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kyny pro vyplnění" sheetId="1" state="visible" r:id="rId2"/>
    <sheet name="Stavba" sheetId="2" state="visible" r:id="rId3"/>
    <sheet name="VzorPolozky" sheetId="3" state="hidden" r:id="rId4"/>
    <sheet name="SO-01- 01 - Pol" sheetId="4" state="visible" r:id="rId5"/>
    <sheet name="SO-01- 02 - Pol" sheetId="5" state="visible" r:id="rId6"/>
    <sheet name="SO-01- 03 - Pol" sheetId="6" state="visible" r:id="rId7"/>
    <sheet name="SO-01- 04 - Pol" sheetId="7" state="visible" r:id="rId8"/>
    <sheet name="SO-01- 05 - Pol" sheetId="8" state="visible" r:id="rId9"/>
    <sheet name="SO-01- 06 - Pol" sheetId="9" state="visible" r:id="rId10"/>
    <sheet name="SO-01- 07 - Pol" sheetId="10" state="visible" r:id="rId11"/>
  </sheets>
  <externalReferences>
    <externalReference r:id="rId12"/>
  </externalReferences>
  <definedNames>
    <definedName function="false" hidden="false" localSheetId="3" name="_xlnm.Print_Area" vbProcedure="false">'SO-01- 01 - Pol'!$A$1:$Y$804</definedName>
    <definedName function="false" hidden="false" localSheetId="3" name="_xlnm.Print_Titles" vbProcedure="false">'SO-01- 01 - Pol'!$1:$7</definedName>
    <definedName function="false" hidden="false" localSheetId="4" name="_xlnm.Print_Area" vbProcedure="false">'SO-01- 02 - Pol'!$A$1:$Y$270</definedName>
    <definedName function="false" hidden="false" localSheetId="4" name="_xlnm.Print_Titles" vbProcedure="false">'SO-01- 02 - Pol'!$1:$7</definedName>
    <definedName function="false" hidden="false" localSheetId="5" name="_xlnm.Print_Area" vbProcedure="false">'SO-01- 03 - Pol'!$A$1:$Y$176</definedName>
    <definedName function="false" hidden="false" localSheetId="5" name="_xlnm.Print_Titles" vbProcedure="false">'SO-01- 03 - Pol'!$1:$7</definedName>
    <definedName function="false" hidden="false" localSheetId="6" name="_xlnm.Print_Area" vbProcedure="false">'SO-01- 04 - Pol'!$A$1:$Y$132</definedName>
    <definedName function="false" hidden="false" localSheetId="6" name="_xlnm.Print_Titles" vbProcedure="false">'SO-01- 04 - Pol'!$1:$7</definedName>
    <definedName function="false" hidden="false" localSheetId="7" name="_xlnm.Print_Area" vbProcedure="false">'SO-01- 05 - Pol'!$A$1:$Y$120</definedName>
    <definedName function="false" hidden="false" localSheetId="7" name="_xlnm.Print_Titles" vbProcedure="false">'SO-01- 05 - Pol'!$1:$7</definedName>
    <definedName function="false" hidden="false" localSheetId="8" name="_xlnm.Print_Area" vbProcedure="false">'SO-01- 06 - Pol'!$A$1:$Y$355</definedName>
    <definedName function="false" hidden="false" localSheetId="8" name="_xlnm.Print_Titles" vbProcedure="false">'SO-01- 06 - Pol'!$1:$7</definedName>
    <definedName function="false" hidden="false" localSheetId="9" name="_xlnm.Print_Area" vbProcedure="false">'SO-01- 07 - Pol'!$A$1:$Y$136</definedName>
    <definedName function="false" hidden="false" localSheetId="9" name="_xlnm.Print_Titles" vbProcedure="false">'SO-01- 07 - Pol'!$1:$7</definedName>
    <definedName function="false" hidden="false" localSheetId="1" name="_xlnm.Print_Area" vbProcedure="false">Stavba!$A$1:$J$101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Stavba!$H$49</definedName>
    <definedName function="false" hidden="false" localSheetId="1" name="CenaCelkemVypocet" vbProcedure="false">Stavba!$I$49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Stavba!$F$49</definedName>
    <definedName function="false" hidden="false" localSheetId="1" name="ZakladDPHZaklVypocet" vbProcedure="false">Stavba!$G$49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'SO-01- 01 - Pol'!$1:$7</definedName>
    <definedName function="false" hidden="false" localSheetId="3" name="_xlnm.Print_Titles_0" vbProcedure="false">'SO-01- 01 - Pol'!$1:$7</definedName>
    <definedName function="false" hidden="false" localSheetId="3" name="_xlnm.Print_Titles_0_0" vbProcedure="false">'SO-01- 01 - Pol'!$1:$7</definedName>
    <definedName function="false" hidden="false" localSheetId="3" name="_xlnm.Print_Titles_0_0_0" vbProcedure="false">'SO-01- 01 - Pol'!$1:$7</definedName>
    <definedName function="false" hidden="false" localSheetId="3" name="_xlnm.Print_Titles_0_0_0_0" vbProcedure="false">'SO-01- 01 - Pol'!$1:$7</definedName>
    <definedName function="false" hidden="false" localSheetId="3" name="_xlnm.Print_Titles_0_0_0_0_0" vbProcedure="false">'SO-01- 01 - Pol'!$1:$7</definedName>
    <definedName function="false" hidden="false" localSheetId="3" name="_xlnm.Print_Titles_0_0_0_0_0_0" vbProcedure="false">'SO-01- 01 - Pol'!$1:$7</definedName>
    <definedName function="false" hidden="false" localSheetId="4" name="_xlnm.Print_Titles" vbProcedure="false">'SO-01- 02 - Pol'!$1:$7</definedName>
    <definedName function="false" hidden="false" localSheetId="4" name="_xlnm.Print_Titles_0" vbProcedure="false">'SO-01- 02 - Pol'!$1:$7</definedName>
    <definedName function="false" hidden="false" localSheetId="4" name="_xlnm.Print_Titles_0_0" vbProcedure="false">'SO-01- 02 - Pol'!$1:$7</definedName>
    <definedName function="false" hidden="false" localSheetId="4" name="_xlnm.Print_Titles_0_0_0" vbProcedure="false">'SO-01- 02 - Pol'!$1:$7</definedName>
    <definedName function="false" hidden="false" localSheetId="4" name="_xlnm.Print_Titles_0_0_0_0" vbProcedure="false">'SO-01- 02 - Pol'!$1:$7</definedName>
    <definedName function="false" hidden="false" localSheetId="4" name="_xlnm.Print_Titles_0_0_0_0_0" vbProcedure="false">'SO-01- 02 - Pol'!$1:$7</definedName>
    <definedName function="false" hidden="false" localSheetId="4" name="_xlnm.Print_Titles_0_0_0_0_0_0" vbProcedure="false">'SO-01- 02 - Pol'!$1:$7</definedName>
    <definedName function="false" hidden="false" localSheetId="5" name="_xlnm.Print_Titles" vbProcedure="false">'SO-01- 03 - Pol'!$1:$7</definedName>
    <definedName function="false" hidden="false" localSheetId="5" name="_xlnm.Print_Titles_0" vbProcedure="false">'SO-01- 03 - Pol'!$1:$7</definedName>
    <definedName function="false" hidden="false" localSheetId="5" name="_xlnm.Print_Titles_0_0" vbProcedure="false">'SO-01- 03 - Pol'!$1:$7</definedName>
    <definedName function="false" hidden="false" localSheetId="5" name="_xlnm.Print_Titles_0_0_0" vbProcedure="false">'SO-01- 03 - Pol'!$1:$7</definedName>
    <definedName function="false" hidden="false" localSheetId="5" name="_xlnm.Print_Titles_0_0_0_0" vbProcedure="false">'SO-01- 03 - Pol'!$1:$7</definedName>
    <definedName function="false" hidden="false" localSheetId="5" name="_xlnm.Print_Titles_0_0_0_0_0" vbProcedure="false">'SO-01- 03 - Pol'!$1:$7</definedName>
    <definedName function="false" hidden="false" localSheetId="5" name="_xlnm.Print_Titles_0_0_0_0_0_0" vbProcedure="false">'SO-01- 03 - Pol'!$1:$7</definedName>
    <definedName function="false" hidden="false" localSheetId="6" name="_xlnm.Print_Titles" vbProcedure="false">'SO-01- 04 - Pol'!$1:$7</definedName>
    <definedName function="false" hidden="false" localSheetId="6" name="_xlnm.Print_Titles_0" vbProcedure="false">'SO-01- 04 - Pol'!$1:$7</definedName>
    <definedName function="false" hidden="false" localSheetId="6" name="_xlnm.Print_Titles_0_0" vbProcedure="false">'SO-01- 04 - Pol'!$1:$7</definedName>
    <definedName function="false" hidden="false" localSheetId="6" name="_xlnm.Print_Titles_0_0_0" vbProcedure="false">'SO-01- 04 - Pol'!$1:$7</definedName>
    <definedName function="false" hidden="false" localSheetId="6" name="_xlnm.Print_Titles_0_0_0_0" vbProcedure="false">'SO-01- 04 - Pol'!$1:$7</definedName>
    <definedName function="false" hidden="false" localSheetId="6" name="_xlnm.Print_Titles_0_0_0_0_0" vbProcedure="false">'SO-01- 04 - Pol'!$1:$7</definedName>
    <definedName function="false" hidden="false" localSheetId="6" name="_xlnm.Print_Titles_0_0_0_0_0_0" vbProcedure="false">'SO-01- 04 - Pol'!$1:$7</definedName>
    <definedName function="false" hidden="false" localSheetId="7" name="_xlnm.Print_Titles" vbProcedure="false">'SO-01- 05 - Pol'!$1:$7</definedName>
    <definedName function="false" hidden="false" localSheetId="7" name="_xlnm.Print_Titles_0" vbProcedure="false">'SO-01- 05 - Pol'!$1:$7</definedName>
    <definedName function="false" hidden="false" localSheetId="7" name="_xlnm.Print_Titles_0_0" vbProcedure="false">'SO-01- 05 - Pol'!$1:$7</definedName>
    <definedName function="false" hidden="false" localSheetId="7" name="_xlnm.Print_Titles_0_0_0" vbProcedure="false">'SO-01- 05 - Pol'!$1:$7</definedName>
    <definedName function="false" hidden="false" localSheetId="7" name="_xlnm.Print_Titles_0_0_0_0" vbProcedure="false">'SO-01- 05 - Pol'!$1:$7</definedName>
    <definedName function="false" hidden="false" localSheetId="7" name="_xlnm.Print_Titles_0_0_0_0_0" vbProcedure="false">'SO-01- 05 - Pol'!$1:$7</definedName>
    <definedName function="false" hidden="false" localSheetId="7" name="_xlnm.Print_Titles_0_0_0_0_0_0" vbProcedure="false">'SO-01- 05 - Pol'!$1:$7</definedName>
    <definedName function="false" hidden="false" localSheetId="8" name="_xlnm.Print_Titles" vbProcedure="false">'SO-01- 06 - Pol'!$1:$7</definedName>
    <definedName function="false" hidden="false" localSheetId="8" name="_xlnm.Print_Titles_0" vbProcedure="false">'SO-01- 06 - Pol'!$1:$7</definedName>
    <definedName function="false" hidden="false" localSheetId="8" name="_xlnm.Print_Titles_0_0" vbProcedure="false">'SO-01- 06 - Pol'!$1:$7</definedName>
    <definedName function="false" hidden="false" localSheetId="8" name="_xlnm.Print_Titles_0_0_0" vbProcedure="false">'SO-01- 06 - Pol'!$1:$7</definedName>
    <definedName function="false" hidden="false" localSheetId="8" name="_xlnm.Print_Titles_0_0_0_0" vbProcedure="false">'SO-01- 06 - Pol'!$1:$7</definedName>
    <definedName function="false" hidden="false" localSheetId="8" name="_xlnm.Print_Titles_0_0_0_0_0" vbProcedure="false">'SO-01- 06 - Pol'!$1:$7</definedName>
    <definedName function="false" hidden="false" localSheetId="8" name="_xlnm.Print_Titles_0_0_0_0_0_0" vbProcedure="false">'SO-01- 06 - Pol'!$1:$7</definedName>
    <definedName function="false" hidden="false" localSheetId="9" name="_xlnm.Print_Titles" vbProcedure="false">'SO-01- 07 - Pol'!$1:$7</definedName>
    <definedName function="false" hidden="false" localSheetId="9" name="_xlnm.Print_Titles_0" vbProcedure="false">'SO-01- 07 - Pol'!$1:$7</definedName>
    <definedName function="false" hidden="false" localSheetId="9" name="_xlnm.Print_Titles_0_0" vbProcedure="false">'SO-01- 07 - Pol'!$1:$7</definedName>
    <definedName function="false" hidden="false" localSheetId="9" name="_xlnm.Print_Titles_0_0_0" vbProcedure="false">'SO-01- 07 - Pol'!$1:$7</definedName>
    <definedName function="false" hidden="false" localSheetId="9" name="_xlnm.Print_Titles_0_0_0_0" vbProcedure="false">'SO-01- 07 - Pol'!$1:$7</definedName>
    <definedName function="false" hidden="false" localSheetId="9" name="_xlnm.Print_Titles_0_0_0_0_0" vbProcedure="false">'SO-01- 07 - Pol'!$1:$7</definedName>
    <definedName function="false" hidden="false" localSheetId="9" name="_xlnm.Print_Titles_0_0_0_0_0_0" vbProcedure="false">'SO-01- 07 -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<sst xmlns="http://schemas.openxmlformats.org/spreadsheetml/2006/main" count="6785" uniqueCount="1476">
  <si>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</si>
  <si>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</si>
  <si>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jednotkové ceny položek</t>
  </si>
  <si>
    <t xml:space="preserve">vedlejší a ostatní náklady</t>
  </si>
  <si>
    <t xml:space="preserve">kód intervence 044</t>
  </si>
  <si>
    <t xml:space="preserve">#RTSROZP#</t>
  </si>
  <si>
    <t xml:space="preserve">Soupis stavebních prací, dodávek a služeb</t>
  </si>
  <si>
    <t xml:space="preserve">Stavba:</t>
  </si>
  <si>
    <t xml:space="preserve">2023/08/22</t>
  </si>
  <si>
    <t xml:space="preserve">Rekonstrukce prodejny v 1.NP domu</t>
  </si>
  <si>
    <t xml:space="preserve">Zadavatel</t>
  </si>
  <si>
    <t xml:space="preserve">Město Kroměříž</t>
  </si>
  <si>
    <t xml:space="preserve">IČO:</t>
  </si>
  <si>
    <t xml:space="preserve">00287351</t>
  </si>
  <si>
    <t xml:space="preserve">Velké náměstí 115</t>
  </si>
  <si>
    <t xml:space="preserve">DIČ:</t>
  </si>
  <si>
    <t xml:space="preserve">CZ00287351</t>
  </si>
  <si>
    <t xml:space="preserve">767 01 Kroměříž</t>
  </si>
  <si>
    <t xml:space="preserve">Projektant:</t>
  </si>
  <si>
    <t xml:space="preserve">Zhotovitel:</t>
  </si>
  <si>
    <t xml:space="preserve">Vypracoval:</t>
  </si>
  <si>
    <t xml:space="preserve">Lubomír Jaroš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</si>
  <si>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</si>
  <si>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</si>
  <si>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</si>
  <si>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</si>
  <si>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</si>
  <si>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</si>
  <si>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</si>
  <si>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</si>
  <si>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</si>
  <si>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</si>
  <si>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</si>
  <si>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</si>
  <si>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</si>
  <si>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</si>
  <si>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</si>
  <si>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DPH: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</si>
  <si>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</si>
  <si>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</si>
  <si>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</si>
  <si>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</si>
  <si>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</si>
  <si>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</si>
  <si>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</si>
  <si>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</si>
  <si>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</si>
  <si>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</si>
  <si>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</si>
  <si>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</si>
  <si>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</si>
  <si>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</si>
  <si>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</si>
  <si>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SO-01-</t>
  </si>
  <si>
    <t xml:space="preserve">Rekonstrukční práce</t>
  </si>
  <si>
    <t xml:space="preserve">01 -</t>
  </si>
  <si>
    <t xml:space="preserve">Stavební rekonstrukční práce HSV, PSV</t>
  </si>
  <si>
    <t xml:space="preserve">02 -</t>
  </si>
  <si>
    <t xml:space="preserve">Zdravotně technické instalace - VODOVOD</t>
  </si>
  <si>
    <t xml:space="preserve">03 -</t>
  </si>
  <si>
    <t xml:space="preserve">Zdravotně technické instalace - KANALIZACE</t>
  </si>
  <si>
    <t xml:space="preserve">04 -</t>
  </si>
  <si>
    <t xml:space="preserve">Ústřední vytápění</t>
  </si>
  <si>
    <t xml:space="preserve">05 -</t>
  </si>
  <si>
    <t xml:space="preserve">Vzduchotechnika</t>
  </si>
  <si>
    <t xml:space="preserve">06 -</t>
  </si>
  <si>
    <t xml:space="preserve">Elektroinstalace SILNOPROUD</t>
  </si>
  <si>
    <t xml:space="preserve">07 -</t>
  </si>
  <si>
    <t xml:space="preserve">Elektroinstalace SLABOPROUD</t>
  </si>
  <si>
    <t xml:space="preserve">Celkem za stavbu</t>
  </si>
  <si>
    <t xml:space="preserve">#POPS</t>
  </si>
  <si>
    <t xml:space="preserve">Popis stavby: 2023/08/22 - Rekonstrukce prodejny v 1.NP domu</t>
  </si>
  <si>
    <t xml:space="preserve">#POPO</t>
  </si>
  <si>
    <t xml:space="preserve">Popis objektu: SO-01- - Rekonstrukční práce</t>
  </si>
  <si>
    <t xml:space="preserve">#POPR</t>
  </si>
  <si>
    <t xml:space="preserve">Popis rozpočtu: 01 - - Stavební rekonstrukční práce HSV, PSV</t>
  </si>
  <si>
    <t xml:space="preserve">Popis rozpočtu: 02 - - Zdravotně technické instalace - VODOVOD</t>
  </si>
  <si>
    <t xml:space="preserve">Popis rozpočtu: 03 - - Zdravotně technické instalace - KANALIZACE</t>
  </si>
  <si>
    <t xml:space="preserve">Popis rozpočtu: 04 - - Ústřední vytápění</t>
  </si>
  <si>
    <t xml:space="preserve">Popis rozpočtu: 05 - - Vzduchotechnika</t>
  </si>
  <si>
    <t xml:space="preserve">Popis rozpočtu: 06 - - Elektroinstalace SILNOPROUD</t>
  </si>
  <si>
    <t xml:space="preserve">Popis rozpočtu: 07 - - Elektroinstalace SLABOPROUD</t>
  </si>
  <si>
    <t xml:space="preserve">Pokyny pro celou stavbu: Nejméně 70 % (hmotnostní) stavebního a demoličního odpadu neklasifikovaného jako nebezpečný (s výjimkou v přírodě se vyskytujících materiálů uvedených v kategorii 17 05 04 v Evropském seznamu odpadů stanoveném rozhodnutím 2000/532/ES) vzniklého na staveništi musí být připraveno k opětovnému použití, recyklaci a k jiným druhům materiálového využití, včetně zásypů, při nichž jsou jiné materiály nahrazeny odpadem, v souladu s hierarchií způsobu nakládání s odpady a protokolem EU pro nakládání se stavebním a demoličním odpadem.“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</si>
  <si>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</si>
  <si>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</si>
  <si>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</si>
  <si>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</si>
  <si>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</si>
  <si>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</si>
  <si>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</si>
  <si>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</si>
  <si>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</si>
  <si>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</si>
  <si>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61</t>
  </si>
  <si>
    <t xml:space="preserve">Upravy povrchů vnitřní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</si>
  <si>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</si>
  <si>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</si>
  <si>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</si>
  <si>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</si>
  <si>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8</t>
  </si>
  <si>
    <t xml:space="preserve">Trubní vedení</t>
  </si>
  <si>
    <t xml:space="preserve">9</t>
  </si>
  <si>
    <t xml:space="preserve">Ostatní konstrukce, bourání</t>
  </si>
  <si>
    <t xml:space="preserve">94</t>
  </si>
  <si>
    <t xml:space="preserve">Lešení a stavební výtahy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</si>
  <si>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</si>
  <si>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</si>
  <si>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</si>
  <si>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</si>
  <si>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</si>
  <si>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</si>
  <si>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</si>
  <si>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</si>
  <si>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</si>
  <si>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</si>
  <si>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</si>
  <si>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</si>
  <si>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</si>
  <si>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</si>
  <si>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</si>
  <si>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</si>
  <si>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</si>
  <si>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</si>
  <si>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</si>
  <si>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</si>
  <si>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</si>
  <si>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</si>
  <si>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</si>
  <si>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</si>
  <si>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</si>
  <si>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</si>
  <si>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</si>
  <si>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</si>
  <si>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</si>
  <si>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</si>
  <si>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</si>
  <si>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</si>
  <si>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</si>
  <si>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</si>
  <si>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</si>
  <si>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</si>
  <si>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</si>
  <si>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</si>
  <si>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D96</t>
  </si>
  <si>
    <t xml:space="preserve">Přesuny suti a vybouraných hmot</t>
  </si>
  <si>
    <t xml:space="preserve">M21</t>
  </si>
  <si>
    <t xml:space="preserve">Elektromontáže</t>
  </si>
  <si>
    <t xml:space="preserve">M24</t>
  </si>
  <si>
    <t xml:space="preserve">Montáže vzduchotechnických zařízení</t>
  </si>
  <si>
    <t xml:space="preserve">M99</t>
  </si>
  <si>
    <t xml:space="preserve">Ostatní práce "M"</t>
  </si>
  <si>
    <t xml:space="preserve">PSU</t>
  </si>
  <si>
    <t xml:space="preserve">N1000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</si>
  <si>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</si>
  <si>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</si>
  <si>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</si>
  <si>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</si>
  <si>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</si>
  <si>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</si>
  <si>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</si>
  <si>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</si>
  <si>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</si>
  <si>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</si>
  <si>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</si>
  <si>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</si>
  <si>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</si>
  <si>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</si>
  <si>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</si>
  <si>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</si>
  <si>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</si>
  <si>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</si>
  <si>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</si>
  <si>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</si>
  <si>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</si>
  <si>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</si>
  <si>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</si>
  <si>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</si>
  <si>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</si>
  <si>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</si>
  <si>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</si>
  <si>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</si>
  <si>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</si>
  <si>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</si>
  <si>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</si>
  <si>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</si>
  <si>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</si>
  <si>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</si>
  <si>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</si>
  <si>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215901101R00</t>
  </si>
  <si>
    <t xml:space="preserve">Zhutnění podloží z rostlé horniny 1 až 4 pod násypy z hornin soudržných do 92% PS a nesoudržných  sypkých relativní ulehlosti l(d) do 0,8</t>
  </si>
  <si>
    <t xml:space="preserve">m2</t>
  </si>
  <si>
    <t xml:space="preserve">800-1</t>
  </si>
  <si>
    <t xml:space="preserve">RTS 23/ II</t>
  </si>
  <si>
    <t xml:space="preserve">Indiv</t>
  </si>
  <si>
    <t xml:space="preserve">Práce</t>
  </si>
  <si>
    <t xml:space="preserve">Běžná</t>
  </si>
  <si>
    <t xml:space="preserve">POL1_0</t>
  </si>
  <si>
    <t xml:space="preserve">z rostlé horniny tř.1 - 4 pod násypy z hornin soudržných do 92% PS a hornin nesoudržných sypkých relativní ulehlosti I(d) do 0,8</t>
  </si>
  <si>
    <t xml:space="preserve">SPI</t>
  </si>
  <si>
    <t xml:space="preserve">výměra : </t>
  </si>
  <si>
    <t xml:space="preserve">VV</t>
  </si>
  <si>
    <t xml:space="preserve">rampa : 4,24</t>
  </si>
  <si>
    <t xml:space="preserve">SPU</t>
  </si>
  <si>
    <t xml:space="preserve">273313711R00</t>
  </si>
  <si>
    <t xml:space="preserve">Beton základových desek prostý třídy C 25/30</t>
  </si>
  <si>
    <t xml:space="preserve">m3</t>
  </si>
  <si>
    <t xml:space="preserve">801-1</t>
  </si>
  <si>
    <t xml:space="preserve">POL1_1</t>
  </si>
  <si>
    <t xml:space="preserve">dodávka a uložení betonu do připravené konstrukce,</t>
  </si>
  <si>
    <t xml:space="preserve">plocha podélný řez x šířka : 0,77*1,650</t>
  </si>
  <si>
    <t xml:space="preserve">273361821R00</t>
  </si>
  <si>
    <t xml:space="preserve">Výztuž základových desek z betonářské oceli 10 505(R)</t>
  </si>
  <si>
    <t xml:space="preserve">t</t>
  </si>
  <si>
    <t xml:space="preserve">včetně distančních prvků</t>
  </si>
  <si>
    <t xml:space="preserve">Uvažováno množství 175 kg/m3 betonu, více dle dalšího stupně PD, viz. případně statika</t>
  </si>
  <si>
    <t xml:space="preserve">POP</t>
  </si>
  <si>
    <t xml:space="preserve">plocha podélný řez x šířka : 0,77*1,650*0,175</t>
  </si>
  <si>
    <t xml:space="preserve">341351101R00</t>
  </si>
  <si>
    <t xml:space="preserve">Bednění stěn a příček jednostranné  , zřízení,  </t>
  </si>
  <si>
    <t xml:space="preserve">svislé nebo šikmé (odkloněné), půdorysně přímé nebo zalomené, stěn nosných, výplňových, nebo příček, včetně vzpěr nebo jiného zajištění</t>
  </si>
  <si>
    <t xml:space="preserve">plocha podélný řez : 0,77</t>
  </si>
  <si>
    <t xml:space="preserve">341351102R00</t>
  </si>
  <si>
    <t xml:space="preserve">Bednění stěn a příček jednostranné  , odstranění,  </t>
  </si>
  <si>
    <t xml:space="preserve">342255024RT1</t>
  </si>
  <si>
    <t xml:space="preserve">Příčky z cihel a tvárnic nepálených příčky z příčkovek pórobetonových tloušťky 100 mm</t>
  </si>
  <si>
    <t xml:space="preserve">včetně pomocného lešení</t>
  </si>
  <si>
    <t xml:space="preserve">102 - 113 : 3,000*0,500</t>
  </si>
  <si>
    <t xml:space="preserve">111 - 112 / 112 - 114 : 3,000*3,950</t>
  </si>
  <si>
    <t xml:space="preserve">odpočet otvorů : </t>
  </si>
  <si>
    <t xml:space="preserve">dveře : -0,900*1,970</t>
  </si>
  <si>
    <t xml:space="preserve">114 - 115 : 3,000*2,500</t>
  </si>
  <si>
    <t xml:space="preserve">dveře : -0,700*1,970</t>
  </si>
  <si>
    <t xml:space="preserve">109 - 110 : 3,000*2,700</t>
  </si>
  <si>
    <t xml:space="preserve">105 - 105 : 3,000*3,050</t>
  </si>
  <si>
    <t xml:space="preserve">dveře : -0,800*1,970</t>
  </si>
  <si>
    <t xml:space="preserve">107 - 108 : 3,000*2,320</t>
  </si>
  <si>
    <t xml:space="preserve">115 - 116 : 3,000*4,360</t>
  </si>
  <si>
    <t xml:space="preserve">dveře : -(0,900*1,970+1,500*1,150)</t>
  </si>
  <si>
    <t xml:space="preserve">342255028R00</t>
  </si>
  <si>
    <t xml:space="preserve">Příčky z cihel a tvárnic nepálených příčky z příčkovek pórobetonových tloušťky 150 mm</t>
  </si>
  <si>
    <t xml:space="preserve">102 - 112 : 3,000*1,000</t>
  </si>
  <si>
    <t xml:space="preserve">342255032R00</t>
  </si>
  <si>
    <t xml:space="preserve">Příčky z cihel a tvárnic nepálených příčky z příčkovek pórobetonových tloušťky 200 mm</t>
  </si>
  <si>
    <t xml:space="preserve">112 - 113 : 3,000*2,550</t>
  </si>
  <si>
    <t xml:space="preserve">112 - 113 : 3,000*2,100</t>
  </si>
  <si>
    <t xml:space="preserve">317121101R00</t>
  </si>
  <si>
    <t xml:space="preserve">Osazení překladu světlost otvoru do 105 cm</t>
  </si>
  <si>
    <t xml:space="preserve">ks</t>
  </si>
  <si>
    <t xml:space="preserve">Vlastní</t>
  </si>
  <si>
    <t xml:space="preserve">111 - 112 : 1</t>
  </si>
  <si>
    <t xml:space="preserve">114 - 115 : 1</t>
  </si>
  <si>
    <t xml:space="preserve">109 - 110 : 1</t>
  </si>
  <si>
    <t xml:space="preserve">104 - 105 : 1</t>
  </si>
  <si>
    <t xml:space="preserve">107 - 108 : 1</t>
  </si>
  <si>
    <t xml:space="preserve">115 - 116 : 1</t>
  </si>
  <si>
    <t xml:space="preserve">317121102R00</t>
  </si>
  <si>
    <t xml:space="preserve">Osazení překladu světlost otvoru do 180 cm</t>
  </si>
  <si>
    <t xml:space="preserve">342264101R01</t>
  </si>
  <si>
    <t xml:space="preserve">Osazení větracích mřížek do SDK podhledu, 100/1000 mm, 7/Os</t>
  </si>
  <si>
    <t xml:space="preserve">kus</t>
  </si>
  <si>
    <t xml:space="preserve">342264101R02</t>
  </si>
  <si>
    <t xml:space="preserve">Osazení větracích mřížek do SDK podhledu, 100/800 mm, 8/Os</t>
  </si>
  <si>
    <t xml:space="preserve">347013112R00</t>
  </si>
  <si>
    <t xml:space="preserve">Předstěna SDK,tl.55mm,1x ocel.kce CD,1x RF 12,5mm</t>
  </si>
  <si>
    <t xml:space="preserve">kpl</t>
  </si>
  <si>
    <t xml:space="preserve">115 - 116 : 1,85*3 + 3*0,45 + 1,85*0,45</t>
  </si>
  <si>
    <t xml:space="preserve">28349010-1</t>
  </si>
  <si>
    <t xml:space="preserve">Větrací mřížka 100/1000 mm, 7/Os</t>
  </si>
  <si>
    <t xml:space="preserve">Specifikace</t>
  </si>
  <si>
    <t xml:space="preserve">POL3_1</t>
  </si>
  <si>
    <t xml:space="preserve">28349010-2</t>
  </si>
  <si>
    <t xml:space="preserve">Větrací mřížka 100/800 mm, 8/Os</t>
  </si>
  <si>
    <t xml:space="preserve">59321898</t>
  </si>
  <si>
    <t xml:space="preserve">Překlad prefabrikovaný pórobetonový jednoduchý; délka = 1 250 mm; šířka = 100 mm; výška = 249 mm</t>
  </si>
  <si>
    <t xml:space="preserve">SPCM</t>
  </si>
  <si>
    <t xml:space="preserve">59321902R</t>
  </si>
  <si>
    <t xml:space="preserve">Překlad prefabrikovaný pórobetonový jednoduchý; délka = 2 500 mm; šířka = 100 mm; výška = 249 mm</t>
  </si>
  <si>
    <t xml:space="preserve">416021121R00</t>
  </si>
  <si>
    <t xml:space="preserve">Podhledy na kovové konstrukci opláštěné deskami sádrokartonovými nosná konstrukce z profilů CD s přímým uchycením 1x deska, tloušťky 12,5 mm, standard, bez izolace</t>
  </si>
  <si>
    <t xml:space="preserve">Podhledy sádrokartonové - kovová konstrukce CD s přímým uchycením, 1x opláštěná, bez  minerální izolace, desky standard RB (A) tl. 12,5mm</t>
  </si>
  <si>
    <t xml:space="preserve">4.05.23 - 1 A 12</t>
  </si>
  <si>
    <t xml:space="preserve">102 : </t>
  </si>
  <si>
    <t xml:space="preserve">podhled : 4,08</t>
  </si>
  <si>
    <t xml:space="preserve">čelo : 0,450*2,400</t>
  </si>
  <si>
    <t xml:space="preserve">103 : </t>
  </si>
  <si>
    <t xml:space="preserve">podhled : 2,700</t>
  </si>
  <si>
    <t xml:space="preserve">čelo : 0,450*3,900</t>
  </si>
  <si>
    <t xml:space="preserve">104 : </t>
  </si>
  <si>
    <t xml:space="preserve">podhled : 2,75+7,200</t>
  </si>
  <si>
    <t xml:space="preserve">čelo : 0,450*(1,200+3,400)</t>
  </si>
  <si>
    <t xml:space="preserve">109 : </t>
  </si>
  <si>
    <t xml:space="preserve">podhled : 5,28+2,64</t>
  </si>
  <si>
    <t xml:space="preserve">čelo : 2*0,450*1,320</t>
  </si>
  <si>
    <t xml:space="preserve">110 : </t>
  </si>
  <si>
    <t xml:space="preserve">podhled : 20,38</t>
  </si>
  <si>
    <t xml:space="preserve">čelo : 0,450*5,805</t>
  </si>
  <si>
    <t xml:space="preserve">111 : </t>
  </si>
  <si>
    <t xml:space="preserve">podhled : 2,93</t>
  </si>
  <si>
    <t xml:space="preserve">čelo : 0,450*1,100</t>
  </si>
  <si>
    <t xml:space="preserve">112 : </t>
  </si>
  <si>
    <t xml:space="preserve">podhled : 4,31</t>
  </si>
  <si>
    <t xml:space="preserve">čelo : 0,450*1,700</t>
  </si>
  <si>
    <t xml:space="preserve">113 : </t>
  </si>
  <si>
    <t xml:space="preserve">podhled : 2,27</t>
  </si>
  <si>
    <t xml:space="preserve">čelo : 0,450*1,335</t>
  </si>
  <si>
    <t xml:space="preserve">612420016RAA</t>
  </si>
  <si>
    <t xml:space="preserve">Omítka stěn vnitřní vápenocementová, jádro, štuk, tl. 20 mm, montáž a demontáž pomocného lešení</t>
  </si>
  <si>
    <t xml:space="preserve">V položce jsou započteny i náklady na pomocné lešení o výšce podlahy do 1,90 m a pro zatížení do 1,5 kPa. Položka se používá i pro zdivo výplňové, obkladové, půdní, nadstřešní, poprsní, římsové apod.</t>
  </si>
  <si>
    <t xml:space="preserve">102 : 2,965*1,000</t>
  </si>
  <si>
    <t xml:space="preserve">113 : 2,965*2,750</t>
  </si>
  <si>
    <t xml:space="preserve">115 : 2,965*(2,100+2,600+4,460)</t>
  </si>
  <si>
    <t xml:space="preserve">dveře : -(0,700*1,970+0,900*1,970+1,500*1,150)</t>
  </si>
  <si>
    <t xml:space="preserve">110 : 2,965*2,700</t>
  </si>
  <si>
    <t xml:space="preserve">104 : 2,965*3,050</t>
  </si>
  <si>
    <t xml:space="preserve">111 : 2,965*2,750</t>
  </si>
  <si>
    <t xml:space="preserve">119 : 2,965*8,040</t>
  </si>
  <si>
    <t xml:space="preserve">105 : 2,965*11,100</t>
  </si>
  <si>
    <t xml:space="preserve">dveře : -(0,800*1,970+0,600*1,970)</t>
  </si>
  <si>
    <t xml:space="preserve">106 : 2,965*4,000</t>
  </si>
  <si>
    <t xml:space="preserve">dveře : -0,600*1,970</t>
  </si>
  <si>
    <t xml:space="preserve">107 : 2,965*4,440</t>
  </si>
  <si>
    <t xml:space="preserve">116 : 2,965*4,260</t>
  </si>
  <si>
    <t xml:space="preserve">108 : 2,965*(2,420+1,350)</t>
  </si>
  <si>
    <t xml:space="preserve">114 : 2,965*6,500</t>
  </si>
  <si>
    <t xml:space="preserve">112 : 2,965*11,000</t>
  </si>
  <si>
    <t xml:space="preserve">457451111R00</t>
  </si>
  <si>
    <t xml:space="preserve">Cementový potěr bez vložky,  </t>
  </si>
  <si>
    <t xml:space="preserve">821-1</t>
  </si>
  <si>
    <t xml:space="preserve">tl. do 4 cm pod vodorovnou izolací nebo na ní, v předepsaném spádu, s vyhlazením povrchu,</t>
  </si>
  <si>
    <t xml:space="preserve">102 + 113 : 67,31</t>
  </si>
  <si>
    <t xml:space="preserve">104 + 105 : 9,86</t>
  </si>
  <si>
    <t xml:space="preserve">64--D-001</t>
  </si>
  <si>
    <t xml:space="preserve">Nové AL výkladce 3750x2300 mm, dodávka</t>
  </si>
  <si>
    <t xml:space="preserve">Nové AL výkladce 3750x2300 mm, zasklení izolačním dvojsklem, spodní část do v. 1,500 mm, fixní s polepem, 4 nadsvětlíky otevíratelné - sklopné, barva rámu stříbrná</t>
  </si>
  <si>
    <t xml:space="preserve">D : 2</t>
  </si>
  <si>
    <t xml:space="preserve">64--D-002</t>
  </si>
  <si>
    <t xml:space="preserve">Nové AL výkladce 3750x2300 mm, montáž AL do 10 m2,  plocha 8,70 m2, zapravení</t>
  </si>
  <si>
    <t xml:space="preserve">D : 2*3,75*2,3</t>
  </si>
  <si>
    <t xml:space="preserve">64--D-003</t>
  </si>
  <si>
    <t xml:space="preserve">Nové AL výkladce 3750x2300 mm, materiál pro připojovací spáry</t>
  </si>
  <si>
    <t xml:space="preserve">m</t>
  </si>
  <si>
    <t xml:space="preserve">D : 2*12,140</t>
  </si>
  <si>
    <t xml:space="preserve">64--D-004</t>
  </si>
  <si>
    <t xml:space="preserve">Nové AL výkladce 3750x2300 mm, montáž materiálu pro připojovací spáry</t>
  </si>
  <si>
    <t xml:space="preserve">64--D-005</t>
  </si>
  <si>
    <t xml:space="preserve">Nové AL výkladce 3750x2300 mm, expediční náklady</t>
  </si>
  <si>
    <t xml:space="preserve">D : 1</t>
  </si>
  <si>
    <t xml:space="preserve">64--E-007</t>
  </si>
  <si>
    <t xml:space="preserve">Nové AL dveře 1880x2700 mm, expediční náklady</t>
  </si>
  <si>
    <t xml:space="preserve">Nové AL vstupní dveře 1880x2700 mm, nadsvětlík fixní, 2 x boční světlík fixní, zasklení izolačním dvojsklem od výšky 400 mm, barva rámu stříbrná</t>
  </si>
  <si>
    <t xml:space="preserve">E : 1</t>
  </si>
  <si>
    <t xml:space="preserve">941955001R00</t>
  </si>
  <si>
    <t xml:space="preserve">Lešení lehké pracovní pomocné pomocné, o výšce lešeňové podlahy do 1,2 m</t>
  </si>
  <si>
    <t xml:space="preserve">800-3</t>
  </si>
  <si>
    <t xml:space="preserve">DEMOLICE : </t>
  </si>
  <si>
    <t xml:space="preserve">102 - Prodejna : 1,500*7,500</t>
  </si>
  <si>
    <t xml:space="preserve">108 - Sklad : 1,500*7,500</t>
  </si>
  <si>
    <t xml:space="preserve">MONTÁŽE : </t>
  </si>
  <si>
    <t xml:space="preserve">101 - Zádveří : 2,70</t>
  </si>
  <si>
    <t xml:space="preserve">102 - Prodejna + příprava kávy : 33,10</t>
  </si>
  <si>
    <t xml:space="preserve">103 - Kuchyňka + ohřev obědů : 8,10</t>
  </si>
  <si>
    <t xml:space="preserve">104 - Šatna zaměstnanci : 4,50</t>
  </si>
  <si>
    <t xml:space="preserve">105 - Koupelna zaměstnanci : 5,00</t>
  </si>
  <si>
    <t xml:space="preserve">106 - WC zaměstnanci : 0,90</t>
  </si>
  <si>
    <t xml:space="preserve">107 - WC ženy : 1,20</t>
  </si>
  <si>
    <t xml:space="preserve">108 - Šatna ženy : 5,40</t>
  </si>
  <si>
    <t xml:space="preserve">109 - WC - muži : 3,60</t>
  </si>
  <si>
    <t xml:space="preserve">110 - Šatna muži : 4,10</t>
  </si>
  <si>
    <t xml:space="preserve">111 - Chodba : 3,30</t>
  </si>
  <si>
    <t xml:space="preserve">112 - Bezbariérové WC + sprcha : 6,40</t>
  </si>
  <si>
    <t xml:space="preserve">113 - Jídelna : 20,80</t>
  </si>
  <si>
    <t xml:space="preserve">114 - Úklidová místnost : 2,60</t>
  </si>
  <si>
    <t xml:space="preserve">115 - Dílna : 40,50</t>
  </si>
  <si>
    <t xml:space="preserve">116 - Vypalování výrobků : 4,50</t>
  </si>
  <si>
    <t xml:space="preserve">289902111R00</t>
  </si>
  <si>
    <t xml:space="preserve">Otlučení omítek nebo odsekání vrstev betonu otlučení nebo odsekání omítek, stěny,  </t>
  </si>
  <si>
    <t xml:space="preserve">800-2</t>
  </si>
  <si>
    <t xml:space="preserve">výměra : 2*0,150*3,060*4,300</t>
  </si>
  <si>
    <t xml:space="preserve">938909111R00</t>
  </si>
  <si>
    <t xml:space="preserve">Odstranění bláta a nánosu z povrchu podkladu nebo krytu štěrkového</t>
  </si>
  <si>
    <t xml:space="preserve">822-1</t>
  </si>
  <si>
    <t xml:space="preserve">12 : 3,15</t>
  </si>
  <si>
    <t xml:space="preserve">120901123R00</t>
  </si>
  <si>
    <t xml:space="preserve">Bourání konstrukcí vodních staveb konstrukce ze železobetonu</t>
  </si>
  <si>
    <t xml:space="preserve">832-1</t>
  </si>
  <si>
    <t xml:space="preserve">s naložením vybouraných hmot a suti na dopravní prostředek nebo s odklizením na hromady do vzdálenosti 20 m</t>
  </si>
  <si>
    <t xml:space="preserve">12 - deska : 0,100*1,650*2,570</t>
  </si>
  <si>
    <t xml:space="preserve">12 - stěny : 0,500*0,200*5,470</t>
  </si>
  <si>
    <t xml:space="preserve">962032231R00</t>
  </si>
  <si>
    <t xml:space="preserve">Bourání zdiva nadzákladového z cihel pálených nebo vápenopískových, na maltu vápenou nebo vápenocementovou</t>
  </si>
  <si>
    <t xml:space="preserve">801-3</t>
  </si>
  <si>
    <t xml:space="preserve">nebo vybourání otvorů průřezové plochy přes 4 m2 ve zdivu nadzákladovém, včetně pomocného lešení o výšce podlahy do 1900 mm a pro zatížení do 1,5 kPa  (150 kg/m2)</t>
  </si>
  <si>
    <t xml:space="preserve">výměra : 0,150*3,060*4,300</t>
  </si>
  <si>
    <t xml:space="preserve">962036112R00</t>
  </si>
  <si>
    <t xml:space="preserve">Demontáž sádrokartonových, sádrovláknitých příček a předstěn příčka, sádrokartonová bez minerální izolace, jednoduchá ocelová konstrukce, 1xopláštěná deskou tl. 12,5 mm</t>
  </si>
  <si>
    <t xml:space="preserve">13 : 1,000*2,000</t>
  </si>
  <si>
    <t xml:space="preserve">0,900*2,000</t>
  </si>
  <si>
    <t xml:space="preserve">965081712RT1</t>
  </si>
  <si>
    <t xml:space="preserve">Bourání podlah z keramických dlaždic, tloušťky do 10 mm, plochy do 1 m2</t>
  </si>
  <si>
    <t xml:space="preserve">bez podkladního lože, s jakoukoliv výplní spár</t>
  </si>
  <si>
    <t xml:space="preserve">9 : 0,95</t>
  </si>
  <si>
    <t xml:space="preserve">965081813RT3</t>
  </si>
  <si>
    <t xml:space="preserve">Bourání podlah z dlažby kamenné, tloušťky do 30 mm, plochy přes 1 m2</t>
  </si>
  <si>
    <t xml:space="preserve">7 : 67,31-1,30</t>
  </si>
  <si>
    <t xml:space="preserve">8 : 9,86</t>
  </si>
  <si>
    <t xml:space="preserve">968061125R00</t>
  </si>
  <si>
    <t xml:space="preserve">Vyvěšení nebo zavěšení dřevěných křídel dveří, plochy do 2 m2</t>
  </si>
  <si>
    <t xml:space="preserve">oken, dveří a vrat, s uložením a opětovným zavěšením po provedení stavebních změn,</t>
  </si>
  <si>
    <t xml:space="preserve">Položka obsahuje náklady na vyvěšení křídel, jejich uložení a zpětné zavěšení po provedených stavebních úpravách. Položka se používá i pro vyvěšení křídel určených k likvidaci.</t>
  </si>
  <si>
    <t xml:space="preserve">3 : 2</t>
  </si>
  <si>
    <t xml:space="preserve">4 : 2</t>
  </si>
  <si>
    <t xml:space="preserve">5 : 7</t>
  </si>
  <si>
    <t xml:space="preserve">968062246R00</t>
  </si>
  <si>
    <t xml:space="preserve">Vybourání dřevěných rámů oken jednoduchých, plochy do 4 m2</t>
  </si>
  <si>
    <t xml:space="preserve">včetně pomocného lešení o výšce podlahy do 1900 mm a pro zatížení do 1,5 kPa  (150 kg/m2),</t>
  </si>
  <si>
    <t xml:space="preserve">6 : 1,750*1,150</t>
  </si>
  <si>
    <t xml:space="preserve">968062455R00</t>
  </si>
  <si>
    <t xml:space="preserve">Vybourání dřevěných rámů dveřních zárubní, plochy do 2 m2</t>
  </si>
  <si>
    <t xml:space="preserve">V položce není kalkulována manipulace se sutí, která se oceňuje samostatně položkami souboru 979. V položce není zakalkulováno vyvěšení dveřních křídel. Tyto práce se oceňují samostatně položkami souboru 968 06 -11 Vyvěšení dřevěných křídel.</t>
  </si>
  <si>
    <t xml:space="preserve">3 : 0,890*2,200</t>
  </si>
  <si>
    <t xml:space="preserve">0,890*2,200</t>
  </si>
  <si>
    <t xml:space="preserve">5 : 0,900*1,970</t>
  </si>
  <si>
    <t xml:space="preserve">0,800*1,970</t>
  </si>
  <si>
    <t xml:space="preserve">0,900*1,970</t>
  </si>
  <si>
    <t xml:space="preserve">0,600*1,970</t>
  </si>
  <si>
    <t xml:space="preserve">968062456R00</t>
  </si>
  <si>
    <t xml:space="preserve">Vybourání dřevěných rámů dveřních zárubní, plochy přes 2 m2</t>
  </si>
  <si>
    <t xml:space="preserve">4 : 1,270*2,150</t>
  </si>
  <si>
    <t xml:space="preserve">968071126R00</t>
  </si>
  <si>
    <t xml:space="preserve">Vyvěšení nebo zavěšení kovových křídel dveří, plochy přes 2 m2</t>
  </si>
  <si>
    <t xml:space="preserve">s případným uložením a opětovným zavěšením po provedení stavebních změn,</t>
  </si>
  <si>
    <t xml:space="preserve">výměra : 2</t>
  </si>
  <si>
    <t xml:space="preserve">968072641R00</t>
  </si>
  <si>
    <t xml:space="preserve">Vybourání a vyjmutí kovových rámů a rolet rámů, včetně pomocného lešení o výšce podlahy do 1900 mm a pro zatížení do 1,5 kPa  (150 kg/m2) stěn jakýchkoliv kromě výkladních, jakýchkoliv ploch</t>
  </si>
  <si>
    <t xml:space="preserve">2 : 2,450*2,850</t>
  </si>
  <si>
    <t xml:space="preserve">E : 0,530*1,450</t>
  </si>
  <si>
    <t xml:space="preserve">968072747R00</t>
  </si>
  <si>
    <t xml:space="preserve">Vybourání a vyjmutí kovových rámů a rolet rámů, včetně pomocného lešení o výšce podlahy do 1900 mm a pro zatížení do 1,5 kPa  (150 kg/m2) stěn výkladních pevných nebo otvíravých, plochy přes 4 m2</t>
  </si>
  <si>
    <t xml:space="preserve">výměry : 3,750*2,300</t>
  </si>
  <si>
    <t xml:space="preserve">3,000*2,300</t>
  </si>
  <si>
    <t xml:space="preserve">3,750*2,300</t>
  </si>
  <si>
    <t xml:space="preserve">96-000-001</t>
  </si>
  <si>
    <t xml:space="preserve">HZS neměřitelné práce, bourací práce, odhad 10% z celkové časové náročnosti rekonstrukce</t>
  </si>
  <si>
    <t xml:space="preserve">hod</t>
  </si>
  <si>
    <t xml:space="preserve">HZS</t>
  </si>
  <si>
    <t xml:space="preserve">POL10_8</t>
  </si>
  <si>
    <t xml:space="preserve">999281111R00</t>
  </si>
  <si>
    <t xml:space="preserve">Přesun hmot pro opravy a údržbu objektů pro opravy a údržbu dosavadních objektů včetně vnějších plášťů  výšky do 25 m,  </t>
  </si>
  <si>
    <t xml:space="preserve">801-4</t>
  </si>
  <si>
    <t xml:space="preserve">oborů 801, 803, 811 a 812</t>
  </si>
  <si>
    <t xml:space="preserve">711212005RT4</t>
  </si>
  <si>
    <t xml:space="preserve">Izolace proti vodě stěrka hydroizolační  minerální, pro sprchové kouty, balkóny a bazény do hl. 2 m, včetně penetrace</t>
  </si>
  <si>
    <t xml:space="preserve">800-711</t>
  </si>
  <si>
    <t xml:space="preserve">POL1_7</t>
  </si>
  <si>
    <t xml:space="preserve">105 - Koupelna zaměstnanci : 2,000*11,100</t>
  </si>
  <si>
    <t xml:space="preserve">112 - Bezbariérové WC + sprcha : 2,000*11,000</t>
  </si>
  <si>
    <t xml:space="preserve">711212611RW1</t>
  </si>
  <si>
    <t xml:space="preserve">Izolace proti vodě doplňky  těsnicí pás šířky 120 mm do svislých koutů</t>
  </si>
  <si>
    <t xml:space="preserve">105 - Koupelna zaměstnanci : 11,100+3*2,000</t>
  </si>
  <si>
    <t xml:space="preserve">dveře : -0,800</t>
  </si>
  <si>
    <t xml:space="preserve">112 - Bezbariérové WC + sprcha : 11,000+3*2,000</t>
  </si>
  <si>
    <t xml:space="preserve">dveře : -0,900</t>
  </si>
  <si>
    <t xml:space="preserve">998711201R00</t>
  </si>
  <si>
    <t xml:space="preserve">Přesun hmot pro izolace proti vodě svisle do 6 m</t>
  </si>
  <si>
    <t xml:space="preserve">POL1_1002</t>
  </si>
  <si>
    <t xml:space="preserve">50 m vodorovně měřeno od těžiště půdorysné plochy skládky do těžiště půdorysné plochy objektu</t>
  </si>
  <si>
    <t xml:space="preserve">998766201R00</t>
  </si>
  <si>
    <t xml:space="preserve">Přesun hmot pro konstrukce truhlářské v objektech výšky do 6 m</t>
  </si>
  <si>
    <t xml:space="preserve">800-766</t>
  </si>
  <si>
    <t xml:space="preserve">50 m vodorovně</t>
  </si>
  <si>
    <t xml:space="preserve">766-000-001</t>
  </si>
  <si>
    <t xml:space="preserve">Skládací dveře o rozměru 4000x2900 mm, D + M</t>
  </si>
  <si>
    <t xml:space="preserve">Bude vzorkováno</t>
  </si>
  <si>
    <t xml:space="preserve">113 - 115 : 1</t>
  </si>
  <si>
    <t xml:space="preserve">766-000-002</t>
  </si>
  <si>
    <t xml:space="preserve">Laminátová příčka 2000x1320 mm, D + M</t>
  </si>
  <si>
    <t xml:space="preserve">766660030RAO</t>
  </si>
  <si>
    <t xml:space="preserve">Montáž dveří a obložkové zárubně šířky 60 cm</t>
  </si>
  <si>
    <t xml:space="preserve">montáž obložkové zárubně, montáž kliky a štítku, montáž a dodávka dveřního prahu</t>
  </si>
  <si>
    <t xml:space="preserve">105 - 106 : 1</t>
  </si>
  <si>
    <t xml:space="preserve">766660032RAO</t>
  </si>
  <si>
    <t xml:space="preserve">Montáž dveří a obložkové zárubně šířky 70 cm</t>
  </si>
  <si>
    <t xml:space="preserve">103 + 110 - 109 : 2</t>
  </si>
  <si>
    <t xml:space="preserve">766660034RAO</t>
  </si>
  <si>
    <t xml:space="preserve">Montáž dveří a obložkové zárubně šířky 80 cm</t>
  </si>
  <si>
    <t xml:space="preserve">102 - 111 : 1</t>
  </si>
  <si>
    <t xml:space="preserve">102 - 103 : 1</t>
  </si>
  <si>
    <t xml:space="preserve">103 - 104 : 1</t>
  </si>
  <si>
    <t xml:space="preserve">766660036RAO</t>
  </si>
  <si>
    <t xml:space="preserve">Montáž dveří a obložkové zárubně šířky 90 cm</t>
  </si>
  <si>
    <t xml:space="preserve">111 - 110 : 1</t>
  </si>
  <si>
    <t xml:space="preserve">108 - 115 : 1</t>
  </si>
  <si>
    <t xml:space="preserve">611 61900.R</t>
  </si>
  <si>
    <t xml:space="preserve">Dveře vnitřní hladké plné 1kř. š. 60 dýha, dýha buk, dub AM, jasan, mahagon</t>
  </si>
  <si>
    <t xml:space="preserve">POL3_7</t>
  </si>
  <si>
    <t xml:space="preserve">611 61901.R</t>
  </si>
  <si>
    <t xml:space="preserve">Dveře vnitřní hladké plné 1kř. š. 70 dýha, dýha buk, dub AM, jasan, mahagon</t>
  </si>
  <si>
    <t xml:space="preserve">611 61902.R</t>
  </si>
  <si>
    <t xml:space="preserve">Dveře vnitřní hladké plné 1kř. š. 80 dýha, dýha buk, dub AM, jasan, mahagon</t>
  </si>
  <si>
    <t xml:space="preserve">611 61903.R</t>
  </si>
  <si>
    <t xml:space="preserve">Dveře vnitřní hladké plné 1kř. š. 90 dýha, dýha buk, dub AM, jasan, mahagon</t>
  </si>
  <si>
    <t xml:space="preserve">611 81540.R</t>
  </si>
  <si>
    <t xml:space="preserve">Zárubeň obložková š. 60 cm, dýha buk, dub AM, jasan, mahagon</t>
  </si>
  <si>
    <t xml:space="preserve">611 81541.R</t>
  </si>
  <si>
    <t xml:space="preserve">Zárubeň obložková š. 70 cm, dýha buk, dub AM, jasan, mahagon</t>
  </si>
  <si>
    <t xml:space="preserve">611 81542.R</t>
  </si>
  <si>
    <t xml:space="preserve">Zárubeň obložková š. 80 cm, dýha buk, dub AM, jasan, mahagon</t>
  </si>
  <si>
    <t xml:space="preserve">611 81543.R</t>
  </si>
  <si>
    <t xml:space="preserve">Zárubeň obložková š. 90 cm, dýha buk, dub AM, jasan, mahagon</t>
  </si>
  <si>
    <t xml:space="preserve">998767201R00</t>
  </si>
  <si>
    <t xml:space="preserve">Přesun hmot pro kovové stavební doplňk. konstrukce v objektech výšky do 6 m</t>
  </si>
  <si>
    <t xml:space="preserve">800-767</t>
  </si>
  <si>
    <t xml:space="preserve">37501216R1</t>
  </si>
  <si>
    <t xml:space="preserve">Mřížová výplň pevná, SM116, montáž</t>
  </si>
  <si>
    <t xml:space="preserve">55342602R1</t>
  </si>
  <si>
    <t xml:space="preserve">Nová ocelová branka š. 1450 / v. 1000 mm, montáž</t>
  </si>
  <si>
    <t xml:space="preserve">J : 1</t>
  </si>
  <si>
    <t xml:space="preserve">767200001RA1</t>
  </si>
  <si>
    <t xml:space="preserve">Zábradlí rampy, madlo, nátěry, montáž</t>
  </si>
  <si>
    <t xml:space="preserve">Nové ocelové zábradlí v. 900 mm, vodící madlo 100 mm od země</t>
  </si>
  <si>
    <t xml:space="preserve">I : 6,055</t>
  </si>
  <si>
    <t xml:space="preserve">953941211R00</t>
  </si>
  <si>
    <t xml:space="preserve">Osazování konzol nebo kotev pro madla apod., montáž</t>
  </si>
  <si>
    <t xml:space="preserve">108 : 1</t>
  </si>
  <si>
    <t xml:space="preserve">110 : 1</t>
  </si>
  <si>
    <t xml:space="preserve">111 : 1</t>
  </si>
  <si>
    <t xml:space="preserve">112 : 1</t>
  </si>
  <si>
    <t xml:space="preserve">0061</t>
  </si>
  <si>
    <t xml:space="preserve">Invalidní madlo nerezové, dodávka</t>
  </si>
  <si>
    <t xml:space="preserve">37501216R</t>
  </si>
  <si>
    <t xml:space="preserve">ochrana bezpečnostní aktivní bezpečnostní mříž - elektromechanický systém zabezpečení; mřížová výplň v rámu v pevném provedení; včetně spojovacího materiálu</t>
  </si>
  <si>
    <t xml:space="preserve">0,600*1,110</t>
  </si>
  <si>
    <t xml:space="preserve">55342602R</t>
  </si>
  <si>
    <t xml:space="preserve">Nová ocelová branka š. 1450 / v. 1000 mm, dodávka</t>
  </si>
  <si>
    <t xml:space="preserve">767200001RA0</t>
  </si>
  <si>
    <t xml:space="preserve">Zábradlí rampy, madlo, nátěry, dodávka</t>
  </si>
  <si>
    <t xml:space="preserve">769--D-008</t>
  </si>
  <si>
    <t xml:space="preserve">Nové plastové dveře dvoukřídlé s nadsvětlíkem, 1450x2700 mm</t>
  </si>
  <si>
    <t xml:space="preserve">Nové plastové dveře dvoukřídlé s nadsvětlíkem 1450x2700 mm, zasklení izolačním dvojsklem do výšky 400 mm, barva bílá</t>
  </si>
  <si>
    <t xml:space="preserve">771575111R00</t>
  </si>
  <si>
    <t xml:space="preserve">Montáž podlah z dlaždic keramických 450 x 450 mm, režných nebo glazovaných, hladkých, kladených do flexibilního tmele</t>
  </si>
  <si>
    <t xml:space="preserve">800-771</t>
  </si>
  <si>
    <t xml:space="preserve">59782030R</t>
  </si>
  <si>
    <t xml:space="preserve">Dlažba keramická s glazurou (GL); tl. = 10,0 mm; a = 445 mm; b = 445 mm; povrch: hladký, matný; protiskluznost: R9; µ = 0,5; barva: bílá</t>
  </si>
  <si>
    <t xml:space="preserve">RTS 23/ I</t>
  </si>
  <si>
    <t xml:space="preserve">ztratné se uvažuje 15 %</t>
  </si>
  <si>
    <t xml:space="preserve">101 - Zádveří : 2,70*1,15</t>
  </si>
  <si>
    <t xml:space="preserve">102 - Prodejna + příprava kávy : 33,10*1,15</t>
  </si>
  <si>
    <t xml:space="preserve">103 - Kuchyňka + ohřev obědů : 8,10*1,15</t>
  </si>
  <si>
    <t xml:space="preserve">104 - Šatna zaměstnanci : 4,50*1,15</t>
  </si>
  <si>
    <t xml:space="preserve">105 - Koupelna zaměstnanci : 5,00*1,15</t>
  </si>
  <si>
    <t xml:space="preserve">106 - WC zaměstnanci : 0,90*1,15</t>
  </si>
  <si>
    <t xml:space="preserve">107 - WC ženy : 1,20*1,15</t>
  </si>
  <si>
    <t xml:space="preserve">108 - Šatna ženy : 5,40*1,15</t>
  </si>
  <si>
    <t xml:space="preserve">109 - WC - muži : 3,60*1,15</t>
  </si>
  <si>
    <t xml:space="preserve">110 - Šatna muži : 4,10*1,15</t>
  </si>
  <si>
    <t xml:space="preserve">111 - Chodba : 3,30*1,15</t>
  </si>
  <si>
    <t xml:space="preserve">112 - Bezbariérové WC + sprcha : 6,40*1,15</t>
  </si>
  <si>
    <t xml:space="preserve">113 - Jídelna : 20,80*1,15</t>
  </si>
  <si>
    <t xml:space="preserve">114 - Úklidová místnost : 2,60*1,15</t>
  </si>
  <si>
    <t xml:space="preserve">115 - Dílna : 40,50*1,15</t>
  </si>
  <si>
    <t xml:space="preserve">116 - Vypalování výrobků : 4,50*1,15</t>
  </si>
  <si>
    <t xml:space="preserve">776511820RT3</t>
  </si>
  <si>
    <t xml:space="preserve">Odstranění povlakových podlah z nášlapné plochy lepených, s podložkou, z ploch do 10 m2</t>
  </si>
  <si>
    <t xml:space="preserve">800-775</t>
  </si>
  <si>
    <t xml:space="preserve">10 : 8,09</t>
  </si>
  <si>
    <t xml:space="preserve">998776201R00</t>
  </si>
  <si>
    <t xml:space="preserve">Přesun hmot pro podlahy povlakové v objektech výšky do 6 m</t>
  </si>
  <si>
    <t xml:space="preserve">vodorovně do 50 m</t>
  </si>
  <si>
    <t xml:space="preserve">777615214R00</t>
  </si>
  <si>
    <t xml:space="preserve">Nátěr epoxidový, podlah betonových, 2 x</t>
  </si>
  <si>
    <t xml:space="preserve">800-773</t>
  </si>
  <si>
    <t xml:space="preserve">výměra : 1,650*7,290</t>
  </si>
  <si>
    <t xml:space="preserve">998777201R00</t>
  </si>
  <si>
    <t xml:space="preserve">Přesun hmot pro podlahy syntetické v objektech výšky do 6 m</t>
  </si>
  <si>
    <t xml:space="preserve">781471111R00</t>
  </si>
  <si>
    <t xml:space="preserve">Montáž obkladů vnitřních z dlaždic keramických 400 x 300 mm, hladkých, kladených do malty</t>
  </si>
  <si>
    <t xml:space="preserve">106 - WC zaměstnanci : 2,000*4,000+(0,260*0,450*2+0,260*0,600)</t>
  </si>
  <si>
    <t xml:space="preserve">107 - WC ženy : 2,000*4,440+(0,260*0,450*2+0,260*0,600)</t>
  </si>
  <si>
    <t xml:space="preserve">109 - WC muži : 2,000*8,040</t>
  </si>
  <si>
    <t xml:space="preserve">114 - Úklidová místnost : 2,000*6,500</t>
  </si>
  <si>
    <t xml:space="preserve">115 - Dílna : 0,850*2,100</t>
  </si>
  <si>
    <t xml:space="preserve">998781201R00</t>
  </si>
  <si>
    <t xml:space="preserve">Přesun hmot pro obklady keramické v objektech výšky do 6 m</t>
  </si>
  <si>
    <t xml:space="preserve">597813740R</t>
  </si>
  <si>
    <t xml:space="preserve">Obkládačka 40x30 cm</t>
  </si>
  <si>
    <t xml:space="preserve">105 - Koupelna zaměstnanci : 2,000*11,100*1,15</t>
  </si>
  <si>
    <t xml:space="preserve">dveře : -0,800*1,970*1,15</t>
  </si>
  <si>
    <t xml:space="preserve">106 - WC zaměstnanci : 2,000*4,000+(0,260*0,450*2+0,260*0,600)*1,15</t>
  </si>
  <si>
    <t xml:space="preserve">dveře : -0,600*1,970*1,15</t>
  </si>
  <si>
    <t xml:space="preserve">107 - WC ženy : 2,000*4,440+(0,260*0,450*2+0,260*0,600)*1,15</t>
  </si>
  <si>
    <t xml:space="preserve">109 - WC muži : 2,000*8,040*1,15</t>
  </si>
  <si>
    <t xml:space="preserve">dveře : -0,700*1,970*1,15</t>
  </si>
  <si>
    <t xml:space="preserve">112 - Bezbariérové WC + sprcha : 2,000*11,000*1,15</t>
  </si>
  <si>
    <t xml:space="preserve">dveře : -0,900*1,970*1,15</t>
  </si>
  <si>
    <t xml:space="preserve">114 - Úklidová místnost : 2,000*6,500*1,15</t>
  </si>
  <si>
    <t xml:space="preserve">115 - Dílna : 0,850*2,100*1,15</t>
  </si>
  <si>
    <t xml:space="preserve">711212104R00</t>
  </si>
  <si>
    <t xml:space="preserve">Izolace proti vodě nátěr podkladní savých podkladů, Penetrace funkce: zpevnění povrchu, úprava savosti; ředidlo: voda (disperzní)</t>
  </si>
  <si>
    <t xml:space="preserve">Dle normy se odečítají pouze plochy větší jak 4,00 m2. Určeno jako náhrada pro špalety a nadpraží.</t>
  </si>
  <si>
    <t xml:space="preserve">STĚNY : </t>
  </si>
  <si>
    <t xml:space="preserve">102 + 113 : 2,965*45,330</t>
  </si>
  <si>
    <t xml:space="preserve">103 - Kuchyňka + ohřev obědů : 2,965*13,900</t>
  </si>
  <si>
    <t xml:space="preserve">104 - Šatna zaměstnanci : 2,965*9,600</t>
  </si>
  <si>
    <t xml:space="preserve">105 - Koupelna zaměstnanci : 2,965*11,100</t>
  </si>
  <si>
    <t xml:space="preserve">106 - WC zaměstnanci : 2,965*4,000</t>
  </si>
  <si>
    <t xml:space="preserve">107 - WC ženy : 2,965*4,400</t>
  </si>
  <si>
    <t xml:space="preserve">108 - Šatna ženy : 2,965*10,540</t>
  </si>
  <si>
    <t xml:space="preserve">109 - WC - muži : 2,965*8,040</t>
  </si>
  <si>
    <t xml:space="preserve">110 - Šatna muži : 2,965*8,600</t>
  </si>
  <si>
    <t xml:space="preserve">111 - Chodba : 2,965*7,500</t>
  </si>
  <si>
    <t xml:space="preserve">112 - Bezbariérové WC + sprcha : 2,965*11,000</t>
  </si>
  <si>
    <t xml:space="preserve">114 - Úklidová místnost : 2,965*6,500</t>
  </si>
  <si>
    <t xml:space="preserve">115 - Dílna : 2,965*32,300</t>
  </si>
  <si>
    <t xml:space="preserve">116 - Vypalování výrobků : 2,965*8,520</t>
  </si>
  <si>
    <t xml:space="preserve">113 - 115 : -4,000*2,900</t>
  </si>
  <si>
    <t xml:space="preserve">102 + 113 - exteriér : -2*3,750*2,300</t>
  </si>
  <si>
    <t xml:space="preserve">STROPY : </t>
  </si>
  <si>
    <t xml:space="preserve">ODPOČET KERAMICKÝCH OBKLADŮ : -83,8600</t>
  </si>
  <si>
    <t xml:space="preserve">784442011R00</t>
  </si>
  <si>
    <t xml:space="preserve">Malby z malířských směsí disperzních, v místnostech do 3,8 m, jednobarevné, jednonásobné + 1x penetrace</t>
  </si>
  <si>
    <t xml:space="preserve">800-784</t>
  </si>
  <si>
    <t xml:space="preserve">979081111RT3</t>
  </si>
  <si>
    <t xml:space="preserve">Odvoz suti a vybouraných hmot na skládku do 1 km</t>
  </si>
  <si>
    <t xml:space="preserve">POL1_3</t>
  </si>
  <si>
    <t xml:space="preserve">výměra : 2*13,5819</t>
  </si>
  <si>
    <t xml:space="preserve">979081121RT3</t>
  </si>
  <si>
    <t xml:space="preserve">Odvoz suti a vybouraných hmot na skládku příplatek za každý další 1 km</t>
  </si>
  <si>
    <t xml:space="preserve">Navrženo s ohledem na výpočet vzdálenosti dovozu suti na skládku, nikoliv požadováno.</t>
  </si>
  <si>
    <t xml:space="preserve">Příkladná skládka:</t>
  </si>
  <si>
    <t xml:space="preserve">DEPOZ, spol. s r.o. - Kuchyňky</t>
  </si>
  <si>
    <t xml:space="preserve">Zdounky 27</t>
  </si>
  <si>
    <t xml:space="preserve">768 02, Zdounky</t>
  </si>
  <si>
    <t xml:space="preserve">IČO: 49445138</t>
  </si>
  <si>
    <t xml:space="preserve">Telefon: 573 365 421</t>
  </si>
  <si>
    <t xml:space="preserve">Fax: 573 365 055</t>
  </si>
  <si>
    <t xml:space="preserve">E-mail: depoz@depoz.cz</t>
  </si>
  <si>
    <t xml:space="preserve">Web: www.depoz.cz</t>
  </si>
  <si>
    <t xml:space="preserve">Vzdálenost ze stavby: 10 km</t>
  </si>
  <si>
    <t xml:space="preserve">výměra : 2*9*13,5819</t>
  </si>
  <si>
    <t xml:space="preserve">979097012R00</t>
  </si>
  <si>
    <t xml:space="preserve">Odvoz suti a vybouraných hmot na skládku pronájem kontejneru na suť</t>
  </si>
  <si>
    <t xml:space="preserve">den</t>
  </si>
  <si>
    <t xml:space="preserve">Výpočet:</t>
  </si>
  <si>
    <t xml:space="preserve">157,96 Nh / 2 osoby / 8 hodin/denně</t>
  </si>
  <si>
    <t xml:space="preserve">výměra : 10</t>
  </si>
  <si>
    <t xml:space="preserve">979082111R00</t>
  </si>
  <si>
    <t xml:space="preserve">Vnitrostaveništní doprava suti a vybouraných hmot do 10 m</t>
  </si>
  <si>
    <t xml:space="preserve">979082121R00</t>
  </si>
  <si>
    <t xml:space="preserve">Vnitrostaveništní doprava suti a vybouraných hmot příplatek k ceně za každých dalších 5 m</t>
  </si>
  <si>
    <t xml:space="preserve">979990107R00</t>
  </si>
  <si>
    <t xml:space="preserve">Poplatek za skládku za uložení, směs betonu, cihel a dřeva,  , skupina 17 09 04 z Katalogu odpadů</t>
  </si>
  <si>
    <t xml:space="preserve">výměra : 13,5819</t>
  </si>
  <si>
    <t xml:space="preserve"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</si>
  <si>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</si>
  <si>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výměra konečného mokrého úklidu : </t>
  </si>
  <si>
    <t xml:space="preserve">952902110R00</t>
  </si>
  <si>
    <t xml:space="preserve">Čištění budov zametáním v místnostech, chodbách, na schodišti a na půdě</t>
  </si>
  <si>
    <t xml:space="preserve">Poznámky:</t>
  </si>
  <si>
    <t xml:space="preserve">uvažováno 3 x aplikace</t>
  </si>
  <si>
    <t xml:space="preserve">101 - Zádveří : 2,70*3</t>
  </si>
  <si>
    <t xml:space="preserve">102 - Prodejna : 65,90*3</t>
  </si>
  <si>
    <t xml:space="preserve">103 - Kancelář : 8,10*3</t>
  </si>
  <si>
    <t xml:space="preserve">104 - Šatna zaměstnanci : 9,80*3</t>
  </si>
  <si>
    <t xml:space="preserve">105 - WC : 0,90*3</t>
  </si>
  <si>
    <t xml:space="preserve">106 - Sklad : 6,90*3</t>
  </si>
  <si>
    <t xml:space="preserve">107 - Sklad : 7,90*3</t>
  </si>
  <si>
    <t xml:space="preserve">108 - Sklad : 48,40*3</t>
  </si>
  <si>
    <t xml:space="preserve">102 - Prodejna + příprava kávy : 33,10*3</t>
  </si>
  <si>
    <t xml:space="preserve">103 - Kuchyňka + ohřev obědů : 8,10*3</t>
  </si>
  <si>
    <t xml:space="preserve">104 - Šatna zaměstnanci : 4,50*3</t>
  </si>
  <si>
    <t xml:space="preserve">105 - Koupelna zaměstnanci : 5,00*3</t>
  </si>
  <si>
    <t xml:space="preserve">106 - WC zaměstnanci : 0,90*3</t>
  </si>
  <si>
    <t xml:space="preserve">107 - WC ženy : 1,20*3</t>
  </si>
  <si>
    <t xml:space="preserve">108 - Šatna ženy : 5,40*3</t>
  </si>
  <si>
    <t xml:space="preserve">109 - WC - muži : 3,60*3</t>
  </si>
  <si>
    <t xml:space="preserve">110 - Šatna muži : 4,10*3</t>
  </si>
  <si>
    <t xml:space="preserve">111 - Chodba : 3,30*3</t>
  </si>
  <si>
    <t xml:space="preserve">112 - Bezbariérové WC + sprcha : 6,40*3</t>
  </si>
  <si>
    <t xml:space="preserve">113 - Jídelna : 20,80*3</t>
  </si>
  <si>
    <t xml:space="preserve">114 - Úklidová místnost : 2,60*3</t>
  </si>
  <si>
    <t xml:space="preserve">115 - Dílna : 40,50*3</t>
  </si>
  <si>
    <t xml:space="preserve">116 - Vypalování výrobků : 4,50*3</t>
  </si>
  <si>
    <t xml:space="preserve">99-0000-001</t>
  </si>
  <si>
    <t xml:space="preserve">Zábor chodníku, správní poplatek, do 10ti dní záboru</t>
  </si>
  <si>
    <t xml:space="preserve">výměra : 1</t>
  </si>
  <si>
    <t xml:space="preserve">99-0000-002</t>
  </si>
  <si>
    <t xml:space="preserve">Zábor chodníku, místní poplatek záboru, osvobozeno, tedy náklad 0,00 Kč</t>
  </si>
  <si>
    <t xml:space="preserve">den/m2</t>
  </si>
  <si>
    <t xml:space="preserve">99-0000-003</t>
  </si>
  <si>
    <t xml:space="preserve">Opatření ploch perforovanou fólií s logem Hanáčka</t>
  </si>
  <si>
    <t xml:space="preserve">Osadí se nové hliníkové výlohy s fixní spodní části, jejíž zasklení bude opatřeno perforovanou fólií s logem Hanáčka z venkovní strany.</t>
  </si>
  <si>
    <t xml:space="preserve">D - bude upřesněno : 4*2,53</t>
  </si>
  <si>
    <t xml:space="preserve">M99-0001</t>
  </si>
  <si>
    <t xml:space="preserve">HZS neměřitelné práce, montážní práce, odhad 10% z celkové časové náročnosti rekonstrukce</t>
  </si>
  <si>
    <t xml:space="preserve">h</t>
  </si>
  <si>
    <t xml:space="preserve">POL10_0</t>
  </si>
  <si>
    <t xml:space="preserve">2-0000-001</t>
  </si>
  <si>
    <t xml:space="preserve">Doprava betonových směsí</t>
  </si>
  <si>
    <t xml:space="preserve">jízd</t>
  </si>
  <si>
    <t xml:space="preserve">plocha podélný řez x šířka : 1</t>
  </si>
  <si>
    <t xml:space="preserve">2-0000-002</t>
  </si>
  <si>
    <t xml:space="preserve">Čerpání betonových směsí</t>
  </si>
  <si>
    <t xml:space="preserve">2-0000-003</t>
  </si>
  <si>
    <t xml:space="preserve">Doprava materiálů</t>
  </si>
  <si>
    <t xml:space="preserve">2-0000-004</t>
  </si>
  <si>
    <t xml:space="preserve">Doprava výztuží</t>
  </si>
  <si>
    <t xml:space="preserve">VRN0</t>
  </si>
  <si>
    <t xml:space="preserve">Ztížené výrobní podmínky</t>
  </si>
  <si>
    <t xml:space="preserve">Soubor</t>
  </si>
  <si>
    <t xml:space="preserve">VRN</t>
  </si>
  <si>
    <t xml:space="preserve">POL99_8</t>
  </si>
  <si>
    <t xml:space="preserve">VRN1</t>
  </si>
  <si>
    <t xml:space="preserve">Oborová přirážka</t>
  </si>
  <si>
    <t xml:space="preserve">VRN2</t>
  </si>
  <si>
    <t xml:space="preserve">Přesun stavebních kapacit</t>
  </si>
  <si>
    <t xml:space="preserve">VRN3</t>
  </si>
  <si>
    <t xml:space="preserve">Mimostaveništní doprava</t>
  </si>
  <si>
    <t xml:space="preserve">VRN4</t>
  </si>
  <si>
    <t xml:space="preserve">Zařízení staveniště</t>
  </si>
  <si>
    <t xml:space="preserve">VRN5</t>
  </si>
  <si>
    <t xml:space="preserve">Provoz investora</t>
  </si>
  <si>
    <t xml:space="preserve">VRN6</t>
  </si>
  <si>
    <t xml:space="preserve">Kompletační činnost (IČD)</t>
  </si>
  <si>
    <t xml:space="preserve">SUM</t>
  </si>
  <si>
    <t xml:space="preserve">END</t>
  </si>
  <si>
    <t xml:space="preserve">612403386RT1</t>
  </si>
  <si>
    <t xml:space="preserve">Hrubá výplň rýh ve stěnách do 10x10cm maltou z SMS</t>
  </si>
  <si>
    <t xml:space="preserve">výměra : 33,100</t>
  </si>
  <si>
    <t xml:space="preserve">612403390R00</t>
  </si>
  <si>
    <t xml:space="preserve">Hrubá výplň rýh ve stěnách do 20x10cm maltou z SMS</t>
  </si>
  <si>
    <t xml:space="preserve">VÝMĚRA : 1,800</t>
  </si>
  <si>
    <t xml:space="preserve">970031100R00</t>
  </si>
  <si>
    <t xml:space="preserve">Vrtání jádrové do zdiva cihelného do D 100 mm</t>
  </si>
  <si>
    <t xml:space="preserve">HLAVNÍ ROZVOD VODY : 0,2*3+0,1*3+0,2*3+0,2*3</t>
  </si>
  <si>
    <t xml:space="preserve">974031153R00</t>
  </si>
  <si>
    <t xml:space="preserve">Vysekání rýh ve zdi cihelné 10 x 10 cm</t>
  </si>
  <si>
    <t xml:space="preserve">Včetně pomocného lešení o výšce podlahy do 1900 mm a pro zatížení do 1,5 kPa  (150 kg/m2).</t>
  </si>
  <si>
    <t xml:space="preserve">ROZVODY DÍLNA : 0,5+2,5+2,5+2+2+1,7+2,5+0,5+0,5+2,5+2,5+2,5+0,3+2+0,4+2+3+0,7+2,5</t>
  </si>
  <si>
    <t xml:space="preserve">974031155R00</t>
  </si>
  <si>
    <t xml:space="preserve">Vysekání rýh ve zdi cihelné 10 x 20 cm</t>
  </si>
  <si>
    <t xml:space="preserve">STUPAČKA - ÚPRAVA VÝŠKY NAPOJENÍ VEDENÍ VODY : 0,3*6</t>
  </si>
  <si>
    <t xml:space="preserve">998012021R00</t>
  </si>
  <si>
    <t xml:space="preserve">Přesun hmot pro budovy monolitické výšky do 6 m</t>
  </si>
  <si>
    <t xml:space="preserve">722-0000-001</t>
  </si>
  <si>
    <t xml:space="preserve">Montáž izolace vodovodního potrubí</t>
  </si>
  <si>
    <t xml:space="preserve">722130801R00</t>
  </si>
  <si>
    <t xml:space="preserve">Demontáž potrubí ocelových závitových DN 32</t>
  </si>
  <si>
    <t xml:space="preserve">3*3+6*3+2,5</t>
  </si>
  <si>
    <t xml:space="preserve">722130802R00</t>
  </si>
  <si>
    <t xml:space="preserve">Demontáž potrubí ocelových závitových DN 40</t>
  </si>
  <si>
    <t xml:space="preserve">6,4+2,5*2</t>
  </si>
  <si>
    <t xml:space="preserve">722130803R00</t>
  </si>
  <si>
    <t xml:space="preserve">Demontáž potrubí ocelových závitových DN 50</t>
  </si>
  <si>
    <t xml:space="preserve">6,4+6,4</t>
  </si>
  <si>
    <t xml:space="preserve">722172311R00</t>
  </si>
  <si>
    <t xml:space="preserve">Potrubí plastové PP-R bez zednických výpomocí, D 20 x 2,8 mm, PN 16</t>
  </si>
  <si>
    <t xml:space="preserve">Potrubí včetně tvarovek a zednických výpomocí.</t>
  </si>
  <si>
    <t xml:space="preserve">Včetně pomocného lešení o výšce podlahy do 1900 mm a pro zatížení do 1,5 kPa.</t>
  </si>
  <si>
    <t xml:space="preserve">STUDENÁ VODA - DÍLNA : 1,8+2,5+1+2,5+0,3+2,5+4,6+2+1,7+2,5+0,3+0,3+0,6+0,6+1,6+2,5+0,5+2,5+0,5+2,5+1,4+2+0,3+2+0,5+2,5+0,7+1,7</t>
  </si>
  <si>
    <t xml:space="preserve">722172312R00</t>
  </si>
  <si>
    <t xml:space="preserve">Potrubí plastové PP-R , včetně zednických výpomocí, D 25 x 3,5 mm, PN 16</t>
  </si>
  <si>
    <t xml:space="preserve">STUDENÁ VODA - DÍLNA : 3+3,9+2,5+5,7+2,5</t>
  </si>
  <si>
    <t xml:space="preserve">722172313R00</t>
  </si>
  <si>
    <t xml:space="preserve">Potrubí plastové PP-R , včetně zednických výpomocí, D 32 x 4,4 mm, PN 16</t>
  </si>
  <si>
    <t xml:space="preserve">STUDENÁ VODA - DÍLNA : 2+2+2,4</t>
  </si>
  <si>
    <t xml:space="preserve">722172331R00</t>
  </si>
  <si>
    <t xml:space="preserve">Potrubí plastové PP-R, včetně zednických výpomocí, D 20 x 3,4 mm, PN 20</t>
  </si>
  <si>
    <t xml:space="preserve">TEPLÁ VODA - DÍLNA : 4,5+2,5+0,7+2,5+4,2+2+2,5+1,6+1,3+2,5+2,5+2+2+2+0,4+2,5</t>
  </si>
  <si>
    <t xml:space="preserve">722172332R00</t>
  </si>
  <si>
    <t xml:space="preserve">Potrubí plastové PP-R , včetně zednických výpomocí, D 25 x 4,2 mm, PN 20</t>
  </si>
  <si>
    <t xml:space="preserve">PŘIPOJENÍ CIRKULACE PRO DÍLNU : 2</t>
  </si>
  <si>
    <t xml:space="preserve">TEPLÁ VODA - DÍLNA : 3+3,3+2,5+4,5</t>
  </si>
  <si>
    <t xml:space="preserve">722172614R00</t>
  </si>
  <si>
    <t xml:space="preserve">Potrubí plastové PP-R bez zednických výpomocí, D 40 x 5,5 mm, PN 16</t>
  </si>
  <si>
    <t xml:space="preserve">5,3+4,3</t>
  </si>
  <si>
    <t xml:space="preserve">722172616R00</t>
  </si>
  <si>
    <t xml:space="preserve">Potrubí plastové PP-R bez zednických výpomocí, D 63 x 8,6 mm, PN 16</t>
  </si>
  <si>
    <t xml:space="preserve">5,5</t>
  </si>
  <si>
    <t xml:space="preserve">722172633R00</t>
  </si>
  <si>
    <t xml:space="preserve">Potrubí plastové PP-R bez zednických výpomocí, D 32 x 5,4 mm, PN 20</t>
  </si>
  <si>
    <t xml:space="preserve">HLAVNÍ ROZVOD - CIRKULACE : 9,6</t>
  </si>
  <si>
    <t xml:space="preserve">ROZVOD DÍLNA - TEPLÁ VODA : 2+2+2,4</t>
  </si>
  <si>
    <t xml:space="preserve">722172634R00</t>
  </si>
  <si>
    <t xml:space="preserve">Potrubí plastové PP-R bez zednických výpomocí, D 40 x 6,7 mm, PN 20</t>
  </si>
  <si>
    <t xml:space="preserve">9,6</t>
  </si>
  <si>
    <t xml:space="preserve">722172635R00</t>
  </si>
  <si>
    <t xml:space="preserve">Potrubí plastové PP-R bez zednických výpomocí, D 50 x 8,3 mm, PN 20</t>
  </si>
  <si>
    <t xml:space="preserve">722172636R00</t>
  </si>
  <si>
    <t xml:space="preserve">Potrubí plastové PP-R bez zednických výpomocí, D 63 x 10,5 mm, PN 20</t>
  </si>
  <si>
    <t xml:space="preserve">722280106R00</t>
  </si>
  <si>
    <t xml:space="preserve">Tlaková zkouška vodovodního potrubí DN 32 mm</t>
  </si>
  <si>
    <t xml:space="preserve">Včetně dodávky vody, uzavření a zabezpečení konců potrubí.</t>
  </si>
  <si>
    <t xml:space="preserve">722280108R00</t>
  </si>
  <si>
    <t xml:space="preserve">Tlaková zkouška vodovodního potrubí DN 50 mm</t>
  </si>
  <si>
    <t xml:space="preserve">722280109R00</t>
  </si>
  <si>
    <t xml:space="preserve">Tlaková zkouška vodovodního potrubí DN 65 mm</t>
  </si>
  <si>
    <t xml:space="preserve">722290234R00</t>
  </si>
  <si>
    <t xml:space="preserve">Proplach a dezinfekce vodovod.potrubí DN 80</t>
  </si>
  <si>
    <t xml:space="preserve">998722202R00</t>
  </si>
  <si>
    <t xml:space="preserve">Přesun hmot pro vnitřní vodovod, výšky do 12 m</t>
  </si>
  <si>
    <t xml:space="preserve">283771027R</t>
  </si>
  <si>
    <t xml:space="preserve">Izolace potrubí  20x13 mm šedočerná</t>
  </si>
  <si>
    <t xml:space="preserve">283771028R</t>
  </si>
  <si>
    <t xml:space="preserve">Izolace potrubí 20x20 mm šedočerná</t>
  </si>
  <si>
    <t xml:space="preserve">283771092R</t>
  </si>
  <si>
    <t xml:space="preserve">Izolace potrubí  25x13 mm šedočerná</t>
  </si>
  <si>
    <t xml:space="preserve">283771094R</t>
  </si>
  <si>
    <t xml:space="preserve">Izolace potrubí  25x25 mm šedočerná</t>
  </si>
  <si>
    <t xml:space="preserve">283771127R</t>
  </si>
  <si>
    <t xml:space="preserve">Izolace potrubí 32x13 mm šedočerná</t>
  </si>
  <si>
    <t xml:space="preserve">283771129R</t>
  </si>
  <si>
    <t xml:space="preserve">Izolace potrubí 32x25 mm šedočerná</t>
  </si>
  <si>
    <t xml:space="preserve">2837711523R</t>
  </si>
  <si>
    <t xml:space="preserve">Izolace potrubí 40x13 mm šedočerná</t>
  </si>
  <si>
    <t xml:space="preserve">2837711525R</t>
  </si>
  <si>
    <t xml:space="preserve">Izolace potrubí 40x25 mm šedočerná</t>
  </si>
  <si>
    <t xml:space="preserve">283771168R</t>
  </si>
  <si>
    <t xml:space="preserve">Izolace potrubí 50x25 mm šedočerná</t>
  </si>
  <si>
    <t xml:space="preserve">283771186R</t>
  </si>
  <si>
    <t xml:space="preserve">Izolace potrubí 63x13 mm šedočerná</t>
  </si>
  <si>
    <t xml:space="preserve">283771188R1</t>
  </si>
  <si>
    <t xml:space="preserve">Izolace potrubí 63x30 mm šedočerná</t>
  </si>
  <si>
    <t xml:space="preserve">423916621R</t>
  </si>
  <si>
    <t xml:space="preserve">Žlab pro plast. potrubí PPR 20mm, L 2m</t>
  </si>
  <si>
    <t xml:space="preserve">ROZVOD DÍLNA : 2,3+1,2+0,85+0,5+1,1</t>
  </si>
  <si>
    <t xml:space="preserve">423916622R</t>
  </si>
  <si>
    <t xml:space="preserve">Žlab pro plast. potrubí PPR 25mm, L 2m</t>
  </si>
  <si>
    <t xml:space="preserve">ROZVOD DÍLNA : 3+3,4+4,5</t>
  </si>
  <si>
    <t xml:space="preserve">423916623R</t>
  </si>
  <si>
    <t xml:space="preserve">Žlab pro plast. potrubí PPR 32mm, L 2m</t>
  </si>
  <si>
    <t xml:space="preserve">16,00000*0,5</t>
  </si>
  <si>
    <t xml:space="preserve">ROZVOD DÍLNA : 2,5</t>
  </si>
  <si>
    <t xml:space="preserve">423916624R</t>
  </si>
  <si>
    <t xml:space="preserve">Žlab pro plast. potrubí PPR 40mm, L 2m</t>
  </si>
  <si>
    <t xml:space="preserve">423916625R</t>
  </si>
  <si>
    <t xml:space="preserve">Žlab pro plast. potrubí PPR 50mm, L 2m</t>
  </si>
  <si>
    <t xml:space="preserve">423916626R</t>
  </si>
  <si>
    <t xml:space="preserve">Žlab pro plast. potrubí PPR 63mm, L 2m</t>
  </si>
  <si>
    <t xml:space="preserve">64251337R</t>
  </si>
  <si>
    <t xml:space="preserve">Pisoár keramický  s radarovým splachovačem, 24V DC</t>
  </si>
  <si>
    <t xml:space="preserve">Pisoáry spotřebují maximálně 2 litry/mísu/hodinu. Splachovací pisoáry mají maximální úplný objem splachovací vody 1 litr.</t>
  </si>
  <si>
    <t xml:space="preserve">64271101R</t>
  </si>
  <si>
    <t xml:space="preserve">Výlevka se sklopnou plastovou mřížkou, stojící bíl</t>
  </si>
  <si>
    <t xml:space="preserve">642812122R</t>
  </si>
  <si>
    <t xml:space="preserve">Dřez nerez DR45/58 s přepadem 450x580x165 mm, max. Q = 6,0 l/min</t>
  </si>
  <si>
    <t xml:space="preserve">725013128R00</t>
  </si>
  <si>
    <t xml:space="preserve">Klozet kombi  ZTP, nádrž s armaturou, odpad svislý, bílý</t>
  </si>
  <si>
    <t xml:space="preserve">soubor</t>
  </si>
  <si>
    <t xml:space="preserve">WC, zahrnující soupravy, mísy a splachovací nádrže, mají úplný objem splachovací max. 6,0 litrů a max. průtočný objem splachovací vody 3,75 litrů</t>
  </si>
  <si>
    <t xml:space="preserve">725100001RA0</t>
  </si>
  <si>
    <t xml:space="preserve">Umyvadlo, baterie, zápachová uzávěrka, max. Q = 6,0 l/min</t>
  </si>
  <si>
    <t xml:space="preserve">0,5 m kanalizačního připojovacího potrubí, vyvedení a upevnění kanalizační a vodovodní výpustky, osazení umyvadla, sifonu a vodovodní baterie. S dodávkou materiálu.</t>
  </si>
  <si>
    <t xml:space="preserve">Umyvadlové baterie a kuchyňské baterie mají maximální průtok vody 6l/min.</t>
  </si>
  <si>
    <t xml:space="preserve">725100002RA0</t>
  </si>
  <si>
    <t xml:space="preserve">Dřez, baterie, zápachová uzávěrka, max. Q = 6,0 l/min</t>
  </si>
  <si>
    <t xml:space="preserve">725100004RA0</t>
  </si>
  <si>
    <t xml:space="preserve">Sprchové stání, baterie, nerezový žlab délky 800mm, max. Q = 8,0 l/min</t>
  </si>
  <si>
    <t xml:space="preserve">Vodorovná hydroizolace 1 m2, osazení žlabu + mřížka se sifonem, vyvedení a upevnění vodovodní výpustky, osazení sprchové baterie. S dodávkou materiálu.</t>
  </si>
  <si>
    <t xml:space="preserve">Sprchy mají maximální průtok vody 8l/min.</t>
  </si>
  <si>
    <t xml:space="preserve">725100004RA1</t>
  </si>
  <si>
    <t xml:space="preserve">Sprchové stání, baterie, nerezový žlab délky, 1800mm, provedení pro ZTP, max. Q = 8,0 l/min</t>
  </si>
  <si>
    <t xml:space="preserve">Vodorovná hydroizolace 3 m2, osazení žlabu + mřížka se sifonem, vyvedení a upevnění vodovodní výpustky, osazení sprchové baterie. S dodávkou materiálu.</t>
  </si>
  <si>
    <t xml:space="preserve">725100006RA0</t>
  </si>
  <si>
    <t xml:space="preserve">Klozet kombi</t>
  </si>
  <si>
    <t xml:space="preserve"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t>
  </si>
  <si>
    <t xml:space="preserve">725200010RA0</t>
  </si>
  <si>
    <t xml:space="preserve">Montáž zařizovacích předmětů - klozet</t>
  </si>
  <si>
    <t xml:space="preserve">0,3 m kanalizačního potrubí, osazení klozetové mísy a samostatné nádržky, montáž ventilu.</t>
  </si>
  <si>
    <t xml:space="preserve">725200020RA0</t>
  </si>
  <si>
    <t xml:space="preserve">Montáž zařizovacích předmětů - pisoár</t>
  </si>
  <si>
    <t xml:space="preserve">1 m kanalizačního potrubí, vyvedení odpadní výpustky, osazení pisoáru a sifonu, montáž ventilu.</t>
  </si>
  <si>
    <t xml:space="preserve">725319101R00</t>
  </si>
  <si>
    <t xml:space="preserve">Montáž dřezů jednoduchých</t>
  </si>
  <si>
    <t xml:space="preserve">725716129R00</t>
  </si>
  <si>
    <t xml:space="preserve">Montáž zařizovacích předmětů - výlevka</t>
  </si>
  <si>
    <t xml:space="preserve">725-0000-001</t>
  </si>
  <si>
    <t xml:space="preserve">Sanitární příčka - laminátová dřevotříska (1/Os), D+M</t>
  </si>
  <si>
    <t xml:space="preserve">725-0000-002</t>
  </si>
  <si>
    <t xml:space="preserve">Nástěnné sklopné sedátko do sprchy (2/Os), D+M</t>
  </si>
  <si>
    <t xml:space="preserve">725-0000-003</t>
  </si>
  <si>
    <t xml:space="preserve">Madlo vodorovné nerezové, dl. 600 mm (3/Os), D+M</t>
  </si>
  <si>
    <t xml:space="preserve">725-0000-004</t>
  </si>
  <si>
    <t xml:space="preserve">Madlo svislé nerezové, dl. 500 mm (4/Os), D+M</t>
  </si>
  <si>
    <t xml:space="preserve">725-0000-005</t>
  </si>
  <si>
    <t xml:space="preserve">Madlo vodorovné sklopné nerezové (5/Os), D+M</t>
  </si>
  <si>
    <t xml:space="preserve">725-0000-006</t>
  </si>
  <si>
    <t xml:space="preserve">Madlo vodorovné pevné nerezové (6/Os), D+M</t>
  </si>
  <si>
    <t xml:space="preserve">998725101R00</t>
  </si>
  <si>
    <t xml:space="preserve">Přesun hmot pro zařizovací předměty, výšky do 6 m</t>
  </si>
  <si>
    <t xml:space="preserve">POL1_1001</t>
  </si>
  <si>
    <t xml:space="preserve">388214410R</t>
  </si>
  <si>
    <t xml:space="preserve">Vodoměr domovní DN20/SV, mokroběžný</t>
  </si>
  <si>
    <t xml:space="preserve">55121701R</t>
  </si>
  <si>
    <t xml:space="preserve">Ventil vyvažovací DN 20, Kv 7,28</t>
  </si>
  <si>
    <t xml:space="preserve">5513809144R</t>
  </si>
  <si>
    <t xml:space="preserve">Kohout kulový vyp. páka, vnitř-vnitř z. DN25 PN40</t>
  </si>
  <si>
    <t xml:space="preserve">HLAVNÍ ROZVOD VODY V OBJEKTĚ : 2</t>
  </si>
  <si>
    <t xml:space="preserve">DÍLNA - PŘIPOJENÍ : 2</t>
  </si>
  <si>
    <t xml:space="preserve">5513809145R</t>
  </si>
  <si>
    <t xml:space="preserve">Kohout kulový vyp. páka, vnitř-vnitř z. DN32 PN40</t>
  </si>
  <si>
    <t xml:space="preserve">55141103R</t>
  </si>
  <si>
    <t xml:space="preserve">Ventil rohový mosazný  1/2" x 3/8"</t>
  </si>
  <si>
    <t xml:space="preserve">DÍLNA : 24</t>
  </si>
  <si>
    <t xml:space="preserve">55141106R</t>
  </si>
  <si>
    <t xml:space="preserve">Ventil rohový pračkový 1/2" x 3/4", se zpětnou klapkou</t>
  </si>
  <si>
    <t xml:space="preserve">553476592R</t>
  </si>
  <si>
    <t xml:space="preserve">Dvířka revizní do SDK 300x300 mm, tl.12,5 suché prostředí</t>
  </si>
  <si>
    <t xml:space="preserve">553476595R</t>
  </si>
  <si>
    <t xml:space="preserve">Dvířka revizní do SDK 400x400 mm, tl.12,5 suché prostředí</t>
  </si>
  <si>
    <t xml:space="preserve">72127325</t>
  </si>
  <si>
    <t xml:space="preserve">Montáž revizních dvířek</t>
  </si>
  <si>
    <t xml:space="preserve">Vnitřní sestava pro osazení vodoměru, dodávka + montáž</t>
  </si>
  <si>
    <t xml:space="preserve">722229101R00</t>
  </si>
  <si>
    <t xml:space="preserve">Montáž vodovodních armatur,1závit, G 1/2</t>
  </si>
  <si>
    <t xml:space="preserve">722239103R00</t>
  </si>
  <si>
    <t xml:space="preserve">Montáž vodovodních armatur 2závity, G 1</t>
  </si>
  <si>
    <t xml:space="preserve">722239104R00</t>
  </si>
  <si>
    <t xml:space="preserve">Montáž vodovodních armatur 2závity, G 5/4</t>
  </si>
  <si>
    <t xml:space="preserve">722260811R00</t>
  </si>
  <si>
    <t xml:space="preserve">Demontáž vodoměrů závitových G 1/2</t>
  </si>
  <si>
    <t xml:space="preserve">722264328R00</t>
  </si>
  <si>
    <t xml:space="preserve">Vodoměr domovní TV DN 20 x 130 mm, mokroběžný</t>
  </si>
  <si>
    <t xml:space="preserve">722268142R00</t>
  </si>
  <si>
    <t xml:space="preserve">Sestava se šroubením, kohouty, filtrem a zpětnou klapkou DN 25 - 20 mm</t>
  </si>
  <si>
    <t xml:space="preserve">998734101R00</t>
  </si>
  <si>
    <t xml:space="preserve">Přesun hmot pro armatury, výšky do 6 m</t>
  </si>
  <si>
    <t xml:space="preserve">979083117R00</t>
  </si>
  <si>
    <t xml:space="preserve">Vodorovné přemístění suti na skládku do 6000 m</t>
  </si>
  <si>
    <t xml:space="preserve">POL1_10</t>
  </si>
  <si>
    <t xml:space="preserve">979990111R00</t>
  </si>
  <si>
    <t xml:space="preserve">Poplatek za uložení suti - stavební keramika, skupina odpadu 170103</t>
  </si>
  <si>
    <t xml:space="preserve">005241010R</t>
  </si>
  <si>
    <t xml:space="preserve">Dokumentace skutečného provedení</t>
  </si>
  <si>
    <t xml:space="preserve">start, ochranný systém proti vytečení vody</t>
  </si>
  <si>
    <t xml:space="preserve">114211303R00</t>
  </si>
  <si>
    <t xml:space="preserve">Odstranění oc. trub do DN 300 mm, ve výkopu</t>
  </si>
  <si>
    <t xml:space="preserve">13,5+1,5+3,6+0,7+3,7+0,74+1,5</t>
  </si>
  <si>
    <t xml:space="preserve">139601102R00</t>
  </si>
  <si>
    <t xml:space="preserve">Ruční výkop jam, rýh a šachet v hornině tř. 3</t>
  </si>
  <si>
    <t xml:space="preserve">28,8*1,5</t>
  </si>
  <si>
    <t xml:space="preserve">151101101R00</t>
  </si>
  <si>
    <t xml:space="preserve">Pažení a rozepření stěn rýh - příložné - hl. do 2m</t>
  </si>
  <si>
    <t xml:space="preserve">6*2*2</t>
  </si>
  <si>
    <t xml:space="preserve">151101111R00</t>
  </si>
  <si>
    <t xml:space="preserve">Odstranění paženi stěn rýh - příložné - hl. do 2 m</t>
  </si>
  <si>
    <t xml:space="preserve">161101101R00</t>
  </si>
  <si>
    <t xml:space="preserve">Svislé přemístění výkopku z hor.1-4 do 2,5 m</t>
  </si>
  <si>
    <t xml:space="preserve">43,20000*1,3</t>
  </si>
  <si>
    <t xml:space="preserve">162201102R00</t>
  </si>
  <si>
    <t xml:space="preserve">Vodorovné přemístění výkopku z hor.1-4 do 50 m</t>
  </si>
  <si>
    <t xml:space="preserve">162701105R00</t>
  </si>
  <si>
    <t xml:space="preserve">Vodorovné přemístění výkopku z hor.1-4 do 10000 m</t>
  </si>
  <si>
    <t xml:space="preserve">56,16000</t>
  </si>
  <si>
    <t xml:space="preserve">31,68000*-1,3</t>
  </si>
  <si>
    <t xml:space="preserve">167101101R00</t>
  </si>
  <si>
    <t xml:space="preserve">Nakládání výkopku z hor.1-4 v množství do 100 m3</t>
  </si>
  <si>
    <t xml:space="preserve">171201201R00</t>
  </si>
  <si>
    <t xml:space="preserve">Uložení sypaniny na skl.-sypanina na výšku přes 2m</t>
  </si>
  <si>
    <t xml:space="preserve">174101101R00</t>
  </si>
  <si>
    <t xml:space="preserve">Zásyp jam, rýh, šachet se zhutněním</t>
  </si>
  <si>
    <t xml:space="preserve">včetně strojního přemístění materiálu pro zásyp ze vzdálenosti do 10 m od okraje zásypu</t>
  </si>
  <si>
    <t xml:space="preserve">11,52000*-1</t>
  </si>
  <si>
    <t xml:space="preserve">43,20000</t>
  </si>
  <si>
    <t xml:space="preserve">175101101RT2</t>
  </si>
  <si>
    <t xml:space="preserve">Obsyp potrubí bez prohození sypaniny, s dodáním štěrkopísku frakce 0 - 22 mm</t>
  </si>
  <si>
    <t xml:space="preserve">28,8*0,4</t>
  </si>
  <si>
    <t xml:space="preserve">199000005R00</t>
  </si>
  <si>
    <t xml:space="preserve">Poplatek za skládku zeminy 1- 4, č. dle katal. odpadů 17 05 04</t>
  </si>
  <si>
    <t xml:space="preserve">14,97600*1,7</t>
  </si>
  <si>
    <t xml:space="preserve">721176222R00</t>
  </si>
  <si>
    <t xml:space="preserve">Potrubí KG svodné (ležaté) v zemi D 110 x 3,2 mm</t>
  </si>
  <si>
    <t xml:space="preserve">Potrubí včetně tvarovek. Bez zednických výpomocí.</t>
  </si>
  <si>
    <t xml:space="preserve">0,6+0,7+1+1+0,8+1+1,4+1+0,5+1+1,3+1+0,8+1+2+1+1,1+1+1,4+1,3+1+1,1+1</t>
  </si>
  <si>
    <t xml:space="preserve">721176223R00</t>
  </si>
  <si>
    <t xml:space="preserve">Potrubí KG svodné (ležaté) v zemi D 125 x 3,2 mm</t>
  </si>
  <si>
    <t xml:space="preserve">(1,5+1,3+3)*2+3,2</t>
  </si>
  <si>
    <t xml:space="preserve">721176224R00</t>
  </si>
  <si>
    <t xml:space="preserve">Potrubí KG svodné (ležaté) v zemi D 160 x 4,0 mm</t>
  </si>
  <si>
    <t xml:space="preserve">1,6+1,25+0,7+2,9+0,75</t>
  </si>
  <si>
    <t xml:space="preserve">17</t>
  </si>
  <si>
    <t xml:space="preserve">721176225R00</t>
  </si>
  <si>
    <t xml:space="preserve">Potrubí KG svodné (ležaté) v zemi D 200 x 4,9 mm</t>
  </si>
  <si>
    <t xml:space="preserve">892561111R00</t>
  </si>
  <si>
    <t xml:space="preserve">Zkouška těsnosti kanalizace DN do 125, vodou</t>
  </si>
  <si>
    <t xml:space="preserve">892571111R00</t>
  </si>
  <si>
    <t xml:space="preserve">Zkouška těsnosti kanalizace DN do 200, vodou</t>
  </si>
  <si>
    <t xml:space="preserve">24,20000</t>
  </si>
  <si>
    <t xml:space="preserve">13,50000</t>
  </si>
  <si>
    <t xml:space="preserve">283141493R</t>
  </si>
  <si>
    <t xml:space="preserve">Fólie výstražná pro kanal. š. 220 mm šedá</t>
  </si>
  <si>
    <t xml:space="preserve">24,00000</t>
  </si>
  <si>
    <t xml:space="preserve">14,80000</t>
  </si>
  <si>
    <t xml:space="preserve">28615483.AR1</t>
  </si>
  <si>
    <t xml:space="preserve">Přechodka DN200 kgus na litinové potrubí + těsnění</t>
  </si>
  <si>
    <t xml:space="preserve">Dodávka a montáž</t>
  </si>
  <si>
    <t xml:space="preserve">28615483.AR2</t>
  </si>
  <si>
    <t xml:space="preserve">Přechodka DN125 HT - LITINA s těsněním</t>
  </si>
  <si>
    <t xml:space="preserve">979087313R00</t>
  </si>
  <si>
    <t xml:space="preserve">Nakládání vybouraných trub na dopravní prostředek</t>
  </si>
  <si>
    <t xml:space="preserve">998276101R00</t>
  </si>
  <si>
    <t xml:space="preserve">Přesun hmot, trubní vedení plastová, otevř. výkop</t>
  </si>
  <si>
    <t xml:space="preserve">na vzdálenost 15 m od hrany výkopu nebo od okraje šachty</t>
  </si>
  <si>
    <t xml:space="preserve">28615444.AR</t>
  </si>
  <si>
    <t xml:space="preserve">Kus čisticí HTRE D 125 mm PP</t>
  </si>
  <si>
    <t xml:space="preserve">55162530R</t>
  </si>
  <si>
    <t xml:space="preserve">HL800/110 izol. souprava pro potr prostupy DN110</t>
  </si>
  <si>
    <t xml:space="preserve">55162530R1</t>
  </si>
  <si>
    <t xml:space="preserve">HL800/110 izol. souprava pro potr prostupy DN125</t>
  </si>
  <si>
    <t xml:space="preserve">5534765817R</t>
  </si>
  <si>
    <t xml:space="preserve">Dvířka revizní do zdiva RFS 400x400x25 mm, EI45</t>
  </si>
  <si>
    <t xml:space="preserve">721176102R00</t>
  </si>
  <si>
    <t xml:space="preserve">Potrubí HT připojovací D 40 x 1,8 mm</t>
  </si>
  <si>
    <t xml:space="preserve">1,5+1,5+1+1,3+0,5+0,7</t>
  </si>
  <si>
    <t xml:space="preserve">721176103R00</t>
  </si>
  <si>
    <t xml:space="preserve">Potrubí HT připojovací D 50 x 1,8 mm</t>
  </si>
  <si>
    <t xml:space="preserve">0,5+1,2+0,7+0,6+0,5+0,7+0,9</t>
  </si>
  <si>
    <t xml:space="preserve">721176104R00</t>
  </si>
  <si>
    <t xml:space="preserve">Potrubí HT připojovací D 75 x 1,9 mm</t>
  </si>
  <si>
    <t xml:space="preserve">721176105R00</t>
  </si>
  <si>
    <t xml:space="preserve">Potrubí HT připojovací D 110 x 2,7 mm</t>
  </si>
  <si>
    <t xml:space="preserve">0,5+0,5+0,5+0,5+0,5+0,9</t>
  </si>
  <si>
    <t xml:space="preserve">7211761085</t>
  </si>
  <si>
    <t xml:space="preserve">Zednické výpomoci při instalaci kanaliz. potrubí</t>
  </si>
  <si>
    <t xml:space="preserve">6,50000</t>
  </si>
  <si>
    <t xml:space="preserve">5,10000</t>
  </si>
  <si>
    <t xml:space="preserve">0,60000</t>
  </si>
  <si>
    <t xml:space="preserve">3,40000</t>
  </si>
  <si>
    <t xml:space="preserve">6,00000</t>
  </si>
  <si>
    <t xml:space="preserve">721176116R00</t>
  </si>
  <si>
    <t xml:space="preserve">Potrubí HT odpadní svislé D 125 x 3,1 mm</t>
  </si>
  <si>
    <t xml:space="preserve">Potrubí včetně tvarovek, objímek a vložek pro tlumení hluku.</t>
  </si>
  <si>
    <t xml:space="preserve">Bez zednických výpomocí.</t>
  </si>
  <si>
    <t xml:space="preserve">Včetně zřízení a demontáže pomocného lešení.</t>
  </si>
  <si>
    <t xml:space="preserve">rekonstrukce stupačekdo výšky 1m nad podlahou : 6</t>
  </si>
  <si>
    <t xml:space="preserve">725989101R00</t>
  </si>
  <si>
    <t xml:space="preserve">Montáž dvířek kovových i z PH</t>
  </si>
  <si>
    <t xml:space="preserve">998721102R00</t>
  </si>
  <si>
    <t xml:space="preserve">Přesun hmot pro vnitřní kanalizaci, výšky do 12 m</t>
  </si>
  <si>
    <t xml:space="preserve">55162102R</t>
  </si>
  <si>
    <t xml:space="preserve">HL3 Uzávěr zpětný 1" pro myčku nádobí</t>
  </si>
  <si>
    <t xml:space="preserve">Kuchyňská linka, včetně keramického obkladu, D+M</t>
  </si>
  <si>
    <t xml:space="preserve">Popis:
Spodní skříňky - na troubu a varnou desku, na dřez - jedny dvířka, skříňka se třemi šuplíky, rohová skříňka s otočným systémem, skříňka s policemi, skříňka na myčku
Horní skříňky - 2x nástěnná skříňka s policemi a dvířky
Materiál:
Skříňky dřevotřískové s plastovou fólií. Dvířka dekor dubu, korpus bílá barva. Spodní skříňky se stavitelnými nožkami a krycí lištou. Pracovní deska laminát v dekoru dubu.</t>
  </si>
  <si>
    <t xml:space="preserve">725860180R13</t>
  </si>
  <si>
    <t xml:space="preserve">Myčka nádobí  šířky 600mm - vestavěná do kuchyňské, linky, podomítková uzávěrka, krycí deska nerez</t>
  </si>
  <si>
    <t xml:space="preserve">Vestavná myčka s integrovaným panelem, rozměry dle skříňky na myčku v kuchyňské lince                                                                                            Příborová zásuvka, 14 sad nádobí, hlučnost max. 45 dB, energetická třída min. C, odložený start, ochranný systém proti vytečení vody</t>
  </si>
  <si>
    <t xml:space="preserve">725860180RT1</t>
  </si>
  <si>
    <t xml:space="preserve">Sifon pračkový podomítkový pro dva spotřebiče DN40, nerez, podomítková uzávěrka, krycí deska nerez</t>
  </si>
  <si>
    <t xml:space="preserve">979081111R00</t>
  </si>
  <si>
    <t xml:space="preserve">Odvoz suti a vybour. hmot na skládku do 1 km</t>
  </si>
  <si>
    <t xml:space="preserve">Včetně naložení na dopravní prostředek a složení na skládku, bez poplatku za skládku.</t>
  </si>
  <si>
    <t xml:space="preserve">25,24000*0,1</t>
  </si>
  <si>
    <t xml:space="preserve">Vnitrostaveništní doprava suti do 10 m</t>
  </si>
  <si>
    <t xml:space="preserve">979082213R00</t>
  </si>
  <si>
    <t xml:space="preserve">Vodorovná doprava suti po suchu do 1 km</t>
  </si>
  <si>
    <t xml:space="preserve">Náklady na vyhotovení dokumentace skutečného provedení stavby a její předání objednateli v požadované formě a požadovaném počtu.</t>
  </si>
  <si>
    <t xml:space="preserve">310235241R00</t>
  </si>
  <si>
    <t xml:space="preserve">Zazdívka otvorů pl.0,0225 m2 cihlami, tl.zdi 30 cm</t>
  </si>
  <si>
    <t xml:space="preserve">340236211R00</t>
  </si>
  <si>
    <t xml:space="preserve">Zazdívka otvorů pl.0,09 m2 cihlami, tl.zdi do 10cm</t>
  </si>
  <si>
    <t xml:space="preserve">965081513U00</t>
  </si>
  <si>
    <t xml:space="preserve">Bourání podlah litých epoxidových, polyuretanových, nebo silikátových tl do 10 mm plochy přes 1 m2</t>
  </si>
  <si>
    <t xml:space="preserve">971033231R00</t>
  </si>
  <si>
    <t xml:space="preserve">Vybourání otv. zeď cihel. 0,0225 m2, tl. 15cm, MVC, nebo MV</t>
  </si>
  <si>
    <t xml:space="preserve">971033241R00</t>
  </si>
  <si>
    <t xml:space="preserve">Vybourání otv. zeď cihel. 0,0225 m2, tl. 30cm, MVC</t>
  </si>
  <si>
    <t xml:space="preserve">713463121U00</t>
  </si>
  <si>
    <t xml:space="preserve">Montáž izolace tepelné potrubí potrubními pouzdry, bez úpravy uchycenými sponami 1x</t>
  </si>
  <si>
    <t xml:space="preserve">998713201R00</t>
  </si>
  <si>
    <t xml:space="preserve">Přesun hmot pro izolace tepelné, výšky do 6 m</t>
  </si>
  <si>
    <t xml:space="preserve">28377096</t>
  </si>
  <si>
    <t xml:space="preserve">Pouzdro izolační potrubní z pěnového polyetylenu, 15/20mm</t>
  </si>
  <si>
    <t xml:space="preserve">R.99.1</t>
  </si>
  <si>
    <t xml:space="preserve">Lepidlo, pásky</t>
  </si>
  <si>
    <t xml:space="preserve">733110803R00</t>
  </si>
  <si>
    <t xml:space="preserve">Demontáž potrubí ocelového závitového do DN 15</t>
  </si>
  <si>
    <t xml:space="preserve">733223301U00</t>
  </si>
  <si>
    <t xml:space="preserve">Potrubí měděné tvrdé spojované lisováním D 15x1 mm</t>
  </si>
  <si>
    <t xml:space="preserve">733224222</t>
  </si>
  <si>
    <t xml:space="preserve">Příplatek k potrubí měděnému za zhotovení přípojky, z trubek měděných D 15x1 mm</t>
  </si>
  <si>
    <t xml:space="preserve">733291101U00</t>
  </si>
  <si>
    <t xml:space="preserve">Zkouška těsnosti potrubí měděné D do 35x1,5</t>
  </si>
  <si>
    <t xml:space="preserve">733292902U00</t>
  </si>
  <si>
    <t xml:space="preserve">Zaslepení Cu potrubí do D 15x1mm</t>
  </si>
  <si>
    <t xml:space="preserve">998733201R00</t>
  </si>
  <si>
    <t xml:space="preserve">Přesun hmot pro rozvody potrubí, výšky do 6 m</t>
  </si>
  <si>
    <t xml:space="preserve">734209113R00</t>
  </si>
  <si>
    <t xml:space="preserve">Montáž armatur závitových,se 2závity, G 1/2</t>
  </si>
  <si>
    <t xml:space="preserve">998734201R00</t>
  </si>
  <si>
    <t xml:space="preserve">SPC1</t>
  </si>
  <si>
    <t xml:space="preserve">Termostatická hlavice s kapalinovým čidlem</t>
  </si>
  <si>
    <t xml:space="preserve">SPC2</t>
  </si>
  <si>
    <t xml:space="preserve">Termostatická hlavice kapalinová s dálkovým, nastavením, délka kapiláry 2 m</t>
  </si>
  <si>
    <t xml:space="preserve">SPC3</t>
  </si>
  <si>
    <t xml:space="preserve">Šroubení regulační radiátorové přímé chrom 1/2" RL</t>
  </si>
  <si>
    <t xml:space="preserve">SPC4</t>
  </si>
  <si>
    <t xml:space="preserve">Ventil termostatický přímý 1/2"</t>
  </si>
  <si>
    <t xml:space="preserve">SPC5</t>
  </si>
  <si>
    <t xml:space="preserve">Připojovací regulační uzavíratelná garnitura pro, tělesa se spodním připojení (H-kus)-rohová</t>
  </si>
  <si>
    <t xml:space="preserve">SPC6</t>
  </si>
  <si>
    <t xml:space="preserve">Připojovací garnitura pro koupelnová tělesa, vč. hlavice a krytky</t>
  </si>
  <si>
    <t xml:space="preserve">SPC7</t>
  </si>
  <si>
    <t xml:space="preserve">Svorné šroubení Cu15</t>
  </si>
  <si>
    <t xml:space="preserve">735000912R00</t>
  </si>
  <si>
    <t xml:space="preserve">Vyregulování ventilu nebo kohoutu dvojregulačního, s termostatickým ovládáním</t>
  </si>
  <si>
    <t xml:space="preserve">735111810R00</t>
  </si>
  <si>
    <t xml:space="preserve">Demontáž těles otopných litinových článkových</t>
  </si>
  <si>
    <t xml:space="preserve">735159110R00</t>
  </si>
  <si>
    <t xml:space="preserve">Montáž panelových těles 1řadých do délky 1500 mm</t>
  </si>
  <si>
    <t xml:space="preserve">735159210R00</t>
  </si>
  <si>
    <t xml:space="preserve">Montáž panelových těles 2řadých do délky 1140 mm</t>
  </si>
  <si>
    <t xml:space="preserve">735164511U00</t>
  </si>
  <si>
    <t xml:space="preserve">Mtž otopného tělesa na stěna do 1500 mm</t>
  </si>
  <si>
    <t xml:space="preserve">735191905R00</t>
  </si>
  <si>
    <t xml:space="preserve">Odvzdušnění otopných těles</t>
  </si>
  <si>
    <t xml:space="preserve">735191910R00</t>
  </si>
  <si>
    <t xml:space="preserve">Napuštění vody do otopného systému</t>
  </si>
  <si>
    <t xml:space="preserve">735211811R00</t>
  </si>
  <si>
    <t xml:space="preserve">Demontáž regist.žebr.76x3/156 do 3 m,1pramen.</t>
  </si>
  <si>
    <t xml:space="preserve">735419126R00</t>
  </si>
  <si>
    <t xml:space="preserve">Montáž konvektorů na konzoly TS 025,do 2040 mm</t>
  </si>
  <si>
    <t xml:space="preserve">998735201R00</t>
  </si>
  <si>
    <t xml:space="preserve">Přesun hmot pro otopná tělesa, výšky do 6 m</t>
  </si>
  <si>
    <t xml:space="preserve">48452993</t>
  </si>
  <si>
    <t xml:space="preserve">Těleso otopné panelové 1 deskové VK bez přídavné, přestupní plochy v 500mm dl 400mm 206W</t>
  </si>
  <si>
    <t xml:space="preserve">48452999</t>
  </si>
  <si>
    <t xml:space="preserve">Těleso otopné panelové 1 deskové VK bez přídavné, přestupní plochy v 500mm dl 700mm 360W</t>
  </si>
  <si>
    <t xml:space="preserve">48455825.1</t>
  </si>
  <si>
    <t xml:space="preserve">Konvektor vestavný bez ventilátoru, výměník tepla, Cu+Al/nelakovaný, 2200mm šxv 150/50 mm, 2073W</t>
  </si>
  <si>
    <t xml:space="preserve">48457384.1</t>
  </si>
  <si>
    <t xml:space="preserve">Těleso otopné panelové 2 deskové VK 2 přídavné, přestupní plochy v 700mm dl 900mm 2082</t>
  </si>
  <si>
    <t xml:space="preserve">48457397</t>
  </si>
  <si>
    <t xml:space="preserve">Těleso otopné panelové 2 deskové VK 2 přídavné, přestupní plochy v 500mm dl 600mm 871W</t>
  </si>
  <si>
    <t xml:space="preserve">484Z-LU-056</t>
  </si>
  <si>
    <t xml:space="preserve">Stojánková konzola pro uchycení konvektor, výška 125 mm</t>
  </si>
  <si>
    <t xml:space="preserve">54153024.1</t>
  </si>
  <si>
    <t xml:space="preserve">Těleso trubkové přímotopné se středovým napojením, 1500x600mm 808W</t>
  </si>
  <si>
    <t xml:space="preserve">783601713</t>
  </si>
  <si>
    <t xml:space="preserve">Odmaštění vodou ředitelným odmašťovačem, potrubí DN do 50 mm</t>
  </si>
  <si>
    <t xml:space="preserve">783607750</t>
  </si>
  <si>
    <t xml:space="preserve">Provedení krycího dvojnásobného nátěru potrubí, DN do 50 mm</t>
  </si>
  <si>
    <t xml:space="preserve">24623055</t>
  </si>
  <si>
    <t xml:space="preserve">Hmota nátěrová epoxidová vrchní(email) odstín bílý</t>
  </si>
  <si>
    <t xml:space="preserve">kg</t>
  </si>
  <si>
    <t xml:space="preserve">HZS2222</t>
  </si>
  <si>
    <t xml:space="preserve">Hzs-zkousky v ramci montaz.praci, topná a tlaková, zkouška, uvedení do provozu, zaregulování systému</t>
  </si>
  <si>
    <t xml:space="preserve">POL10_10</t>
  </si>
  <si>
    <t xml:space="preserve">Lešení lehké pomocné, výška podlahy do 1,2 m</t>
  </si>
  <si>
    <t xml:space="preserve">24-001-001</t>
  </si>
  <si>
    <t xml:space="preserve">Digestoř, větrání sociálních zařízení, D+M</t>
  </si>
  <si>
    <t xml:space="preserve">MALÁ KUCHYŇSKÁ DIGESTOŘ</t>
  </si>
  <si>
    <t xml:space="preserve"> S FILTREM, VENTILÁTOREM, ZPĚTNOU KLAPKOU A LED OSVĚTLENÍM</t>
  </si>
  <si>
    <t xml:space="preserve">Vo= 150 m3/h, P= 50W/230 V, bílá, šířka 600 mm</t>
  </si>
  <si>
    <t xml:space="preserve">24-001-002</t>
  </si>
  <si>
    <t xml:space="preserve">Diagonální ventilátor, větrání sociálních zařízení, D+M</t>
  </si>
  <si>
    <t xml:space="preserve">DIAGONÁLNÍ VENTILÁTOR DO KRUHOVÉHO POTRUBÍ IP44</t>
  </si>
  <si>
    <t xml:space="preserve">Vo= min. 650 m3/h, P= 102W/230 V, ultra tichý, DN 200</t>
  </si>
  <si>
    <t xml:space="preserve">24-001-003</t>
  </si>
  <si>
    <t xml:space="preserve">Zpětná klapka, větrání sociálních zařízení, D+M</t>
  </si>
  <si>
    <t xml:space="preserve">ZPĚTNÁ KLAPKA TĚSNÁ</t>
  </si>
  <si>
    <t xml:space="preserve">RSKW 200 zpětná klapka</t>
  </si>
  <si>
    <t xml:space="preserve">24-001-004</t>
  </si>
  <si>
    <t xml:space="preserve">RSKW 125 zpětná klapka</t>
  </si>
  <si>
    <t xml:space="preserve">24-001-005</t>
  </si>
  <si>
    <t xml:space="preserve">Žaluziová klapka plast, větrání sociálních zařízení, D+M</t>
  </si>
  <si>
    <t xml:space="preserve">ŽALUZIOVÁ KLAPKA PLASTOVÁ</t>
  </si>
  <si>
    <t xml:space="preserve">315 žaluz.klapka šedá, instalovat dle potřeby</t>
  </si>
  <si>
    <t xml:space="preserve">24-001-006</t>
  </si>
  <si>
    <t xml:space="preserve">Vyústky na potrubí, větrání sociálních zařízení, D+M</t>
  </si>
  <si>
    <t xml:space="preserve">VYÚSTKY</t>
  </si>
  <si>
    <t xml:space="preserve">NA KRUHOVÉ POTRUBÍ</t>
  </si>
  <si>
    <t xml:space="preserve">/průmyslová, jednořadá,</t>
  </si>
  <si>
    <t xml:space="preserve">regulace/</t>
  </si>
  <si>
    <t xml:space="preserve">425x75-R1</t>
  </si>
  <si>
    <t xml:space="preserve">24-001-007</t>
  </si>
  <si>
    <t xml:space="preserve">Talířový ventil, větrání sociálních zařízení, D+M</t>
  </si>
  <si>
    <t xml:space="preserve">PLASTOVÝ TALÍŘOVÝ VENTIL ODVODNÍ</t>
  </si>
  <si>
    <t xml:space="preserve">DN 100 tal.vent.plast.odvod</t>
  </si>
  <si>
    <t xml:space="preserve">24-001-008</t>
  </si>
  <si>
    <t xml:space="preserve">DN 160 tal.vent.plast.odvod</t>
  </si>
  <si>
    <t xml:space="preserve">24-001-009</t>
  </si>
  <si>
    <t xml:space="preserve">Kruhové potrubí spirálovité, větrání sociálních zařízení, D+M</t>
  </si>
  <si>
    <t xml:space="preserve">KRUHOVÉ POTRUBÍ</t>
  </si>
  <si>
    <t xml:space="preserve"> do průměru140 20% tvarovek</t>
  </si>
  <si>
    <t xml:space="preserve">24-001-010</t>
  </si>
  <si>
    <t xml:space="preserve"> do průměru200 30% tvarovek</t>
  </si>
  <si>
    <t xml:space="preserve">24-001-011</t>
  </si>
  <si>
    <t xml:space="preserve"> do průměru315 100% tvarovek</t>
  </si>
  <si>
    <t xml:space="preserve">24-001-012</t>
  </si>
  <si>
    <t xml:space="preserve">Závěsy, lišty, tyče, atd., větrání sociálních zařízení, D+M</t>
  </si>
  <si>
    <t xml:space="preserve">ZÁVĚSY, ZÁVĚSNÉ LIŠTY,</t>
  </si>
  <si>
    <t xml:space="preserve">ZÁVITOVÉ TYČE,ZÁVĚSY,</t>
  </si>
  <si>
    <t xml:space="preserve">KRUHOVÉ ZÁVĚSY,HMOŽDINKY</t>
  </si>
  <si>
    <t xml:space="preserve">( 5% z dodávky potrubí)</t>
  </si>
  <si>
    <t xml:space="preserve">24-001-013</t>
  </si>
  <si>
    <t xml:space="preserve">Spojovací materiál, větrání sociálních zařízení, D+M</t>
  </si>
  <si>
    <t xml:space="preserve">šrouby, matice, podložky</t>
  </si>
  <si>
    <t xml:space="preserve">( 15% z závěsy, lišty, tyče, atd.)</t>
  </si>
  <si>
    <t xml:space="preserve">24-001-014</t>
  </si>
  <si>
    <t xml:space="preserve">Těsnící materiál, větrání sociálních zařízení, D+M</t>
  </si>
  <si>
    <t xml:space="preserve">TĚSNÍCÍ MATERIÁL</t>
  </si>
  <si>
    <t xml:space="preserve">SAMOLEPÍCÍ TESNĚNÍ</t>
  </si>
  <si>
    <t xml:space="preserve">24-001-015</t>
  </si>
  <si>
    <t xml:space="preserve">Tepelné izolace, větrání sociálních zařízení, D+M</t>
  </si>
  <si>
    <t xml:space="preserve">TEPELNÉ IZOLACE POTRUBÍ</t>
  </si>
  <si>
    <t xml:space="preserve">izolace ze syntetického kaučuku s hliníkovou fólií 15 mm</t>
  </si>
  <si>
    <t xml:space="preserve">24-002-001</t>
  </si>
  <si>
    <t xml:space="preserve">HZS, v příprava ke koplexnímu vyzkoušení, oživení, a vyregolování zařízení</t>
  </si>
  <si>
    <t xml:space="preserve">POL10_9</t>
  </si>
  <si>
    <t xml:space="preserve">24-002-002</t>
  </si>
  <si>
    <t xml:space="preserve">HZS, vypracování provozních předpisů</t>
  </si>
  <si>
    <t xml:space="preserve">24-002-003</t>
  </si>
  <si>
    <t xml:space="preserve">HZS, zaškolení obsluhy</t>
  </si>
  <si>
    <t xml:space="preserve">24-002-004</t>
  </si>
  <si>
    <t xml:space="preserve">HZS, dokumentace skutečného stavu</t>
  </si>
  <si>
    <t xml:space="preserve">24-002-005</t>
  </si>
  <si>
    <t xml:space="preserve">HZS, protokoly, atesty, revizní zprávy atp., (nutné pro zdárný průběh kolaudace)</t>
  </si>
  <si>
    <t xml:space="preserve">24-002-006</t>
  </si>
  <si>
    <t xml:space="preserve">HZS, štítky, šipky směru, tabulky</t>
  </si>
  <si>
    <t xml:space="preserve">21-0001-001</t>
  </si>
  <si>
    <t xml:space="preserve">Rozvaděč elektroměrový RE, do výklenku, 1x jednosazbový,3f,63A,termoset,E.ON</t>
  </si>
  <si>
    <t xml:space="preserve">Položka obsahuje dodávku i montáž.</t>
  </si>
  <si>
    <t xml:space="preserve">21-0001-002</t>
  </si>
  <si>
    <t xml:space="preserve">Rozvaděč elektroměrový RE, jistící prvky, Jistič 3f, B50/3, 10kA</t>
  </si>
  <si>
    <t xml:space="preserve">21-0002-001</t>
  </si>
  <si>
    <t xml:space="preserve">Rozvaděč RH, Rozvodnice oceloplechová pod omítku</t>
  </si>
  <si>
    <t xml:space="preserve">vxšxh(mm) 1000x600x130, IP30, 100 modulů</t>
  </si>
  <si>
    <t xml:space="preserve">21-0002-002</t>
  </si>
  <si>
    <t xml:space="preserve">Rozvaděč RH, Kombinovaný svodič bleskových proudů a přepětí</t>
  </si>
  <si>
    <t xml:space="preserve">typ 1+2, Iimp 12,5 kA, Uc AC 335 V, zapojení 4+0, výměnné moduly, varistor</t>
  </si>
  <si>
    <t xml:space="preserve">21-0002-003</t>
  </si>
  <si>
    <t xml:space="preserve">Rozvaděč RH, Modulová zásuvka 230V/16A na DIN</t>
  </si>
  <si>
    <t xml:space="preserve">21-0002-004</t>
  </si>
  <si>
    <t xml:space="preserve">Jistící prvky, Pojistkový odpínač 3f, válc. pojistek do 125A</t>
  </si>
  <si>
    <t xml:space="preserve">21-0002-005</t>
  </si>
  <si>
    <t xml:space="preserve">Jistící prvky, Pojistková válcová vložka 63A gG, 22x58mm</t>
  </si>
  <si>
    <t xml:space="preserve">21-0002-006</t>
  </si>
  <si>
    <t xml:space="preserve">Jistící prvky, Jistič 1f, B6/1</t>
  </si>
  <si>
    <t xml:space="preserve">21-0002-007</t>
  </si>
  <si>
    <t xml:space="preserve">Jistící prvky, Jistič 1f, B10/1</t>
  </si>
  <si>
    <t xml:space="preserve">21-0002-008</t>
  </si>
  <si>
    <t xml:space="preserve">Jistící prvky, Jistič 1f, B16/1</t>
  </si>
  <si>
    <t xml:space="preserve">21-0002-009</t>
  </si>
  <si>
    <t xml:space="preserve">Jistící prvky, Jistič 3f, B32/3</t>
  </si>
  <si>
    <t xml:space="preserve">21-0002-010</t>
  </si>
  <si>
    <t xml:space="preserve">Jistící prvky, Jistič 3f, B16/3</t>
  </si>
  <si>
    <t xml:space="preserve">21-0002-011</t>
  </si>
  <si>
    <t xml:space="preserve">Jistící prvky, Vyrážecí civka k vypínači</t>
  </si>
  <si>
    <t xml:space="preserve">21-0002-012</t>
  </si>
  <si>
    <t xml:space="preserve">Jistící prvky, Vypínač na DIN 3f, 63A</t>
  </si>
  <si>
    <t xml:space="preserve">21-0002-013</t>
  </si>
  <si>
    <t xml:space="preserve">Jistící prvky, Proudový chránič s nadproudovou ochranou</t>
  </si>
  <si>
    <t xml:space="preserve">10B/1N/0,03A, typ AC</t>
  </si>
  <si>
    <t xml:space="preserve">21-0002-014</t>
  </si>
  <si>
    <t xml:space="preserve">16B/1N/0,03A, typ AC</t>
  </si>
  <si>
    <t xml:space="preserve">21-0002-015</t>
  </si>
  <si>
    <t xml:space="preserve">Řadové svorky, Řadová svornice</t>
  </si>
  <si>
    <t xml:space="preserve">21-0002-016</t>
  </si>
  <si>
    <t xml:space="preserve">Propojovací lišty a ostatní podružný materiál, Ostatní podružný materiál</t>
  </si>
  <si>
    <t xml:space="preserve">21-0003-001</t>
  </si>
  <si>
    <t xml:space="preserve">Rozvaděč RE, včetně montážního materiálu</t>
  </si>
  <si>
    <t xml:space="preserve">21-0003-002</t>
  </si>
  <si>
    <t xml:space="preserve">Rozvaděč RH, včetně montážního materiálu</t>
  </si>
  <si>
    <t xml:space="preserve">21-0003-003</t>
  </si>
  <si>
    <t xml:space="preserve">Dozbrojení  HDS, Pojistka nožová vel.00, 80A gG</t>
  </si>
  <si>
    <t xml:space="preserve">21-0004-001</t>
  </si>
  <si>
    <t xml:space="preserve">Svítidla, A - Interiérové přisazené svítidlo LED</t>
  </si>
  <si>
    <t xml:space="preserve">230V, IP20, 36W, 2600lm, 4000K, Ra 83</t>
  </si>
  <si>
    <t xml:space="preserve">21-0004-002</t>
  </si>
  <si>
    <t xml:space="preserve">Svítidla, A1 - Interiérové přisazené svítidlo LED</t>
  </si>
  <si>
    <t xml:space="preserve">230V, IP20, 10W, 750lm, 2700K</t>
  </si>
  <si>
    <t xml:space="preserve">21-0004-003</t>
  </si>
  <si>
    <t xml:space="preserve">Svítidla, A2 - Interiérové přisazené svítidlo LED</t>
  </si>
  <si>
    <t xml:space="preserve">230V, IP20, 48W, 3600lm, 4000K, Ra 83</t>
  </si>
  <si>
    <t xml:space="preserve">21-0004-004</t>
  </si>
  <si>
    <t xml:space="preserve">Svítidla, B - prachotěsné svítidloO LED</t>
  </si>
  <si>
    <t xml:space="preserve">230V, IP65, 36W, 4000lm, 4000K</t>
  </si>
  <si>
    <t xml:space="preserve">21-0004-005</t>
  </si>
  <si>
    <t xml:space="preserve">Svítidla, B1 - prachotěsné svítidloO LED</t>
  </si>
  <si>
    <t xml:space="preserve">230V, IP65, 50W, 6500lm, 4000K</t>
  </si>
  <si>
    <t xml:space="preserve">21-0004-006</t>
  </si>
  <si>
    <t xml:space="preserve">Svítidla, C -Interiérové přisazené svítidlo LED</t>
  </si>
  <si>
    <t xml:space="preserve">230V, IP44, 24W, 1800lm, 4000K, Ra 80</t>
  </si>
  <si>
    <t xml:space="preserve">21-0004-007</t>
  </si>
  <si>
    <t xml:space="preserve">Svítidla, C1 -Interiérové zapuštěné svítidlo LED</t>
  </si>
  <si>
    <t xml:space="preserve">230V, IP44, 16W, 1600lm, 4000K, Ra 80</t>
  </si>
  <si>
    <t xml:space="preserve">21-0004-008</t>
  </si>
  <si>
    <t xml:space="preserve">Svítidla, C2 -Interiérové zapuštěné svítidlo LED</t>
  </si>
  <si>
    <t xml:space="preserve">230V, IP44, 9W, 855lm, 4000K, Ra 80</t>
  </si>
  <si>
    <t xml:space="preserve">21-0004-009</t>
  </si>
  <si>
    <t xml:space="preserve">Svítidla, D -Venkovní přisazené svítidlo LED s čidlem pohybu</t>
  </si>
  <si>
    <t xml:space="preserve">230V, IP65, 30W, 1850lm, 4000K</t>
  </si>
  <si>
    <t xml:space="preserve">21-0004-010</t>
  </si>
  <si>
    <t xml:space="preserve">Svítidla, E - Koupelnové led svítidlo do umývacího prostoru</t>
  </si>
  <si>
    <t xml:space="preserve">IP44 (dle výběru investora)</t>
  </si>
  <si>
    <t xml:space="preserve">21-0004-011</t>
  </si>
  <si>
    <t xml:space="preserve">Svítidla, F - Světelný led pásek s Al profilem a zdrojem</t>
  </si>
  <si>
    <t xml:space="preserve">230V/24V, IP44, 15W/m</t>
  </si>
  <si>
    <t xml:space="preserve">21-0004-012</t>
  </si>
  <si>
    <t xml:space="preserve">Svítidla, F1 - Světelný led pásek s Al profilem a zdrojem</t>
  </si>
  <si>
    <t xml:space="preserve">230V/24V, IP20, 5W/m</t>
  </si>
  <si>
    <t xml:space="preserve">21-0004-013</t>
  </si>
  <si>
    <t xml:space="preserve">Svítidla, NS -Nouzové led svítidlo</t>
  </si>
  <si>
    <t xml:space="preserve">s piktogramem a vl. baterií 1h, montáž přisazením, IP44 (110 lm, 1.6 W)</t>
  </si>
  <si>
    <t xml:space="preserve">21-0004-014</t>
  </si>
  <si>
    <t xml:space="preserve">Svítidla, Recyklační poplatky za svítidla</t>
  </si>
  <si>
    <t xml:space="preserve">21-0005-001</t>
  </si>
  <si>
    <t xml:space="preserve">Kabely, vodiče, CYKY-J  3x1,5, pevně</t>
  </si>
  <si>
    <t xml:space="preserve">21-0005-002</t>
  </si>
  <si>
    <t xml:space="preserve">Kabely, vodiče, CYKY-O 3x1.5 , pevně</t>
  </si>
  <si>
    <t xml:space="preserve">21-0005-003</t>
  </si>
  <si>
    <t xml:space="preserve">Kabely, vodiče, CYKY-J  3x2,5, pevně</t>
  </si>
  <si>
    <t xml:space="preserve">21-0005-004</t>
  </si>
  <si>
    <t xml:space="preserve">Kabely, vodiče, CYKY-J  5x2,5, pevně</t>
  </si>
  <si>
    <t xml:space="preserve">21-0005-005</t>
  </si>
  <si>
    <t xml:space="preserve">Kabely, vodiče, CYKY-J  5x6, pevně</t>
  </si>
  <si>
    <t xml:space="preserve">21-0005-006</t>
  </si>
  <si>
    <t xml:space="preserve">Kabely, vodiče, CYKY-J 4x16 , pevně</t>
  </si>
  <si>
    <t xml:space="preserve">21-0005-007</t>
  </si>
  <si>
    <t xml:space="preserve">Kabely, vodiče, CYKY-J 4x25 , volně</t>
  </si>
  <si>
    <t xml:space="preserve">21-0005-008</t>
  </si>
  <si>
    <t xml:space="preserve">Kabely, vodiče, H05VV-F 2x0,75, pevně</t>
  </si>
  <si>
    <t xml:space="preserve">21-0005-009</t>
  </si>
  <si>
    <t xml:space="preserve">Kabely, vodiče, CYA 6</t>
  </si>
  <si>
    <t xml:space="preserve">21-0005-010</t>
  </si>
  <si>
    <t xml:space="preserve">Kabely, vodiče, CYA 16</t>
  </si>
  <si>
    <t xml:space="preserve">21-0005-011</t>
  </si>
  <si>
    <t xml:space="preserve">ŠNŮRA STŘEDNÍ,IZOLACE KAUČUK (CGSG), H05RN-F-5Gx2.5 , pevně</t>
  </si>
  <si>
    <t xml:space="preserve">21-0005-012</t>
  </si>
  <si>
    <t xml:space="preserve">Ukončení vodičů izolovaných s označením, a zapojením v rozváděči, do 2,5 mm2</t>
  </si>
  <si>
    <t xml:space="preserve">21-0005-013</t>
  </si>
  <si>
    <t xml:space="preserve">Ukončení vodičů izolovaných s označením, a zapojením v rozváděči, do 25 mm2</t>
  </si>
  <si>
    <t xml:space="preserve">21-0006-001</t>
  </si>
  <si>
    <t xml:space="preserve">Úložný materiál, Žlaby vč. nosných konstrukcí a spoj. materiálu</t>
  </si>
  <si>
    <t xml:space="preserve">Kabelový žlab drátěný 150x50mm s SLP přepážkou.</t>
  </si>
  <si>
    <t xml:space="preserve">21-0006-002</t>
  </si>
  <si>
    <t xml:space="preserve">Úložný materiál, krabice, Krabice přístrojová</t>
  </si>
  <si>
    <t xml:space="preserve">21-0006-003</t>
  </si>
  <si>
    <t xml:space="preserve">Úložný materiál, krabice, Krabice rozvodná s víčkem a svorkovnicí pod omítku</t>
  </si>
  <si>
    <t xml:space="preserve">21-0006-004</t>
  </si>
  <si>
    <t xml:space="preserve">Úložný materiál, krabice, Krabice stropní s hákem, prům.67x40mm</t>
  </si>
  <si>
    <t xml:space="preserve">21-0006-005</t>
  </si>
  <si>
    <t xml:space="preserve">Úložný materiál, Trubky PVC vč. spojek a příchytek, TRUBKA TUHÁ DN20 PVC</t>
  </si>
  <si>
    <t xml:space="preserve">21-0006-006</t>
  </si>
  <si>
    <t xml:space="preserve">Úložný materiál, Trubky PVC vč. spojek a příchytek, TRUBKA OHEBNÁ DN20 PVC</t>
  </si>
  <si>
    <t xml:space="preserve">21-0006-007</t>
  </si>
  <si>
    <t xml:space="preserve">Úložný materiál, Trubky PVC vč. spojek a příchytek, TRUBKA OHEBNÁ DVOUPLÁŠŤOVÁ DN63</t>
  </si>
  <si>
    <t xml:space="preserve">21-0007-001</t>
  </si>
  <si>
    <t xml:space="preserve">Přístoje, spínače, přepínače, zásuvky, Zásuvka 230V/16A, IP20</t>
  </si>
  <si>
    <t xml:space="preserve">vč. masky a rámečku, zapuštěná montáž (barva určena projektem interiéru)</t>
  </si>
  <si>
    <t xml:space="preserve">21-0007-002</t>
  </si>
  <si>
    <t xml:space="preserve">Přístoje, spínače, přepínače, zásuvky, Zásuvka 230V/16A IP44, zapuštěná montáž</t>
  </si>
  <si>
    <t xml:space="preserve">21-0007-003</t>
  </si>
  <si>
    <t xml:space="preserve">Přístoje, spínače, přepínače, zásuvky, Zásuvka 230V/16A IP54, zapuštěná montáž</t>
  </si>
  <si>
    <t xml:space="preserve">21-0007-004</t>
  </si>
  <si>
    <t xml:space="preserve">Přístoje, spínače, přepínače, zásuvky, Zásuvka 230V/16A s přepěťovou ochranou, IP20</t>
  </si>
  <si>
    <t xml:space="preserve">21-0007-005</t>
  </si>
  <si>
    <t xml:space="preserve">Přístoje, spínače, přepínače, zásuvky, Zásuvka 230V/16A, IP54</t>
  </si>
  <si>
    <t xml:space="preserve">vč. masky a rámečku, zapuštěná montáž (barva určena projektem interiéru) přepěťová ochrana v krabici pod zásuvkou</t>
  </si>
  <si>
    <t xml:space="preserve">21-0007-006</t>
  </si>
  <si>
    <t xml:space="preserve">Přístoje, spínače, přepínače, zásuvky, Zásuvková průmyslová 400V/32A, 5p, nástěnná, IP44</t>
  </si>
  <si>
    <t xml:space="preserve">21-0007-007</t>
  </si>
  <si>
    <t xml:space="preserve">Přístoje, spínače, přepínače, zásuvky, Tlačítko instalační; řazení 1/0, IP20</t>
  </si>
  <si>
    <t xml:space="preserve">nástěnná montáž</t>
  </si>
  <si>
    <t xml:space="preserve">21-0007-008</t>
  </si>
  <si>
    <t xml:space="preserve">Přístoje, spínače, přepínače, zásuvky, Spínač; řazení 1, IP20 vč. masky a rámečku</t>
  </si>
  <si>
    <t xml:space="preserve">zapuštěná montáž (barva určena projektem interiéru)</t>
  </si>
  <si>
    <t xml:space="preserve">21-0007-009</t>
  </si>
  <si>
    <t xml:space="preserve">Přístoje, spínače, přepínače, zásuvky, Spínač; řazení 1, IP44, zapuštěná montáž</t>
  </si>
  <si>
    <t xml:space="preserve">21-0007-010</t>
  </si>
  <si>
    <t xml:space="preserve">Přístoje, spínače, přepínače, zásuvky, Spínač; řazení 5, IP20 vč. masky a rámečku</t>
  </si>
  <si>
    <t xml:space="preserve">21-0007-011</t>
  </si>
  <si>
    <t xml:space="preserve">Přístoje, spínače, přepínače, zásuvky, Spínač; řazení 6, IP20 vč. masky a rámečku</t>
  </si>
  <si>
    <t xml:space="preserve">21-0007-012</t>
  </si>
  <si>
    <t xml:space="preserve">Přístoje, spínače, přepínače, zásuvky, Senzor pohybu podhledový PIR 360°</t>
  </si>
  <si>
    <t xml:space="preserve">dosah min.6m, 1200W/230V bílý</t>
  </si>
  <si>
    <t xml:space="preserve">21-0007-013</t>
  </si>
  <si>
    <t xml:space="preserve">Přístoje, spínače, přepínače, zásuvky, Senzor pohybu přisazený PIR 360°</t>
  </si>
  <si>
    <t xml:space="preserve">21-0007-014</t>
  </si>
  <si>
    <t xml:space="preserve">Přístoje, spínače, přepínače, zásuvky, Sada pro nouzovou signalizaci</t>
  </si>
  <si>
    <t xml:space="preserve">pro přivolání pomoci tělesně postiženým osobám obsahuje kontrolní modul s alarmem, tlačítko signální tahové, tlačítko resetovací, transformátor.</t>
  </si>
  <si>
    <t xml:space="preserve">21-0007-015</t>
  </si>
  <si>
    <t xml:space="preserve">Přístoje, spínače, přepínače, zásuvky, Přípojka, sporáková, se signalizační doutnavkou</t>
  </si>
  <si>
    <t xml:space="preserve">nástěnná, 400VAC, 20A</t>
  </si>
  <si>
    <t xml:space="preserve">21-0007-016</t>
  </si>
  <si>
    <t xml:space="preserve">Přístoje, spínače, přepínače, zásuvky, Doběhové relé</t>
  </si>
  <si>
    <t xml:space="preserve">nastavitelný doběhový časový spínač 10s-16 minut v krytu</t>
  </si>
  <si>
    <t xml:space="preserve">21-0008-001</t>
  </si>
  <si>
    <t xml:space="preserve">Hodinové zúčtovací sazby, Montáž a zapojení nespecifik.materiálu</t>
  </si>
  <si>
    <t xml:space="preserve">21-0009-001</t>
  </si>
  <si>
    <t xml:space="preserve">Provedení revizních zkoušek dle ČSN 331500, Revizni technik</t>
  </si>
  <si>
    <t xml:space="preserve">21-0010-001</t>
  </si>
  <si>
    <t xml:space="preserve">Uzemnění, Drát 10 FeZn (0,62 kg/m) drát o 10mm, propoj k RH</t>
  </si>
  <si>
    <t xml:space="preserve">21-0010-002</t>
  </si>
  <si>
    <t xml:space="preserve">Uzemnění, Spojovací a pomocný materiál</t>
  </si>
  <si>
    <t xml:space="preserve">propoj na stávající uzemňovací přívod.</t>
  </si>
  <si>
    <t xml:space="preserve">21-0010-003</t>
  </si>
  <si>
    <t xml:space="preserve">Uzemnění, Krabice s víčkem a ekvipot. svorkovnicí</t>
  </si>
  <si>
    <t xml:space="preserve">KO 125 E/EQ02 KA pod omítku, včetně ekvipot. svorkovnice</t>
  </si>
  <si>
    <t xml:space="preserve">21-0011-001</t>
  </si>
  <si>
    <t xml:space="preserve">Drobné stavební práce, PRŮRAZ CIHLOVÝM ZDIVEM</t>
  </si>
  <si>
    <t xml:space="preserve">o tloušťce do 50cm</t>
  </si>
  <si>
    <t xml:space="preserve">21-0011-002</t>
  </si>
  <si>
    <t xml:space="preserve">Drobné stavební práce, VYSEKANI KAPES VE ZDIVU CIHELNEM</t>
  </si>
  <si>
    <t xml:space="preserve">PRO ROZVADĚČ HLOUBKA DO 150mm, do 1m2</t>
  </si>
  <si>
    <t xml:space="preserve">21-0011-003</t>
  </si>
  <si>
    <t xml:space="preserve">Drobné stavební práce, PRO KRABICE do DN 75 mm</t>
  </si>
  <si>
    <t xml:space="preserve">21-0011-004</t>
  </si>
  <si>
    <t xml:space="preserve">Drobné stavební práce, VYSEKANI RYH VE ZDIVU CIHELNEM</t>
  </si>
  <si>
    <t xml:space="preserve">HLOUBKA 30mm, Sire do 50 mm</t>
  </si>
  <si>
    <t xml:space="preserve">21-0012-001</t>
  </si>
  <si>
    <t xml:space="preserve">Demontáže, demontáž rozvaděče RMO1</t>
  </si>
  <si>
    <t xml:space="preserve">21-0012-002</t>
  </si>
  <si>
    <t xml:space="preserve">Demontáže, demontáž starých elektroinstalací obchodu</t>
  </si>
  <si>
    <t xml:space="preserve">včeně svítidel</t>
  </si>
  <si>
    <t xml:space="preserve">21-0012-003</t>
  </si>
  <si>
    <t xml:space="preserve">Demontáže, Likvidace a odvoz odpadu na skládku</t>
  </si>
  <si>
    <t xml:space="preserve">21-0013-001</t>
  </si>
  <si>
    <t xml:space="preserve">Zemní práce, VYTÝČENÍ TRATI</t>
  </si>
  <si>
    <t xml:space="preserve">km</t>
  </si>
  <si>
    <t xml:space="preserve">Venkovní vedení nn v přehledném terénu</t>
  </si>
  <si>
    <t xml:space="preserve">21-0013-002</t>
  </si>
  <si>
    <t xml:space="preserve">Zemní práce, ODSTRANĚNÍ ZPEVNĚNÝCH PLOCH A PODKLADŮ</t>
  </si>
  <si>
    <t xml:space="preserve">Rozebrání dlažeb</t>
  </si>
  <si>
    <t xml:space="preserve">21-0013-003</t>
  </si>
  <si>
    <t xml:space="preserve">Zemní práce,  HLOUBENÍ KABELOVÉ RÝHY</t>
  </si>
  <si>
    <t xml:space="preserve"> Zemina třídy 3, šíře 350mm,hloubka 600mm</t>
  </si>
  <si>
    <t xml:space="preserve">21-0013-004</t>
  </si>
  <si>
    <t xml:space="preserve">Zemní práce, ZÁHOZ KABEL.RÝHY-ZEMINA TŘ.3</t>
  </si>
  <si>
    <t xml:space="preserve">Zához kabelové rýhy se zhutněním</t>
  </si>
  <si>
    <t xml:space="preserve">21-0013-005</t>
  </si>
  <si>
    <t xml:space="preserve">Zemní práce, KRYTY POZEMNÍCH KOMUNIKACÍ, DLÁŽDĚNÉ</t>
  </si>
  <si>
    <t xml:space="preserve">z betonových dlaždic, do lože z písku</t>
  </si>
  <si>
    <t xml:space="preserve">Ústředna PTZS</t>
  </si>
  <si>
    <t xml:space="preserve">Ústředna PTZS ( 8 zón, 32 PG výstupů, 5 nastavitelných PCO, GSM komunikátor, napájecí zdroj, baterie, plechový box)</t>
  </si>
  <si>
    <t xml:space="preserve">Položka obsahuje dodávku.</t>
  </si>
  <si>
    <t xml:space="preserve">RACK, Nástěnný datový rozvaděč 19"</t>
  </si>
  <si>
    <t xml:space="preserve">výška 10U (510mm) H=400mm Š=530mm</t>
  </si>
  <si>
    <t xml:space="preserve">RACK, 19“ Switch 24 portový</t>
  </si>
  <si>
    <t xml:space="preserve">1 Gbit, 2× SFP, QoS, PoE, spravovatelný, rack</t>
  </si>
  <si>
    <t xml:space="preserve">RACK, 19“ Patch panel 24 portů cat.5e, kompletní, 1U</t>
  </si>
  <si>
    <t xml:space="preserve">RACK, 19“ Vyvazovací panel 1U</t>
  </si>
  <si>
    <t xml:space="preserve">RACK, 19“ Napájecí panel 8x230V 16A</t>
  </si>
  <si>
    <t xml:space="preserve">s vypínačem, kabel 1,8m, 1U</t>
  </si>
  <si>
    <t xml:space="preserve">RACK, 19“ ventilační jednotka 1U 230V/70W s termostatem</t>
  </si>
  <si>
    <t xml:space="preserve">RACK, 19“ Police s perforací 1U 250mm</t>
  </si>
  <si>
    <t xml:space="preserve">RACK, Spojovací materiál a příslušenství</t>
  </si>
  <si>
    <t xml:space="preserve">Montáž ústředny PTZS</t>
  </si>
  <si>
    <t xml:space="preserve">montáž  včetně drobného mont.materiálu, měření metalického kabelu včetně vypracování měřícího protokolu, nastavení a oživení systému</t>
  </si>
  <si>
    <t xml:space="preserve">Položka obsahuje montáž.</t>
  </si>
  <si>
    <t xml:space="preserve">Montáž Racku</t>
  </si>
  <si>
    <t xml:space="preserve">montáž  a instalace, nastavení dle požadavků uživatele, měření metalického kabelu včetně vypracování měřícího protokolu</t>
  </si>
  <si>
    <t xml:space="preserve">PTZS, Kabel F/UTP cat.5e, pevně</t>
  </si>
  <si>
    <t xml:space="preserve">PTZS, H05VV-F 2x1,5, pevně</t>
  </si>
  <si>
    <t xml:space="preserve">Strukturovaná kabeláž SK, Kabel U/UTP cat.5e, pevně</t>
  </si>
  <si>
    <t xml:space="preserve">Strukturovaná kabeláž SK, Kabel U/UTP cat.6 pro venkovní použití, pevně</t>
  </si>
  <si>
    <t xml:space="preserve">Krimpování UTP konektorů RJ-45 na kabel, s označením a zapojením do racku. UTP,  RJ-45</t>
  </si>
  <si>
    <t xml:space="preserve">PTZS, Krabice propojovací s tamper kontaktem</t>
  </si>
  <si>
    <t xml:space="preserve">PTZS, TRUBKA OHEBNÁ DN20</t>
  </si>
  <si>
    <t xml:space="preserve">PTZS, Strukturovaná kabeláž SK, TRUBKA OHEBNÁ DN20</t>
  </si>
  <si>
    <t xml:space="preserve">PTZS, Strukturovaná kabeláž SK, TRUBKA HDPE DN40 - příprava pro přípojku SLP</t>
  </si>
  <si>
    <t xml:space="preserve">PTZS, Senzor pohybu PIR</t>
  </si>
  <si>
    <t xml:space="preserve">sběrnicový detektor pohybu PIR určený pro ochranu interiérů prostřednictvím infrapasivní detekce pohybu v místnosti</t>
  </si>
  <si>
    <t xml:space="preserve">PTZS, Detektor magnetický sběrnicový</t>
  </si>
  <si>
    <t xml:space="preserve">PTZS, Detektor požáru sběrnicový</t>
  </si>
  <si>
    <t xml:space="preserve">optická a teplotní detekce</t>
  </si>
  <si>
    <t xml:space="preserve">PTZS, Siréna vnitřní pro indikaci poplachu</t>
  </si>
  <si>
    <t xml:space="preserve">Strukturovaná kabeláž SK, Zásuvka instalační 2xRJ45</t>
  </si>
  <si>
    <t xml:space="preserve">cat 5e, stíněná, zářezové pole</t>
  </si>
  <si>
    <t xml:space="preserve">Strukturovaná kabeláž SK, Wifi router 802.11b/g/n až 300Mbps, 1x WAN, 4x LAN</t>
  </si>
  <si>
    <t xml:space="preserve">21-0009-002</t>
  </si>
  <si>
    <t xml:space="preserve">Drobné stavební práce, VYSEKANI RYH VE ZDIVU</t>
  </si>
  <si>
    <t xml:space="preserve">CIHELNEM - HLOUBKA 30mm,  Sire do 20 mm</t>
  </si>
  <si>
    <t xml:space="preserve">21-0009-003</t>
  </si>
  <si>
    <t xml:space="preserve">PRO KRABICE do DN 75 mm</t>
  </si>
  <si>
    <t xml:space="preserve">Podružný materiál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</si>
</sst>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#,##0"/>
    <numFmt numFmtId="170" formatCode="#,##0.0"/>
    <numFmt numFmtId="171" formatCode="#,##0.00000"/>
    <numFmt numFmtId="172" formatCode="General"/>
  </numFmts>
  <fonts count="2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0"/>
      <name val="Arial CE"/>
      <family val="2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D6E1EE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00"/>
      <name val="Arial CE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D6E1EE"/>
      </patternFill>
    </fill>
    <fill>
      <patternFill patternType="solid">
        <fgColor rgb="FFB693C3"/>
        <bgColor rgb="FFCC99FF"/>
      </patternFill>
    </fill>
    <fill>
      <patternFill patternType="solid">
        <fgColor rgb="FF6285B2"/>
        <bgColor rgb="FF808080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2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6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6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6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6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6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7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6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6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6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3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2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false" applyAlignment="true" applyProtection="false">
      <alignment horizontal="general" vertical="top" textRotation="0" wrapText="true" indent="0" shrinkToFit="true"/>
      <protection locked="true" hidden="false"/>
    </xf>
    <xf numFmtId="165" fontId="20" fillId="3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3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5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4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4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4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true"/>
      <protection locked="true" hidden="false"/>
    </xf>
    <xf numFmtId="171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8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6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8" fontId="20" fillId="3" borderId="0" xfId="0" applyFont="true" applyBorder="false" applyAlignment="true" applyProtection="true">
      <alignment horizontal="general" vertical="top" textRotation="0" wrapText="false" indent="0" shrinkToFit="true"/>
      <protection locked="fals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1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285B2"/>
      <rgbColor rgb="FFB693C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externalLink" Target="externalLinks/externalLink1.xml"/><Relationship Id="rId13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.102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3.2" zeroHeight="false" outlineLevelRow="0" outlineLevelCol="0"/>
  <cols>
    <col collapsed="false" customWidth="true" hidden="false" outlineLevel="0" max="1025" min="1" style="0" width="8.54"/>
  </cols>
  <sheetData>
    <row r="1" customFormat="false" ht="13.2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4" customFormat="false" ht="12.8" hidden="false" customHeight="false" outlineLevel="0" collapsed="false">
      <c r="A4" s="3"/>
      <c r="C4" s="0" t="s">
        <v>2</v>
      </c>
    </row>
    <row r="5" customFormat="false" ht="12.8" hidden="false" customHeight="false" outlineLevel="0" collapsed="false"/>
    <row r="6" customFormat="false" ht="12.8" hidden="false" customHeight="false" outlineLevel="0" collapsed="false">
      <c r="A6" s="4"/>
      <c r="C6" s="0" t="s">
        <v>3</v>
      </c>
    </row>
    <row r="7" customFormat="false" ht="12.8" hidden="false" customHeight="false" outlineLevel="0" collapsed="false"/>
    <row r="8" customFormat="false" ht="12.8" hidden="false" customHeight="false" outlineLevel="0" collapsed="false">
      <c r="A8" s="5"/>
      <c r="C8" s="0" t="s">
        <v>4</v>
      </c>
    </row>
    <row r="9" customFormat="false" ht="12.8" hidden="false" customHeight="false" outlineLevel="0" collapsed="false"/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"/>
  <sheetViews>
    <sheetView showFormulas="false" showGridLines="false" showRowColHeaders="true" showZeros="true" rightToLeft="false" tabSelected="false" showOutlineSymbols="true" defaultGridColor="true" view="normal" topLeftCell="B1" colorId="64" zoomScale="70" zoomScaleNormal="70" zoomScalePageLayoutView="100" workbookViewId="0">
      <selection pane="topLeft" activeCell="G45" activeCellId="0" sqref="G45"/>
    </sheetView>
  </sheetViews>
  <sheetFormatPr defaultRowHeight="13.2" zeroHeight="false" outlineLevelRow="0" outlineLevelCol="0"/>
  <cols>
    <col collapsed="false" customWidth="true" hidden="true" outlineLevel="0" max="1" min="1" style="0" width="8.44"/>
    <col collapsed="false" customWidth="true" hidden="false" outlineLevel="0" max="2" min="2" style="0" width="13.43"/>
    <col collapsed="false" customWidth="true" hidden="false" outlineLevel="0" max="3" min="3" style="6" width="7.44"/>
    <col collapsed="false" customWidth="true" hidden="false" outlineLevel="0" max="4" min="4" style="6" width="13.02"/>
    <col collapsed="false" customWidth="true" hidden="false" outlineLevel="0" max="5" min="5" style="6" width="9.66"/>
    <col collapsed="false" customWidth="true" hidden="false" outlineLevel="0" max="6" min="6" style="0" width="11.64"/>
    <col collapsed="false" customWidth="true" hidden="false" outlineLevel="0" max="9" min="7" style="0" width="13.02"/>
    <col collapsed="false" customWidth="true" hidden="false" outlineLevel="0" max="10" min="10" style="0" width="5.55"/>
    <col collapsed="false" customWidth="true" hidden="false" outlineLevel="0" max="11" min="11" style="0" width="4.33"/>
    <col collapsed="false" customWidth="true" hidden="false" outlineLevel="0" max="15" min="12" style="0" width="10.65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7" t="s">
        <v>5</v>
      </c>
      <c r="B1" s="8" t="s">
        <v>6</v>
      </c>
      <c r="C1" s="8"/>
      <c r="D1" s="8"/>
      <c r="E1" s="8"/>
      <c r="F1" s="8"/>
      <c r="G1" s="8"/>
      <c r="H1" s="8"/>
      <c r="I1" s="8"/>
      <c r="J1" s="8"/>
    </row>
    <row r="2" customFormat="false" ht="36" hidden="false" customHeight="true" outlineLevel="0" collapsed="false">
      <c r="A2" s="9"/>
      <c r="B2" s="10" t="s">
        <v>7</v>
      </c>
      <c r="C2" s="11"/>
      <c r="D2" s="12" t="s">
        <v>8</v>
      </c>
      <c r="E2" s="13" t="s">
        <v>9</v>
      </c>
      <c r="F2" s="13"/>
      <c r="G2" s="13"/>
      <c r="H2" s="13"/>
      <c r="I2" s="13"/>
      <c r="J2" s="13"/>
      <c r="O2" s="14"/>
    </row>
    <row r="3" customFormat="false" ht="27" hidden="true" customHeight="true" outlineLevel="0" collapsed="false">
      <c r="A3" s="9"/>
      <c r="B3" s="15"/>
      <c r="C3" s="11"/>
      <c r="D3" s="16"/>
      <c r="E3" s="17"/>
      <c r="F3" s="17"/>
      <c r="G3" s="17"/>
      <c r="H3" s="17"/>
      <c r="I3" s="17"/>
      <c r="J3" s="17"/>
    </row>
    <row r="4" customFormat="false" ht="23.25" hidden="false" customHeight="true" outlineLevel="0" collapsed="false">
      <c r="A4" s="9"/>
      <c r="B4" s="18"/>
      <c r="C4" s="19"/>
      <c r="D4" s="20"/>
      <c r="E4" s="21"/>
      <c r="F4" s="21"/>
      <c r="G4" s="21"/>
      <c r="H4" s="21"/>
      <c r="I4" s="21"/>
      <c r="J4" s="21"/>
    </row>
    <row r="5" customFormat="false" ht="24" hidden="false" customHeight="true" outlineLevel="0" collapsed="false">
      <c r="A5" s="9"/>
      <c r="B5" s="22" t="s">
        <v>10</v>
      </c>
      <c r="D5" s="23" t="s">
        <v>11</v>
      </c>
      <c r="E5" s="23"/>
      <c r="F5" s="23"/>
      <c r="G5" s="23"/>
      <c r="H5" s="24" t="s">
        <v>12</v>
      </c>
      <c r="I5" s="25" t="s">
        <v>13</v>
      </c>
      <c r="J5" s="26"/>
    </row>
    <row r="6" customFormat="false" ht="15.75" hidden="false" customHeight="true" outlineLevel="0" collapsed="false">
      <c r="A6" s="9"/>
      <c r="B6" s="27"/>
      <c r="C6" s="28"/>
      <c r="D6" s="29" t="s">
        <v>14</v>
      </c>
      <c r="E6" s="29"/>
      <c r="F6" s="29"/>
      <c r="G6" s="29"/>
      <c r="H6" s="24" t="s">
        <v>15</v>
      </c>
      <c r="I6" s="25" t="s">
        <v>16</v>
      </c>
      <c r="J6" s="26"/>
    </row>
    <row r="7" customFormat="false" ht="15.75" hidden="false" customHeight="true" outlineLevel="0" collapsed="false">
      <c r="A7" s="9"/>
      <c r="B7" s="30"/>
      <c r="C7" s="31"/>
      <c r="D7" s="32" t="s">
        <v>17</v>
      </c>
      <c r="E7" s="32"/>
      <c r="F7" s="32"/>
      <c r="G7" s="32"/>
      <c r="H7" s="33"/>
      <c r="I7" s="34"/>
      <c r="J7" s="35"/>
    </row>
    <row r="8" customFormat="false" ht="24" hidden="true" customHeight="true" outlineLevel="0" collapsed="false">
      <c r="A8" s="9"/>
      <c r="B8" s="22" t="s">
        <v>18</v>
      </c>
      <c r="D8" s="36"/>
      <c r="H8" s="24" t="s">
        <v>12</v>
      </c>
      <c r="I8" s="37"/>
      <c r="J8" s="26"/>
    </row>
    <row r="9" customFormat="false" ht="15.75" hidden="true" customHeight="true" outlineLevel="0" collapsed="false">
      <c r="A9" s="9"/>
      <c r="B9" s="9"/>
      <c r="D9" s="36"/>
      <c r="H9" s="24" t="s">
        <v>15</v>
      </c>
      <c r="I9" s="37"/>
      <c r="J9" s="26"/>
    </row>
    <row r="10" customFormat="false" ht="15.75" hidden="true" customHeight="true" outlineLevel="0" collapsed="false">
      <c r="A10" s="9"/>
      <c r="B10" s="38"/>
      <c r="C10" s="31"/>
      <c r="D10" s="32"/>
      <c r="E10" s="39"/>
      <c r="F10" s="33"/>
      <c r="G10" s="40"/>
      <c r="H10" s="40"/>
      <c r="I10" s="41"/>
      <c r="J10" s="35"/>
    </row>
    <row r="11" customFormat="false" ht="24" hidden="false" customHeight="true" outlineLevel="0" collapsed="false">
      <c r="A11" s="9"/>
      <c r="B11" s="22" t="s">
        <v>19</v>
      </c>
      <c r="D11" s="42"/>
      <c r="E11" s="42"/>
      <c r="F11" s="42"/>
      <c r="G11" s="42"/>
      <c r="H11" s="24" t="s">
        <v>12</v>
      </c>
      <c r="I11" s="43"/>
      <c r="J11" s="26"/>
    </row>
    <row r="12" customFormat="false" ht="15.75" hidden="false" customHeight="true" outlineLevel="0" collapsed="false">
      <c r="A12" s="9"/>
      <c r="B12" s="27"/>
      <c r="C12" s="28"/>
      <c r="D12" s="44"/>
      <c r="E12" s="44"/>
      <c r="F12" s="44"/>
      <c r="G12" s="44"/>
      <c r="H12" s="24" t="s">
        <v>15</v>
      </c>
      <c r="I12" s="43"/>
      <c r="J12" s="26"/>
    </row>
    <row r="13" customFormat="false" ht="15.75" hidden="false" customHeight="true" outlineLevel="0" collapsed="false">
      <c r="A13" s="9"/>
      <c r="B13" s="30"/>
      <c r="C13" s="31"/>
      <c r="D13" s="45"/>
      <c r="E13" s="46"/>
      <c r="F13" s="46"/>
      <c r="G13" s="46"/>
      <c r="H13" s="47"/>
      <c r="I13" s="34"/>
      <c r="J13" s="35"/>
    </row>
    <row r="14" customFormat="false" ht="24" hidden="false" customHeight="true" outlineLevel="0" collapsed="false">
      <c r="A14" s="9"/>
      <c r="B14" s="48" t="s">
        <v>20</v>
      </c>
      <c r="C14" s="49"/>
      <c r="D14" s="50" t="s">
        <v>21</v>
      </c>
      <c r="E14" s="50"/>
      <c r="F14" s="51"/>
      <c r="G14" s="51"/>
      <c r="H14" s="52"/>
      <c r="I14" s="51"/>
      <c r="J14" s="53"/>
    </row>
    <row r="15" customFormat="false" ht="32.25" hidden="false" customHeight="true" outlineLevel="0" collapsed="false">
      <c r="A15" s="9"/>
      <c r="B15" s="38" t="s">
        <v>22</v>
      </c>
      <c r="C15" s="54"/>
      <c r="D15" s="55"/>
      <c r="E15" s="56"/>
      <c r="F15" s="56"/>
      <c r="G15" s="57"/>
      <c r="H15" s="57"/>
      <c r="I15" s="58" t="s">
        <v>23</v>
      </c>
      <c r="J15" s="58"/>
    </row>
    <row r="16" customFormat="false" ht="23.25" hidden="false" customHeight="true" outlineLevel="0" collapsed="false">
      <c r="A16" s="59" t="s">
        <v>24</v>
      </c>
      <c r="B16" s="60" t="s">
        <v>24</v>
      </c>
      <c r="C16" s="61"/>
      <c r="D16" s="62"/>
      <c r="E16" s="63"/>
      <c r="F16" s="63"/>
      <c r="G16" s="63"/>
      <c r="H16" s="63"/>
      <c r="I16" s="64" t="n">
        <f aca="false">SUMIF(F65:F100,A16,I65:I100)+SUMIF(F65:F100,"PSU",I65:I100)</f>
        <v>0</v>
      </c>
      <c r="J16" s="64"/>
    </row>
    <row r="17" customFormat="false" ht="23.25" hidden="false" customHeight="true" outlineLevel="0" collapsed="false">
      <c r="A17" s="59" t="s">
        <v>25</v>
      </c>
      <c r="B17" s="60" t="s">
        <v>25</v>
      </c>
      <c r="C17" s="61"/>
      <c r="D17" s="62"/>
      <c r="E17" s="63"/>
      <c r="F17" s="63"/>
      <c r="G17" s="63"/>
      <c r="H17" s="63"/>
      <c r="I17" s="64" t="n">
        <f aca="false">SUMIF(F65:F100,A17,I65:I100)</f>
        <v>0</v>
      </c>
      <c r="J17" s="64"/>
    </row>
    <row r="18" customFormat="false" ht="23.25" hidden="false" customHeight="true" outlineLevel="0" collapsed="false">
      <c r="A18" s="59" t="s">
        <v>26</v>
      </c>
      <c r="B18" s="60" t="s">
        <v>26</v>
      </c>
      <c r="C18" s="61"/>
      <c r="D18" s="62"/>
      <c r="E18" s="63"/>
      <c r="F18" s="63"/>
      <c r="G18" s="63"/>
      <c r="H18" s="63"/>
      <c r="I18" s="64" t="n">
        <f aca="false">SUMIF(F65:F100,A18,I65:I100)</f>
        <v>0</v>
      </c>
      <c r="J18" s="64"/>
    </row>
    <row r="19" customFormat="false" ht="23.25" hidden="false" customHeight="true" outlineLevel="0" collapsed="false">
      <c r="A19" s="59" t="s">
        <v>27</v>
      </c>
      <c r="B19" s="60" t="s">
        <v>28</v>
      </c>
      <c r="C19" s="61"/>
      <c r="D19" s="62"/>
      <c r="E19" s="63"/>
      <c r="F19" s="63"/>
      <c r="G19" s="63"/>
      <c r="H19" s="63"/>
      <c r="I19" s="64" t="n">
        <f aca="false">SUMIF(F65:F100,A19,I65:I100)</f>
        <v>0</v>
      </c>
      <c r="J19" s="64"/>
    </row>
    <row r="20" customFormat="false" ht="23.25" hidden="false" customHeight="true" outlineLevel="0" collapsed="false">
      <c r="A20" s="59" t="s">
        <v>29</v>
      </c>
      <c r="B20" s="60" t="s">
        <v>30</v>
      </c>
      <c r="C20" s="61"/>
      <c r="D20" s="62"/>
      <c r="E20" s="63"/>
      <c r="F20" s="63"/>
      <c r="G20" s="63"/>
      <c r="H20" s="63"/>
      <c r="I20" s="64" t="n">
        <f aca="false">SUMIF(F65:F100,A20,I65:I100)</f>
        <v>0</v>
      </c>
      <c r="J20" s="64"/>
    </row>
    <row r="21" customFormat="false" ht="23.25" hidden="false" customHeight="true" outlineLevel="0" collapsed="false">
      <c r="A21" s="9"/>
      <c r="B21" s="65" t="s">
        <v>23</v>
      </c>
      <c r="C21" s="66"/>
      <c r="D21" s="67"/>
      <c r="E21" s="68"/>
      <c r="F21" s="68"/>
      <c r="G21" s="68"/>
      <c r="H21" s="68"/>
      <c r="I21" s="69" t="n">
        <f aca="false">SUM(I16:J20)</f>
        <v>0</v>
      </c>
      <c r="J21" s="69"/>
    </row>
    <row r="22" customFormat="false" ht="33" hidden="false" customHeight="true" outlineLevel="0" collapsed="false">
      <c r="A22" s="9"/>
      <c r="B22" s="70" t="s">
        <v>31</v>
      </c>
      <c r="C22" s="61"/>
      <c r="D22" s="62"/>
      <c r="E22" s="71"/>
      <c r="F22" s="72"/>
      <c r="G22" s="73"/>
      <c r="H22" s="73"/>
      <c r="I22" s="73"/>
      <c r="J22" s="74"/>
    </row>
    <row r="23" customFormat="false" ht="23.25" hidden="false" customHeight="true" outlineLevel="0" collapsed="false">
      <c r="A23" s="9"/>
      <c r="B23" s="60" t="s">
        <v>32</v>
      </c>
      <c r="C23" s="61"/>
      <c r="D23" s="62"/>
      <c r="E23" s="75" t="n">
        <v>15</v>
      </c>
      <c r="F23" s="72" t="s">
        <v>33</v>
      </c>
      <c r="G23" s="76" t="n">
        <f aca="false">ZakladDPHSniVypocet</f>
        <v>0</v>
      </c>
      <c r="H23" s="76"/>
      <c r="I23" s="76"/>
      <c r="J23" s="74" t="str">
        <f aca="false">Mena</f>
        <v>CZK</v>
      </c>
    </row>
    <row r="24" customFormat="false" ht="23.25" hidden="true" customHeight="true" outlineLevel="0" collapsed="false">
      <c r="A24" s="9"/>
      <c r="B24" s="60" t="s">
        <v>34</v>
      </c>
      <c r="C24" s="61"/>
      <c r="D24" s="62"/>
      <c r="E24" s="75" t="n">
        <f aca="false">SazbaDPH1</f>
        <v>15</v>
      </c>
      <c r="F24" s="72" t="s">
        <v>33</v>
      </c>
      <c r="G24" s="77" t="n">
        <v>0</v>
      </c>
      <c r="H24" s="77"/>
      <c r="I24" s="77"/>
      <c r="J24" s="74" t="str">
        <f aca="false">Mena</f>
        <v>CZK</v>
      </c>
    </row>
    <row r="25" customFormat="false" ht="23.25" hidden="false" customHeight="true" outlineLevel="0" collapsed="false">
      <c r="A25" s="9"/>
      <c r="B25" s="60" t="s">
        <v>35</v>
      </c>
      <c r="C25" s="61"/>
      <c r="D25" s="62"/>
      <c r="E25" s="75" t="n">
        <v>21</v>
      </c>
      <c r="F25" s="72" t="s">
        <v>33</v>
      </c>
      <c r="G25" s="76" t="n">
        <f aca="false">I21</f>
        <v>0</v>
      </c>
      <c r="H25" s="76"/>
      <c r="I25" s="76"/>
      <c r="J25" s="74" t="str">
        <f aca="false">Mena</f>
        <v>CZK</v>
      </c>
    </row>
    <row r="26" customFormat="false" ht="23.25" hidden="true" customHeight="true" outlineLevel="0" collapsed="false">
      <c r="A26" s="9"/>
      <c r="B26" s="78" t="s">
        <v>36</v>
      </c>
      <c r="C26" s="79"/>
      <c r="D26" s="55"/>
      <c r="E26" s="80" t="n">
        <f aca="false">SazbaDPH2</f>
        <v>21</v>
      </c>
      <c r="F26" s="81" t="s">
        <v>33</v>
      </c>
      <c r="G26" s="82" t="n">
        <v>812486.32</v>
      </c>
      <c r="H26" s="82"/>
      <c r="I26" s="82"/>
      <c r="J26" s="83" t="str">
        <f aca="false">Mena</f>
        <v>CZK</v>
      </c>
    </row>
    <row r="27" customFormat="false" ht="23.25" hidden="false" customHeight="true" outlineLevel="0" collapsed="false">
      <c r="A27" s="9" t="n">
        <f aca="false">ZakladDPHSni+ZakladDPHZakl</f>
        <v>0</v>
      </c>
      <c r="B27" s="84" t="s">
        <v>37</v>
      </c>
      <c r="C27" s="85"/>
      <c r="D27" s="86"/>
      <c r="E27" s="85"/>
      <c r="F27" s="87"/>
      <c r="G27" s="88" t="n">
        <f aca="false">CenaCelkemBezDPH-ZakladDPHZakl</f>
        <v>0</v>
      </c>
      <c r="H27" s="88"/>
      <c r="I27" s="88"/>
      <c r="J27" s="89" t="str">
        <f aca="false">Mena</f>
        <v>CZK</v>
      </c>
    </row>
    <row r="28" customFormat="false" ht="27.75" hidden="false" customHeight="true" outlineLevel="0" collapsed="false">
      <c r="A28" s="9" t="n">
        <f aca="false">(A27-INT(A27))*100</f>
        <v>0</v>
      </c>
      <c r="B28" s="90" t="s">
        <v>38</v>
      </c>
      <c r="C28" s="91"/>
      <c r="D28" s="91"/>
      <c r="E28" s="92"/>
      <c r="F28" s="93"/>
      <c r="G28" s="94" t="n">
        <f aca="false">ZakladDPHZakl*1.21</f>
        <v>0</v>
      </c>
      <c r="H28" s="94"/>
      <c r="I28" s="94"/>
      <c r="J28" s="95" t="str">
        <f aca="false">Mena</f>
        <v>CZK</v>
      </c>
    </row>
    <row r="29" customFormat="false" ht="27.75" hidden="true" customHeight="true" outlineLevel="0" collapsed="false">
      <c r="A29" s="9"/>
      <c r="B29" s="90" t="s">
        <v>39</v>
      </c>
      <c r="C29" s="96"/>
      <c r="D29" s="96"/>
      <c r="E29" s="96"/>
      <c r="F29" s="97"/>
      <c r="G29" s="94" t="n">
        <f aca="false">ZakladDPHSni+DPHSni+ZakladDPHZakl+DPHZakl+Zaokrouhleni</f>
        <v>812486.32</v>
      </c>
      <c r="H29" s="94"/>
      <c r="I29" s="94"/>
      <c r="J29" s="98" t="s">
        <v>40</v>
      </c>
    </row>
    <row r="30" customFormat="false" ht="12.75" hidden="false" customHeight="true" outlineLevel="0" collapsed="false">
      <c r="A30" s="9"/>
      <c r="B30" s="9"/>
      <c r="J30" s="99"/>
    </row>
    <row r="31" customFormat="false" ht="30" hidden="false" customHeight="true" outlineLevel="0" collapsed="false">
      <c r="A31" s="9"/>
      <c r="B31" s="9"/>
      <c r="J31" s="99"/>
    </row>
    <row r="32" customFormat="false" ht="18.75" hidden="false" customHeight="true" outlineLevel="0" collapsed="false">
      <c r="A32" s="9"/>
      <c r="B32" s="100"/>
      <c r="C32" s="101" t="s">
        <v>41</v>
      </c>
      <c r="D32" s="102"/>
      <c r="E32" s="102"/>
      <c r="F32" s="103" t="s">
        <v>42</v>
      </c>
      <c r="G32" s="104"/>
      <c r="H32" s="105"/>
      <c r="I32" s="104"/>
      <c r="J32" s="99"/>
    </row>
    <row r="33" customFormat="false" ht="47.25" hidden="false" customHeight="true" outlineLevel="0" collapsed="false">
      <c r="A33" s="9"/>
      <c r="B33" s="9"/>
      <c r="J33" s="99"/>
    </row>
    <row r="34" s="1" customFormat="true" ht="18.75" hidden="false" customHeight="true" outlineLevel="0" collapsed="false">
      <c r="A34" s="106"/>
      <c r="B34" s="106"/>
      <c r="C34" s="107"/>
      <c r="D34" s="108"/>
      <c r="E34" s="108"/>
      <c r="G34" s="109"/>
      <c r="H34" s="109"/>
      <c r="I34" s="109"/>
      <c r="J34" s="110"/>
    </row>
    <row r="35" customFormat="false" ht="12.75" hidden="false" customHeight="true" outlineLevel="0" collapsed="false">
      <c r="A35" s="9"/>
      <c r="B35" s="9"/>
      <c r="D35" s="111" t="s">
        <v>43</v>
      </c>
      <c r="E35" s="111"/>
      <c r="H35" s="112" t="s">
        <v>44</v>
      </c>
      <c r="J35" s="99"/>
    </row>
    <row r="36" customFormat="false" ht="13.5" hidden="false" customHeight="true" outlineLevel="0" collapsed="false">
      <c r="A36" s="113"/>
      <c r="B36" s="113"/>
      <c r="C36" s="114"/>
      <c r="D36" s="114"/>
      <c r="E36" s="114"/>
      <c r="F36" s="115"/>
      <c r="G36" s="115"/>
      <c r="H36" s="115"/>
      <c r="I36" s="115"/>
      <c r="J36" s="116"/>
    </row>
    <row r="37" customFormat="false" ht="27" hidden="false" customHeight="true" outlineLevel="0" collapsed="false">
      <c r="B37" s="117" t="s">
        <v>45</v>
      </c>
      <c r="C37" s="118"/>
      <c r="D37" s="118"/>
      <c r="E37" s="118"/>
      <c r="F37" s="119"/>
      <c r="G37" s="119"/>
      <c r="H37" s="119"/>
      <c r="I37" s="119"/>
      <c r="J37" s="120"/>
    </row>
    <row r="38" customFormat="false" ht="25.5" hidden="false" customHeight="true" outlineLevel="0" collapsed="false">
      <c r="A38" s="121" t="s">
        <v>46</v>
      </c>
      <c r="B38" s="122" t="s">
        <v>47</v>
      </c>
      <c r="C38" s="123" t="s">
        <v>48</v>
      </c>
      <c r="D38" s="123"/>
      <c r="E38" s="123"/>
      <c r="F38" s="124" t="str">
        <f aca="false">B23</f>
        <v>Základ pro sníženou DPH</v>
      </c>
      <c r="G38" s="124" t="str">
        <f aca="false">B25</f>
        <v>Základ pro základní DPH</v>
      </c>
      <c r="H38" s="125" t="s">
        <v>49</v>
      </c>
      <c r="I38" s="126" t="s">
        <v>50</v>
      </c>
      <c r="J38" s="127" t="s">
        <v>33</v>
      </c>
    </row>
    <row r="39" customFormat="false" ht="25.5" hidden="true" customHeight="true" outlineLevel="0" collapsed="false">
      <c r="A39" s="121" t="n">
        <v>1</v>
      </c>
      <c r="B39" s="128" t="s">
        <v>51</v>
      </c>
      <c r="C39" s="129"/>
      <c r="D39" s="129"/>
      <c r="E39" s="129"/>
      <c r="F39" s="130" t="n">
        <f aca="false">'SO-01- 01 - Pol'!AE803+'SO-01- 02 - Pol'!AE269+'SO-01- 03 - Pol'!AE175+'SO-01- 04 - Pol'!AE131+'SO-01- 05 - Pol'!AE119+'SO-01- 06 - Pol'!AE354+'SO-01- 07 - Pol'!AE135</f>
        <v>0</v>
      </c>
      <c r="G39" s="131" t="n">
        <f aca="false">'SO-01- 01 - Pol'!AF803+'SO-01- 02 - Pol'!AF269+'SO-01- 03 - Pol'!AF175+'SO-01- 04 - Pol'!AF131+'SO-01- 05 - Pol'!AF119+'SO-01- 06 - Pol'!AF354+'SO-01- 07 - Pol'!AF135</f>
        <v>0</v>
      </c>
      <c r="H39" s="132"/>
      <c r="I39" s="133" t="n">
        <f aca="false">F39+G39+H39</f>
        <v>0</v>
      </c>
      <c r="J39" s="134" t="str">
        <f aca="false">IF(CenaCelkemVypocet=0,"",I39/CenaCelkemVypocet*100)</f>
        <v/>
      </c>
    </row>
    <row r="40" customFormat="false" ht="25.5" hidden="false" customHeight="true" outlineLevel="0" collapsed="false">
      <c r="A40" s="121" t="n">
        <v>2</v>
      </c>
      <c r="B40" s="135"/>
      <c r="C40" s="136" t="s">
        <v>52</v>
      </c>
      <c r="D40" s="136"/>
      <c r="E40" s="136"/>
      <c r="F40" s="137"/>
      <c r="G40" s="138"/>
      <c r="H40" s="138"/>
      <c r="I40" s="139"/>
      <c r="J40" s="140"/>
    </row>
    <row r="41" customFormat="false" ht="25.5" hidden="false" customHeight="true" outlineLevel="0" collapsed="false">
      <c r="A41" s="121" t="n">
        <v>2</v>
      </c>
      <c r="B41" s="135" t="s">
        <v>53</v>
      </c>
      <c r="C41" s="136" t="s">
        <v>54</v>
      </c>
      <c r="D41" s="136"/>
      <c r="E41" s="136"/>
      <c r="F41" s="137" t="n">
        <f aca="false">'SO-01- 01 - Pol'!AE803+'SO-01- 02 - Pol'!AE269+'SO-01- 03 - Pol'!AE175+'SO-01- 04 - Pol'!AE131+'SO-01- 05 - Pol'!AE119+'SO-01- 06 - Pol'!AE354+'SO-01- 07 - Pol'!AE135</f>
        <v>0</v>
      </c>
      <c r="G41" s="138" t="n">
        <f aca="false">I21</f>
        <v>0</v>
      </c>
      <c r="H41" s="138"/>
      <c r="I41" s="139" t="n">
        <f aca="false">F41+G41+H41</f>
        <v>0</v>
      </c>
      <c r="J41" s="140" t="str">
        <f aca="false">IF(CenaCelkemVypocet=0,"",I41/CenaCelkemVypocet*100)</f>
        <v/>
      </c>
    </row>
    <row r="42" customFormat="false" ht="25.5" hidden="false" customHeight="true" outlineLevel="0" collapsed="false">
      <c r="A42" s="121" t="n">
        <v>3</v>
      </c>
      <c r="B42" s="141" t="s">
        <v>55</v>
      </c>
      <c r="C42" s="129" t="s">
        <v>56</v>
      </c>
      <c r="D42" s="129"/>
      <c r="E42" s="129"/>
      <c r="F42" s="142" t="n">
        <f aca="false">'SO-01- 01 - Pol'!AE803</f>
        <v>0</v>
      </c>
      <c r="G42" s="132" t="n">
        <f aca="false">'SO-01- 01 - Pol'!AF803</f>
        <v>0</v>
      </c>
      <c r="H42" s="132"/>
      <c r="I42" s="133" t="n">
        <f aca="false">F42+G42+H42</f>
        <v>0</v>
      </c>
      <c r="J42" s="134" t="str">
        <f aca="false">IF(CenaCelkemVypocet=0,"",I42/CenaCelkemVypocet*100)</f>
        <v/>
      </c>
    </row>
    <row r="43" customFormat="false" ht="25.5" hidden="false" customHeight="true" outlineLevel="0" collapsed="false">
      <c r="A43" s="121" t="n">
        <v>3</v>
      </c>
      <c r="B43" s="141" t="s">
        <v>57</v>
      </c>
      <c r="C43" s="129" t="s">
        <v>58</v>
      </c>
      <c r="D43" s="129"/>
      <c r="E43" s="129"/>
      <c r="F43" s="142" t="n">
        <f aca="false">'SO-01- 02 - Pol'!AE269</f>
        <v>0</v>
      </c>
      <c r="G43" s="132" t="n">
        <f aca="false">'SO-01- 02 - Pol'!G269</f>
        <v>0</v>
      </c>
      <c r="H43" s="132"/>
      <c r="I43" s="133" t="n">
        <f aca="false">F43+G43+H43</f>
        <v>0</v>
      </c>
      <c r="J43" s="134" t="str">
        <f aca="false">IF(CenaCelkemVypocet=0,"",I43/CenaCelkemVypocet*100)</f>
        <v/>
      </c>
    </row>
    <row r="44" customFormat="false" ht="25.5" hidden="false" customHeight="true" outlineLevel="0" collapsed="false">
      <c r="A44" s="121" t="n">
        <v>3</v>
      </c>
      <c r="B44" s="141" t="s">
        <v>59</v>
      </c>
      <c r="C44" s="129" t="s">
        <v>60</v>
      </c>
      <c r="D44" s="129"/>
      <c r="E44" s="129"/>
      <c r="F44" s="142" t="n">
        <f aca="false">'SO-01- 03 - Pol'!AE175</f>
        <v>0</v>
      </c>
      <c r="G44" s="132" t="n">
        <f aca="false">'SO-01- 03 - Pol'!G175</f>
        <v>0</v>
      </c>
      <c r="H44" s="132"/>
      <c r="I44" s="133" t="n">
        <f aca="false">F44+G44+H44</f>
        <v>0</v>
      </c>
      <c r="J44" s="134" t="str">
        <f aca="false">IF(CenaCelkemVypocet=0,"",I44/CenaCelkemVypocet*100)</f>
        <v/>
      </c>
    </row>
    <row r="45" customFormat="false" ht="25.5" hidden="false" customHeight="true" outlineLevel="0" collapsed="false">
      <c r="A45" s="121" t="n">
        <v>3</v>
      </c>
      <c r="B45" s="141" t="s">
        <v>61</v>
      </c>
      <c r="C45" s="129" t="s">
        <v>62</v>
      </c>
      <c r="D45" s="129"/>
      <c r="E45" s="129"/>
      <c r="F45" s="142" t="n">
        <f aca="false">'SO-01- 04 - Pol'!AE131</f>
        <v>0</v>
      </c>
      <c r="G45" s="132" t="n">
        <f aca="false">'SO-01- 04 - Pol'!AF131</f>
        <v>0</v>
      </c>
      <c r="H45" s="132"/>
      <c r="I45" s="133" t="n">
        <f aca="false">F45+G45+H45</f>
        <v>0</v>
      </c>
      <c r="J45" s="134" t="str">
        <f aca="false">IF(CenaCelkemVypocet=0,"",I45/CenaCelkemVypocet*100)</f>
        <v/>
      </c>
    </row>
    <row r="46" customFormat="false" ht="25.5" hidden="false" customHeight="true" outlineLevel="0" collapsed="false">
      <c r="A46" s="121" t="n">
        <v>3</v>
      </c>
      <c r="B46" s="141" t="s">
        <v>63</v>
      </c>
      <c r="C46" s="129" t="s">
        <v>64</v>
      </c>
      <c r="D46" s="129"/>
      <c r="E46" s="129"/>
      <c r="F46" s="142" t="n">
        <f aca="false">'SO-01- 05 - Pol'!AE119</f>
        <v>0</v>
      </c>
      <c r="G46" s="132" t="n">
        <f aca="false">'SO-01- 05 - Pol'!AF119</f>
        <v>0</v>
      </c>
      <c r="H46" s="132"/>
      <c r="I46" s="133" t="n">
        <f aca="false">F46+G46+H46</f>
        <v>0</v>
      </c>
      <c r="J46" s="134" t="str">
        <f aca="false">IF(CenaCelkemVypocet=0,"",I46/CenaCelkemVypocet*100)</f>
        <v/>
      </c>
    </row>
    <row r="47" customFormat="false" ht="25.5" hidden="false" customHeight="true" outlineLevel="0" collapsed="false">
      <c r="A47" s="121" t="n">
        <v>3</v>
      </c>
      <c r="B47" s="141" t="s">
        <v>65</v>
      </c>
      <c r="C47" s="129" t="s">
        <v>66</v>
      </c>
      <c r="D47" s="129"/>
      <c r="E47" s="129"/>
      <c r="F47" s="142" t="n">
        <f aca="false">'SO-01- 06 - Pol'!AE354</f>
        <v>0</v>
      </c>
      <c r="G47" s="132" t="n">
        <f aca="false">'SO-01- 06 - Pol'!AF354</f>
        <v>0</v>
      </c>
      <c r="H47" s="132"/>
      <c r="I47" s="133" t="n">
        <f aca="false">F47+G47+H47</f>
        <v>0</v>
      </c>
      <c r="J47" s="134" t="str">
        <f aca="false">IF(CenaCelkemVypocet=0,"",I47/CenaCelkemVypocet*100)</f>
        <v/>
      </c>
    </row>
    <row r="48" customFormat="false" ht="25.5" hidden="false" customHeight="true" outlineLevel="0" collapsed="false">
      <c r="A48" s="121" t="n">
        <v>3</v>
      </c>
      <c r="B48" s="141" t="s">
        <v>67</v>
      </c>
      <c r="C48" s="129" t="s">
        <v>68</v>
      </c>
      <c r="D48" s="129"/>
      <c r="E48" s="129"/>
      <c r="F48" s="142" t="n">
        <f aca="false">'SO-01- 07 - Pol'!AE135</f>
        <v>0</v>
      </c>
      <c r="G48" s="132" t="n">
        <f aca="false">'SO-01- 07 - Pol'!AF135</f>
        <v>0</v>
      </c>
      <c r="H48" s="132"/>
      <c r="I48" s="133" t="n">
        <f aca="false">F48+G48+H48</f>
        <v>0</v>
      </c>
      <c r="J48" s="134" t="str">
        <f aca="false">IF(CenaCelkemVypocet=0,"",I48/CenaCelkemVypocet*100)</f>
        <v/>
      </c>
    </row>
    <row r="49" customFormat="false" ht="25.5" hidden="false" customHeight="true" outlineLevel="0" collapsed="false">
      <c r="A49" s="121"/>
      <c r="B49" s="143" t="s">
        <v>69</v>
      </c>
      <c r="C49" s="143"/>
      <c r="D49" s="143"/>
      <c r="E49" s="143"/>
      <c r="F49" s="144" t="n">
        <f aca="false">SUMIF(A39:A48,"=1",F39:F48)</f>
        <v>0</v>
      </c>
      <c r="G49" s="145" t="n">
        <f aca="false">SUMIF(A39:A48,"=1",G39:G48)</f>
        <v>0</v>
      </c>
      <c r="H49" s="145" t="n">
        <f aca="false">SUMIF(A39:A48,"=1",H39:H48)</f>
        <v>0</v>
      </c>
      <c r="I49" s="146" t="n">
        <f aca="false">SUM(I42:I48)</f>
        <v>0</v>
      </c>
      <c r="J49" s="147" t="n">
        <v>100</v>
      </c>
    </row>
    <row r="51" customFormat="false" ht="13.2" hidden="false" customHeight="false" outlineLevel="0" collapsed="false">
      <c r="A51" s="0" t="s">
        <v>70</v>
      </c>
      <c r="B51" s="0" t="s">
        <v>71</v>
      </c>
    </row>
    <row r="52" customFormat="false" ht="13.2" hidden="false" customHeight="false" outlineLevel="0" collapsed="false">
      <c r="A52" s="0" t="s">
        <v>72</v>
      </c>
      <c r="B52" s="0" t="s">
        <v>73</v>
      </c>
    </row>
    <row r="53" customFormat="false" ht="13.2" hidden="false" customHeight="false" outlineLevel="0" collapsed="false">
      <c r="A53" s="0" t="s">
        <v>74</v>
      </c>
      <c r="B53" s="0" t="s">
        <v>75</v>
      </c>
    </row>
    <row r="54" customFormat="false" ht="13.2" hidden="false" customHeight="false" outlineLevel="0" collapsed="false">
      <c r="A54" s="0" t="s">
        <v>74</v>
      </c>
      <c r="B54" s="0" t="s">
        <v>76</v>
      </c>
    </row>
    <row r="55" customFormat="false" ht="13.2" hidden="false" customHeight="false" outlineLevel="0" collapsed="false">
      <c r="A55" s="0" t="s">
        <v>74</v>
      </c>
      <c r="B55" s="0" t="s">
        <v>77</v>
      </c>
    </row>
    <row r="56" customFormat="false" ht="13.2" hidden="false" customHeight="false" outlineLevel="0" collapsed="false">
      <c r="A56" s="0" t="s">
        <v>74</v>
      </c>
      <c r="B56" s="0" t="s">
        <v>78</v>
      </c>
    </row>
    <row r="57" customFormat="false" ht="13.2" hidden="false" customHeight="false" outlineLevel="0" collapsed="false">
      <c r="A57" s="0" t="s">
        <v>74</v>
      </c>
      <c r="B57" s="0" t="s">
        <v>79</v>
      </c>
    </row>
    <row r="58" customFormat="false" ht="13.2" hidden="false" customHeight="false" outlineLevel="0" collapsed="false">
      <c r="A58" s="0" t="s">
        <v>74</v>
      </c>
      <c r="B58" s="0" t="s">
        <v>80</v>
      </c>
    </row>
    <row r="59" customFormat="false" ht="13.2" hidden="false" customHeight="false" outlineLevel="0" collapsed="false">
      <c r="A59" s="0" t="s">
        <v>74</v>
      </c>
      <c r="B59" s="0" t="s">
        <v>81</v>
      </c>
    </row>
    <row r="60" customFormat="false" ht="76.95" hidden="false" customHeight="true" outlineLevel="0" collapsed="false">
      <c r="B60" s="148" t="s">
        <v>82</v>
      </c>
      <c r="C60" s="148"/>
      <c r="D60" s="148"/>
      <c r="E60" s="148"/>
      <c r="F60" s="148"/>
      <c r="G60" s="148"/>
      <c r="H60" s="148"/>
      <c r="I60" s="148"/>
      <c r="J60" s="148"/>
    </row>
    <row r="62" customFormat="false" ht="15.6" hidden="false" customHeight="false" outlineLevel="0" collapsed="false">
      <c r="B62" s="149" t="s">
        <v>83</v>
      </c>
    </row>
    <row r="64" customFormat="false" ht="25.5" hidden="false" customHeight="true" outlineLevel="0" collapsed="false">
      <c r="A64" s="150"/>
      <c r="B64" s="151" t="s">
        <v>47</v>
      </c>
      <c r="C64" s="151" t="s">
        <v>48</v>
      </c>
      <c r="D64" s="152"/>
      <c r="E64" s="152"/>
      <c r="F64" s="153" t="s">
        <v>84</v>
      </c>
      <c r="G64" s="153"/>
      <c r="H64" s="153"/>
      <c r="I64" s="153" t="s">
        <v>23</v>
      </c>
      <c r="J64" s="153" t="s">
        <v>33</v>
      </c>
    </row>
    <row r="65" customFormat="false" ht="36.75" hidden="false" customHeight="true" outlineLevel="0" collapsed="false">
      <c r="A65" s="154"/>
      <c r="B65" s="155" t="s">
        <v>85</v>
      </c>
      <c r="C65" s="156" t="s">
        <v>86</v>
      </c>
      <c r="D65" s="156"/>
      <c r="E65" s="156"/>
      <c r="F65" s="157" t="s">
        <v>24</v>
      </c>
      <c r="G65" s="158"/>
      <c r="H65" s="158"/>
      <c r="I65" s="158" t="n">
        <f aca="false">'SO-01- 03 - Pol'!G8</f>
        <v>0</v>
      </c>
      <c r="J65" s="159" t="str">
        <f aca="false">IF(I101=0,"",I65/I101*100)</f>
        <v/>
      </c>
    </row>
    <row r="66" customFormat="false" ht="36.75" hidden="false" customHeight="true" outlineLevel="0" collapsed="false">
      <c r="A66" s="154"/>
      <c r="B66" s="155" t="s">
        <v>87</v>
      </c>
      <c r="C66" s="156" t="s">
        <v>88</v>
      </c>
      <c r="D66" s="156"/>
      <c r="E66" s="156"/>
      <c r="F66" s="157" t="s">
        <v>24</v>
      </c>
      <c r="G66" s="158"/>
      <c r="H66" s="158"/>
      <c r="I66" s="158" t="n">
        <f aca="false">'SO-01- 01 - Pol'!G8</f>
        <v>0</v>
      </c>
      <c r="J66" s="159" t="str">
        <f aca="false">IF(I101=0,"",I66/I101*100)</f>
        <v/>
      </c>
    </row>
    <row r="67" customFormat="false" ht="36.75" hidden="false" customHeight="true" outlineLevel="0" collapsed="false">
      <c r="A67" s="154"/>
      <c r="B67" s="155" t="s">
        <v>89</v>
      </c>
      <c r="C67" s="156" t="s">
        <v>90</v>
      </c>
      <c r="D67" s="156"/>
      <c r="E67" s="156"/>
      <c r="F67" s="157" t="s">
        <v>24</v>
      </c>
      <c r="G67" s="158"/>
      <c r="H67" s="158"/>
      <c r="I67" s="158" t="n">
        <f aca="false">'SO-01- 01 - Pol'!G35+'SO-01- 04 - Pol'!G8</f>
        <v>0</v>
      </c>
      <c r="J67" s="159" t="str">
        <f aca="false">IF(I101=0,"",I67/I101*100)</f>
        <v/>
      </c>
    </row>
    <row r="68" customFormat="false" ht="36.75" hidden="false" customHeight="true" outlineLevel="0" collapsed="false">
      <c r="A68" s="154"/>
      <c r="B68" s="155" t="s">
        <v>91</v>
      </c>
      <c r="C68" s="156" t="s">
        <v>92</v>
      </c>
      <c r="D68" s="156"/>
      <c r="E68" s="156"/>
      <c r="F68" s="157" t="s">
        <v>24</v>
      </c>
      <c r="G68" s="158"/>
      <c r="H68" s="158"/>
      <c r="I68" s="158" t="n">
        <f aca="false">'SO-01- 01 - Pol'!G108</f>
        <v>0</v>
      </c>
      <c r="J68" s="159" t="str">
        <f aca="false">IF(I101=0,"",I68/I101*100)</f>
        <v/>
      </c>
    </row>
    <row r="69" customFormat="false" ht="36.75" hidden="false" customHeight="true" outlineLevel="0" collapsed="false">
      <c r="A69" s="154"/>
      <c r="B69" s="155" t="s">
        <v>93</v>
      </c>
      <c r="C69" s="156" t="s">
        <v>94</v>
      </c>
      <c r="D69" s="156"/>
      <c r="E69" s="156"/>
      <c r="F69" s="157" t="s">
        <v>24</v>
      </c>
      <c r="G69" s="158"/>
      <c r="H69" s="158"/>
      <c r="I69" s="158" t="n">
        <f aca="false">'SO-01- 01 - Pol'!G137+'SO-01- 02 - Pol'!G8</f>
        <v>0</v>
      </c>
      <c r="J69" s="159" t="str">
        <f aca="false">IF(I101=0,"",I69/I101*100)</f>
        <v/>
      </c>
    </row>
    <row r="70" customFormat="false" ht="36.75" hidden="false" customHeight="true" outlineLevel="0" collapsed="false">
      <c r="A70" s="154"/>
      <c r="B70" s="155" t="s">
        <v>95</v>
      </c>
      <c r="C70" s="156" t="s">
        <v>96</v>
      </c>
      <c r="D70" s="156"/>
      <c r="E70" s="156"/>
      <c r="F70" s="157" t="s">
        <v>24</v>
      </c>
      <c r="G70" s="158"/>
      <c r="H70" s="158"/>
      <c r="I70" s="158" t="n">
        <f aca="false">'SO-01- 01 - Pol'!G180</f>
        <v>0</v>
      </c>
      <c r="J70" s="159" t="str">
        <f aca="false">IF(I101=0,"",I70/I101*100)</f>
        <v/>
      </c>
    </row>
    <row r="71" customFormat="false" ht="36.75" hidden="false" customHeight="true" outlineLevel="0" collapsed="false">
      <c r="A71" s="154"/>
      <c r="B71" s="155" t="s">
        <v>97</v>
      </c>
      <c r="C71" s="156" t="s">
        <v>98</v>
      </c>
      <c r="D71" s="156"/>
      <c r="E71" s="156"/>
      <c r="F71" s="157" t="s">
        <v>24</v>
      </c>
      <c r="G71" s="158"/>
      <c r="H71" s="158"/>
      <c r="I71" s="158" t="n">
        <f aca="false">'SO-01- 01 - Pol'!G187</f>
        <v>0</v>
      </c>
      <c r="J71" s="159" t="str">
        <f aca="false">IF(I101=0,"",I71/I101*100)</f>
        <v/>
      </c>
    </row>
    <row r="72" customFormat="false" ht="36.75" hidden="false" customHeight="true" outlineLevel="0" collapsed="false">
      <c r="A72" s="154"/>
      <c r="B72" s="155" t="s">
        <v>99</v>
      </c>
      <c r="C72" s="156" t="s">
        <v>100</v>
      </c>
      <c r="D72" s="156"/>
      <c r="E72" s="156"/>
      <c r="F72" s="157" t="s">
        <v>24</v>
      </c>
      <c r="G72" s="158"/>
      <c r="H72" s="158"/>
      <c r="I72" s="158" t="n">
        <f aca="false">'SO-01- 03 - Pol'!G44</f>
        <v>0</v>
      </c>
      <c r="J72" s="159" t="str">
        <f aca="false">IF(I101=0,"",I72/I101*100)</f>
        <v/>
      </c>
    </row>
    <row r="73" customFormat="false" ht="36.75" hidden="false" customHeight="true" outlineLevel="0" collapsed="false">
      <c r="A73" s="154"/>
      <c r="B73" s="155" t="s">
        <v>101</v>
      </c>
      <c r="C73" s="156" t="s">
        <v>102</v>
      </c>
      <c r="D73" s="156"/>
      <c r="E73" s="156"/>
      <c r="F73" s="157" t="s">
        <v>24</v>
      </c>
      <c r="G73" s="158"/>
      <c r="H73" s="158"/>
      <c r="I73" s="158" t="n">
        <f aca="false">'SO-01- 04 - Pol'!G13</f>
        <v>0</v>
      </c>
      <c r="J73" s="159" t="str">
        <f aca="false">IF(I101=0,"",I73/I101*100)</f>
        <v/>
      </c>
    </row>
    <row r="74" customFormat="false" ht="36.75" hidden="false" customHeight="true" outlineLevel="0" collapsed="false">
      <c r="A74" s="154"/>
      <c r="B74" s="155" t="s">
        <v>103</v>
      </c>
      <c r="C74" s="156" t="s">
        <v>104</v>
      </c>
      <c r="D74" s="156"/>
      <c r="E74" s="156"/>
      <c r="F74" s="157" t="s">
        <v>24</v>
      </c>
      <c r="G74" s="158"/>
      <c r="H74" s="158"/>
      <c r="I74" s="158" t="n">
        <f aca="false">'SO-01- 01 - Pol'!G218+'SO-01- 05 - Pol'!G8</f>
        <v>0</v>
      </c>
      <c r="J74" s="159" t="str">
        <f aca="false">IF(I101=0,"",I74/I101*100)</f>
        <v/>
      </c>
    </row>
    <row r="75" customFormat="false" ht="36.75" hidden="false" customHeight="true" outlineLevel="0" collapsed="false">
      <c r="A75" s="154"/>
      <c r="B75" s="155" t="s">
        <v>105</v>
      </c>
      <c r="C75" s="156" t="s">
        <v>106</v>
      </c>
      <c r="D75" s="156"/>
      <c r="E75" s="156"/>
      <c r="F75" s="157" t="s">
        <v>24</v>
      </c>
      <c r="G75" s="158"/>
      <c r="H75" s="158"/>
      <c r="I75" s="158" t="n">
        <f aca="false">'SO-01- 01 - Pol'!G242+'SO-01- 02 - Pol'!G15</f>
        <v>0</v>
      </c>
      <c r="J75" s="159" t="str">
        <f aca="false">IF(I101=0,"",I75/I101*100)</f>
        <v/>
      </c>
    </row>
    <row r="76" customFormat="false" ht="36.75" hidden="false" customHeight="true" outlineLevel="0" collapsed="false">
      <c r="A76" s="154"/>
      <c r="B76" s="155" t="s">
        <v>107</v>
      </c>
      <c r="C76" s="156" t="s">
        <v>108</v>
      </c>
      <c r="D76" s="156"/>
      <c r="E76" s="156"/>
      <c r="F76" s="157" t="s">
        <v>24</v>
      </c>
      <c r="G76" s="158"/>
      <c r="H76" s="158"/>
      <c r="I76" s="158" t="n">
        <f aca="false">'SO-01- 01 - Pol'!G324+'SO-01- 02 - Pol'!G27+'SO-01- 03 - Pol'!G79</f>
        <v>0</v>
      </c>
      <c r="J76" s="159" t="str">
        <f aca="false">IF(I101=0,"",I76/I101*100)</f>
        <v/>
      </c>
    </row>
    <row r="77" customFormat="false" ht="36.75" hidden="false" customHeight="true" outlineLevel="0" collapsed="false">
      <c r="A77" s="154"/>
      <c r="B77" s="155" t="s">
        <v>109</v>
      </c>
      <c r="C77" s="156" t="s">
        <v>110</v>
      </c>
      <c r="D77" s="156"/>
      <c r="E77" s="156"/>
      <c r="F77" s="157" t="s">
        <v>25</v>
      </c>
      <c r="G77" s="158"/>
      <c r="H77" s="158"/>
      <c r="I77" s="158" t="n">
        <f aca="false">'SO-01- 01 - Pol'!G328</f>
        <v>0</v>
      </c>
      <c r="J77" s="159" t="str">
        <f aca="false">IF(I101=0,"",I77/I101*100)</f>
        <v/>
      </c>
    </row>
    <row r="78" customFormat="false" ht="36.75" hidden="false" customHeight="true" outlineLevel="0" collapsed="false">
      <c r="A78" s="154"/>
      <c r="B78" s="155" t="s">
        <v>111</v>
      </c>
      <c r="C78" s="156" t="s">
        <v>112</v>
      </c>
      <c r="D78" s="156"/>
      <c r="E78" s="156"/>
      <c r="F78" s="157" t="s">
        <v>25</v>
      </c>
      <c r="G78" s="158"/>
      <c r="H78" s="158"/>
      <c r="I78" s="158" t="n">
        <f aca="false">'SO-01- 04 - Pol'!G22</f>
        <v>0</v>
      </c>
      <c r="J78" s="159" t="str">
        <f aca="false">IF(I101=0,"",I78/I101*100)</f>
        <v/>
      </c>
    </row>
    <row r="79" customFormat="false" ht="36.75" hidden="false" customHeight="true" outlineLevel="0" collapsed="false">
      <c r="A79" s="154"/>
      <c r="B79" s="155" t="s">
        <v>113</v>
      </c>
      <c r="C79" s="156" t="s">
        <v>114</v>
      </c>
      <c r="D79" s="156"/>
      <c r="E79" s="156"/>
      <c r="F79" s="157" t="s">
        <v>25</v>
      </c>
      <c r="G79" s="158"/>
      <c r="H79" s="158"/>
      <c r="I79" s="158" t="n">
        <f aca="false">'SO-01- 03 - Pol'!G87</f>
        <v>0</v>
      </c>
      <c r="J79" s="159" t="str">
        <f aca="false">IF(I101=0,"",I79/I101*100)</f>
        <v/>
      </c>
    </row>
    <row r="80" customFormat="false" ht="36.75" hidden="false" customHeight="true" outlineLevel="0" collapsed="false">
      <c r="A80" s="154"/>
      <c r="B80" s="155" t="s">
        <v>115</v>
      </c>
      <c r="C80" s="156" t="s">
        <v>116</v>
      </c>
      <c r="D80" s="156"/>
      <c r="E80" s="156"/>
      <c r="F80" s="157" t="s">
        <v>25</v>
      </c>
      <c r="G80" s="158"/>
      <c r="H80" s="158"/>
      <c r="I80" s="158" t="n">
        <f aca="false">'SO-01- 02 - Pol'!G30</f>
        <v>0</v>
      </c>
      <c r="J80" s="159" t="str">
        <f aca="false">IF(I101=0,"",I80/I101*100)</f>
        <v/>
      </c>
    </row>
    <row r="81" customFormat="false" ht="36.75" hidden="false" customHeight="true" outlineLevel="0" collapsed="false">
      <c r="A81" s="154"/>
      <c r="B81" s="155" t="s">
        <v>117</v>
      </c>
      <c r="C81" s="156" t="s">
        <v>118</v>
      </c>
      <c r="D81" s="156"/>
      <c r="E81" s="156"/>
      <c r="F81" s="157" t="s">
        <v>25</v>
      </c>
      <c r="G81" s="158"/>
      <c r="H81" s="158"/>
      <c r="I81" s="158" t="n">
        <f aca="false">'SO-01- 02 - Pol'!G152+'SO-01- 03 - Pol'!G131</f>
        <v>0</v>
      </c>
      <c r="J81" s="159" t="str">
        <f aca="false">IF(I101=0,"",I81/I101*100)</f>
        <v/>
      </c>
    </row>
    <row r="82" customFormat="false" ht="36.75" hidden="false" customHeight="true" outlineLevel="0" collapsed="false">
      <c r="A82" s="154"/>
      <c r="B82" s="155" t="s">
        <v>119</v>
      </c>
      <c r="C82" s="156" t="s">
        <v>120</v>
      </c>
      <c r="D82" s="156"/>
      <c r="E82" s="156"/>
      <c r="F82" s="157" t="s">
        <v>25</v>
      </c>
      <c r="G82" s="158"/>
      <c r="H82" s="158"/>
      <c r="I82" s="158" t="n">
        <f aca="false">'SO-01- 04 - Pol'!G31</f>
        <v>0</v>
      </c>
      <c r="J82" s="159" t="str">
        <f aca="false">IF(I101=0,"",I82/I101*100)</f>
        <v/>
      </c>
    </row>
    <row r="83" customFormat="false" ht="36.75" hidden="false" customHeight="true" outlineLevel="0" collapsed="false">
      <c r="A83" s="154"/>
      <c r="B83" s="155" t="s">
        <v>121</v>
      </c>
      <c r="C83" s="156" t="s">
        <v>122</v>
      </c>
      <c r="D83" s="156"/>
      <c r="E83" s="156"/>
      <c r="F83" s="157" t="s">
        <v>25</v>
      </c>
      <c r="G83" s="158"/>
      <c r="H83" s="158"/>
      <c r="I83" s="158" t="n">
        <f aca="false">'SO-01- 02 - Pol'!G205+'SO-01- 04 - Pol'!G44</f>
        <v>0</v>
      </c>
      <c r="J83" s="159" t="str">
        <f aca="false">IF(I101=0,"",I83/I101*100)</f>
        <v/>
      </c>
    </row>
    <row r="84" customFormat="false" ht="36.75" hidden="false" customHeight="true" outlineLevel="0" collapsed="false">
      <c r="A84" s="154"/>
      <c r="B84" s="155" t="s">
        <v>123</v>
      </c>
      <c r="C84" s="156" t="s">
        <v>124</v>
      </c>
      <c r="D84" s="156"/>
      <c r="E84" s="156"/>
      <c r="F84" s="157" t="s">
        <v>25</v>
      </c>
      <c r="G84" s="158"/>
      <c r="H84" s="158"/>
      <c r="I84" s="158" t="n">
        <f aca="false">'SO-01- 04 - Pol'!G63</f>
        <v>0</v>
      </c>
      <c r="J84" s="159" t="str">
        <f aca="false">IF(I101=0,"",I84/I101*100)</f>
        <v/>
      </c>
    </row>
    <row r="85" customFormat="false" ht="36.75" hidden="false" customHeight="true" outlineLevel="0" collapsed="false">
      <c r="A85" s="154"/>
      <c r="B85" s="155" t="s">
        <v>125</v>
      </c>
      <c r="C85" s="156" t="s">
        <v>126</v>
      </c>
      <c r="D85" s="156"/>
      <c r="E85" s="156"/>
      <c r="F85" s="157" t="s">
        <v>25</v>
      </c>
      <c r="G85" s="158"/>
      <c r="H85" s="158"/>
      <c r="I85" s="158" t="n">
        <f aca="false">'SO-01- 01 - Pol'!G350</f>
        <v>0</v>
      </c>
      <c r="J85" s="159" t="str">
        <f aca="false">IF(I101=0,"",I85/I101*100)</f>
        <v/>
      </c>
    </row>
    <row r="86" customFormat="false" ht="36.75" hidden="false" customHeight="true" outlineLevel="0" collapsed="false">
      <c r="A86" s="154"/>
      <c r="B86" s="155" t="s">
        <v>127</v>
      </c>
      <c r="C86" s="156" t="s">
        <v>128</v>
      </c>
      <c r="D86" s="156"/>
      <c r="E86" s="156"/>
      <c r="F86" s="157" t="s">
        <v>25</v>
      </c>
      <c r="G86" s="158"/>
      <c r="H86" s="158"/>
      <c r="I86" s="158" t="n">
        <f aca="false">'SO-01- 01 - Pol'!G448</f>
        <v>0</v>
      </c>
      <c r="J86" s="159" t="str">
        <f aca="false">IF(I101=0,"",I86/I101*100)</f>
        <v/>
      </c>
    </row>
    <row r="87" customFormat="false" ht="36.75" hidden="false" customHeight="true" outlineLevel="0" collapsed="false">
      <c r="A87" s="154"/>
      <c r="B87" s="155" t="s">
        <v>129</v>
      </c>
      <c r="C87" s="156" t="s">
        <v>130</v>
      </c>
      <c r="D87" s="156"/>
      <c r="E87" s="156"/>
      <c r="F87" s="157" t="s">
        <v>25</v>
      </c>
      <c r="G87" s="158"/>
      <c r="H87" s="158"/>
      <c r="I87" s="158" t="n">
        <f aca="false">'SO-01- 01 - Pol'!G494</f>
        <v>0</v>
      </c>
      <c r="J87" s="159" t="str">
        <f aca="false">IF(I101=0,"",I87/I101*100)</f>
        <v/>
      </c>
    </row>
    <row r="88" customFormat="false" ht="36.75" hidden="false" customHeight="true" outlineLevel="0" collapsed="false">
      <c r="A88" s="154"/>
      <c r="B88" s="155" t="s">
        <v>131</v>
      </c>
      <c r="C88" s="156" t="s">
        <v>132</v>
      </c>
      <c r="D88" s="156"/>
      <c r="E88" s="156"/>
      <c r="F88" s="157" t="s">
        <v>25</v>
      </c>
      <c r="G88" s="158"/>
      <c r="H88" s="158"/>
      <c r="I88" s="158" t="n">
        <f aca="false">'SO-01- 01 - Pol'!G500</f>
        <v>0</v>
      </c>
      <c r="J88" s="159" t="str">
        <f aca="false">IF(I101=0,"",I88/I101*100)</f>
        <v/>
      </c>
    </row>
    <row r="89" customFormat="false" ht="36.75" hidden="false" customHeight="true" outlineLevel="0" collapsed="false">
      <c r="A89" s="154"/>
      <c r="B89" s="155" t="s">
        <v>133</v>
      </c>
      <c r="C89" s="156" t="s">
        <v>134</v>
      </c>
      <c r="D89" s="156"/>
      <c r="E89" s="156"/>
      <c r="F89" s="157" t="s">
        <v>25</v>
      </c>
      <c r="G89" s="158"/>
      <c r="H89" s="158"/>
      <c r="I89" s="158" t="n">
        <f aca="false">'SO-01- 01 - Pol'!G540</f>
        <v>0</v>
      </c>
      <c r="J89" s="159" t="str">
        <f aca="false">IF(I101=0,"",I89/I101*100)</f>
        <v/>
      </c>
    </row>
    <row r="90" customFormat="false" ht="36.75" hidden="false" customHeight="true" outlineLevel="0" collapsed="false">
      <c r="A90" s="154"/>
      <c r="B90" s="155" t="s">
        <v>135</v>
      </c>
      <c r="C90" s="156" t="s">
        <v>136</v>
      </c>
      <c r="D90" s="156"/>
      <c r="E90" s="156"/>
      <c r="F90" s="157" t="s">
        <v>25</v>
      </c>
      <c r="G90" s="158"/>
      <c r="H90" s="158"/>
      <c r="I90" s="158" t="n">
        <f aca="false">'SO-01- 01 - Pol'!G548</f>
        <v>0</v>
      </c>
      <c r="J90" s="159" t="str">
        <f aca="false">IF(I101=0,"",I90/I101*100)</f>
        <v/>
      </c>
    </row>
    <row r="91" customFormat="false" ht="36.75" hidden="false" customHeight="true" outlineLevel="0" collapsed="false">
      <c r="A91" s="154"/>
      <c r="B91" s="155" t="s">
        <v>137</v>
      </c>
      <c r="C91" s="156" t="s">
        <v>138</v>
      </c>
      <c r="D91" s="156"/>
      <c r="E91" s="156"/>
      <c r="F91" s="157" t="s">
        <v>25</v>
      </c>
      <c r="G91" s="158"/>
      <c r="H91" s="158"/>
      <c r="I91" s="158" t="n">
        <f aca="false">'SO-01- 01 - Pol'!G555</f>
        <v>0</v>
      </c>
      <c r="J91" s="159" t="str">
        <f aca="false">IF(I101=0,"",I91/I101*100)</f>
        <v/>
      </c>
    </row>
    <row r="92" customFormat="false" ht="36.75" hidden="false" customHeight="true" outlineLevel="0" collapsed="false">
      <c r="A92" s="154"/>
      <c r="B92" s="155" t="s">
        <v>139</v>
      </c>
      <c r="C92" s="156" t="s">
        <v>140</v>
      </c>
      <c r="D92" s="156"/>
      <c r="E92" s="156"/>
      <c r="F92" s="157" t="s">
        <v>25</v>
      </c>
      <c r="G92" s="158"/>
      <c r="H92" s="158"/>
      <c r="I92" s="158" t="n">
        <f aca="false">'SO-01- 04 - Pol'!G98</f>
        <v>0</v>
      </c>
      <c r="J92" s="159" t="str">
        <f aca="false">IF(I101=0,"",I92/I101*100)</f>
        <v/>
      </c>
    </row>
    <row r="93" customFormat="false" ht="36.75" hidden="false" customHeight="true" outlineLevel="0" collapsed="false">
      <c r="A93" s="154"/>
      <c r="B93" s="155" t="s">
        <v>141</v>
      </c>
      <c r="C93" s="156" t="s">
        <v>142</v>
      </c>
      <c r="D93" s="156"/>
      <c r="E93" s="156"/>
      <c r="F93" s="157" t="s">
        <v>25</v>
      </c>
      <c r="G93" s="158"/>
      <c r="H93" s="158"/>
      <c r="I93" s="158" t="n">
        <f aca="false">'SO-01- 01 - Pol'!G603</f>
        <v>0</v>
      </c>
      <c r="J93" s="159" t="str">
        <f aca="false">IF(I101=0,"",I93/I101*100)</f>
        <v/>
      </c>
    </row>
    <row r="94" customFormat="false" ht="36.75" hidden="false" customHeight="true" outlineLevel="0" collapsed="false">
      <c r="A94" s="154"/>
      <c r="B94" s="155" t="s">
        <v>143</v>
      </c>
      <c r="C94" s="156" t="s">
        <v>144</v>
      </c>
      <c r="D94" s="156"/>
      <c r="E94" s="156"/>
      <c r="F94" s="157" t="s">
        <v>26</v>
      </c>
      <c r="G94" s="158"/>
      <c r="H94" s="158"/>
      <c r="I94" s="158" t="n">
        <f aca="false">'SO-01- 01 - Pol'!G681</f>
        <v>0</v>
      </c>
      <c r="J94" s="159" t="str">
        <f aca="false">IF(I101=0,"",I94/I101*100)</f>
        <v/>
      </c>
    </row>
    <row r="95" customFormat="false" ht="36.75" hidden="false" customHeight="true" outlineLevel="0" collapsed="false">
      <c r="A95" s="154"/>
      <c r="B95" s="155" t="s">
        <v>145</v>
      </c>
      <c r="C95" s="156" t="s">
        <v>146</v>
      </c>
      <c r="D95" s="156"/>
      <c r="E95" s="156"/>
      <c r="F95" s="157" t="s">
        <v>26</v>
      </c>
      <c r="G95" s="158"/>
      <c r="H95" s="158"/>
      <c r="I95" s="158" t="n">
        <f aca="false">'SO-01- 06 - Pol'!G8+'SO-01- 07 - Pol'!G8</f>
        <v>0</v>
      </c>
      <c r="J95" s="159" t="str">
        <f aca="false">IF(I101=0,"",I95/I101*100)</f>
        <v/>
      </c>
    </row>
    <row r="96" customFormat="false" ht="36.75" hidden="false" customHeight="true" outlineLevel="0" collapsed="false">
      <c r="A96" s="154"/>
      <c r="B96" s="155" t="s">
        <v>147</v>
      </c>
      <c r="C96" s="156" t="s">
        <v>148</v>
      </c>
      <c r="D96" s="156"/>
      <c r="E96" s="156"/>
      <c r="F96" s="157" t="s">
        <v>26</v>
      </c>
      <c r="G96" s="158"/>
      <c r="H96" s="158"/>
      <c r="I96" s="158" t="n">
        <f aca="false">'SO-01- 05 - Pol'!G11</f>
        <v>0</v>
      </c>
      <c r="J96" s="159" t="str">
        <f aca="false">IF(I101=0,"",I96/I101*100)</f>
        <v/>
      </c>
    </row>
    <row r="97" customFormat="false" ht="36.75" hidden="false" customHeight="true" outlineLevel="0" collapsed="false">
      <c r="A97" s="154"/>
      <c r="B97" s="155" t="s">
        <v>149</v>
      </c>
      <c r="C97" s="156" t="s">
        <v>150</v>
      </c>
      <c r="D97" s="156"/>
      <c r="E97" s="156"/>
      <c r="F97" s="157" t="s">
        <v>26</v>
      </c>
      <c r="G97" s="158"/>
      <c r="H97" s="158"/>
      <c r="I97" s="158" t="n">
        <f aca="false">'SO-01- 01 - Pol'!G713+'SO-01- 04 - Pol'!G105</f>
        <v>0</v>
      </c>
      <c r="J97" s="159" t="str">
        <f aca="false">IF(I101=0,"",I97/I101*100)</f>
        <v/>
      </c>
    </row>
    <row r="98" customFormat="false" ht="36.75" hidden="false" customHeight="true" outlineLevel="0" collapsed="false">
      <c r="A98" s="154"/>
      <c r="B98" s="155" t="s">
        <v>143</v>
      </c>
      <c r="C98" s="156" t="s">
        <v>144</v>
      </c>
      <c r="D98" s="156"/>
      <c r="E98" s="156"/>
      <c r="F98" s="157" t="s">
        <v>151</v>
      </c>
      <c r="G98" s="158"/>
      <c r="H98" s="158"/>
      <c r="I98" s="158" t="n">
        <f aca="false">'SO-01- 02 - Pol'!G245+'SO-01- 03 - Pol'!G144+'SO-01- 04 - Pol'!G108</f>
        <v>0</v>
      </c>
      <c r="J98" s="159" t="str">
        <f aca="false">IF(I101=0,"",I98/I101*100)</f>
        <v/>
      </c>
    </row>
    <row r="99" customFormat="false" ht="36.75" hidden="false" customHeight="true" outlineLevel="0" collapsed="false">
      <c r="A99" s="154"/>
      <c r="B99" s="155" t="s">
        <v>152</v>
      </c>
      <c r="C99" s="156" t="s">
        <v>28</v>
      </c>
      <c r="D99" s="156"/>
      <c r="E99" s="156"/>
      <c r="F99" s="157" t="s">
        <v>151</v>
      </c>
      <c r="G99" s="158"/>
      <c r="H99" s="158"/>
      <c r="I99" s="158" t="n">
        <f aca="false">'SO-01- 01 - Pol'!G776+'SO-01- 02 - Pol'!G250+'SO-01- 03 - Pol'!G155</f>
        <v>0</v>
      </c>
      <c r="J99" s="159" t="str">
        <f aca="false">IF(I101=0,"",I99/I101*100)</f>
        <v/>
      </c>
    </row>
    <row r="100" customFormat="false" ht="36.75" hidden="false" customHeight="true" outlineLevel="0" collapsed="false">
      <c r="A100" s="154"/>
      <c r="B100" s="155" t="s">
        <v>27</v>
      </c>
      <c r="C100" s="156" t="s">
        <v>28</v>
      </c>
      <c r="D100" s="156"/>
      <c r="E100" s="156"/>
      <c r="F100" s="157" t="s">
        <v>27</v>
      </c>
      <c r="G100" s="158"/>
      <c r="H100" s="158"/>
      <c r="I100" s="158" t="n">
        <f aca="false">'SO-01- 01 - Pol'!G787+'SO-01- 02 - Pol'!G253+'SO-01- 03 - Pol'!G159+'SO-01- 04 - Pol'!G115+'SO-01- 05 - Pol'!G103+'SO-01- 06 - Pol'!G338+'SO-01- 07 - Pol'!G119</f>
        <v>0</v>
      </c>
      <c r="J100" s="159" t="str">
        <f aca="false">IF(I101=0,"",I100/I101*100)</f>
        <v/>
      </c>
    </row>
    <row r="101" customFormat="false" ht="25.5" hidden="false" customHeight="true" outlineLevel="0" collapsed="false">
      <c r="A101" s="160"/>
      <c r="B101" s="161" t="s">
        <v>50</v>
      </c>
      <c r="C101" s="162"/>
      <c r="D101" s="163"/>
      <c r="E101" s="163"/>
      <c r="F101" s="164"/>
      <c r="G101" s="165"/>
      <c r="H101" s="165"/>
      <c r="I101" s="165" t="n">
        <f aca="false">SUM(I65:I100)</f>
        <v>0</v>
      </c>
      <c r="J101" s="166" t="n">
        <f aca="false">SUM(J65:J100)</f>
        <v>0</v>
      </c>
    </row>
    <row r="102" customFormat="false" ht="13.2" hidden="false" customHeight="false" outlineLevel="0" collapsed="false">
      <c r="F102" s="167"/>
      <c r="G102" s="167"/>
      <c r="H102" s="167"/>
      <c r="I102" s="167"/>
      <c r="J102" s="168"/>
    </row>
    <row r="103" customFormat="false" ht="13.2" hidden="false" customHeight="false" outlineLevel="0" collapsed="false">
      <c r="F103" s="167"/>
      <c r="G103" s="167"/>
      <c r="H103" s="167"/>
      <c r="I103" s="167"/>
      <c r="J103" s="168"/>
    </row>
    <row r="104" customFormat="false" ht="13.2" hidden="false" customHeight="false" outlineLevel="0" collapsed="false">
      <c r="F104" s="167"/>
      <c r="G104" s="167"/>
      <c r="H104" s="167"/>
      <c r="I104" s="167"/>
      <c r="J104" s="168"/>
    </row>
  </sheetData>
  <sheetProtection sheet="true" password="8d30" objects="true" scenarios="true"/>
  <mergeCells count="90">
    <mergeCell ref="B1:J1"/>
    <mergeCell ref="E2:J2"/>
    <mergeCell ref="E3:J3"/>
    <mergeCell ref="E4:J4"/>
    <mergeCell ref="D5:G5"/>
    <mergeCell ref="D6:G6"/>
    <mergeCell ref="D7:G7"/>
    <mergeCell ref="D11:G11"/>
    <mergeCell ref="D12:G12"/>
    <mergeCell ref="E13:G13"/>
    <mergeCell ref="D14:E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60:J60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5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3.2" zeroHeight="false" outlineLevelRow="0" outlineLevelCol="0"/>
  <cols>
    <col collapsed="false" customWidth="true" hidden="false" outlineLevel="0" max="1" min="1" style="169" width="4.33"/>
    <col collapsed="false" customWidth="true" hidden="false" outlineLevel="0" max="2" min="2" style="169" width="14.43"/>
    <col collapsed="false" customWidth="true" hidden="false" outlineLevel="0" max="3" min="3" style="170" width="38.33"/>
    <col collapsed="false" customWidth="true" hidden="false" outlineLevel="0" max="4" min="4" style="169" width="4.56"/>
    <col collapsed="false" customWidth="true" hidden="false" outlineLevel="0" max="5" min="5" style="169" width="10.58"/>
    <col collapsed="false" customWidth="true" hidden="false" outlineLevel="0" max="6" min="6" style="169" width="9.89"/>
    <col collapsed="false" customWidth="true" hidden="false" outlineLevel="0" max="7" min="7" style="169" width="12.66"/>
    <col collapsed="false" customWidth="true" hidden="false" outlineLevel="0" max="1025" min="8" style="169" width="9.13"/>
  </cols>
  <sheetData>
    <row r="1" customFormat="false" ht="15.6" hidden="false" customHeight="false" outlineLevel="0" collapsed="false">
      <c r="A1" s="171" t="s">
        <v>153</v>
      </c>
      <c r="B1" s="171"/>
      <c r="C1" s="171"/>
      <c r="D1" s="171"/>
      <c r="E1" s="171"/>
      <c r="F1" s="171"/>
      <c r="G1" s="171"/>
    </row>
    <row r="2" customFormat="false" ht="24.9" hidden="false" customHeight="true" outlineLevel="0" collapsed="false">
      <c r="A2" s="172" t="s">
        <v>154</v>
      </c>
      <c r="B2" s="173"/>
      <c r="C2" s="174"/>
      <c r="D2" s="174"/>
      <c r="E2" s="174"/>
      <c r="F2" s="174"/>
      <c r="G2" s="174"/>
    </row>
    <row r="3" customFormat="false" ht="24.9" hidden="false" customHeight="true" outlineLevel="0" collapsed="false">
      <c r="A3" s="172" t="s">
        <v>155</v>
      </c>
      <c r="B3" s="173"/>
      <c r="C3" s="174"/>
      <c r="D3" s="174"/>
      <c r="E3" s="174"/>
      <c r="F3" s="174"/>
      <c r="G3" s="174"/>
    </row>
    <row r="4" customFormat="false" ht="24.9" hidden="false" customHeight="true" outlineLevel="0" collapsed="false">
      <c r="A4" s="172" t="s">
        <v>156</v>
      </c>
      <c r="B4" s="173"/>
      <c r="C4" s="174"/>
      <c r="D4" s="174"/>
      <c r="E4" s="174"/>
      <c r="F4" s="174"/>
      <c r="G4" s="174"/>
    </row>
    <row r="5" customFormat="false" ht="13.2" hidden="false" customHeight="false" outlineLevel="0" collapsed="false">
      <c r="B5" s="175"/>
      <c r="C5" s="176"/>
      <c r="D5" s="177"/>
    </row>
  </sheetData>
  <sheetProtection sheet="true" password="8d30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8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74" activePane="bottomLeft" state="frozen"/>
      <selection pane="topLeft" activeCell="A1" activeCellId="0" sqref="A1"/>
      <selection pane="bottomLeft" activeCell="C89" activeCellId="0" sqref="C89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55</v>
      </c>
      <c r="C4" s="183" t="s">
        <v>56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87</v>
      </c>
      <c r="C8" s="193" t="s">
        <v>88</v>
      </c>
      <c r="D8" s="194"/>
      <c r="E8" s="195"/>
      <c r="F8" s="196"/>
      <c r="G8" s="196" t="n">
        <f aca="false">SUMIF(AG9:AG34,"&lt;&gt;NOR",G9:G34)</f>
        <v>0</v>
      </c>
      <c r="H8" s="196"/>
      <c r="I8" s="196" t="n">
        <f aca="false">SUM(I9:I34)</f>
        <v>8003.49</v>
      </c>
      <c r="J8" s="196"/>
      <c r="K8" s="196" t="n">
        <f aca="false">SUM(K9:K34)</f>
        <v>11324.27</v>
      </c>
      <c r="L8" s="196"/>
      <c r="M8" s="196" t="n">
        <f aca="false">SUM(M9:M34)</f>
        <v>0</v>
      </c>
      <c r="N8" s="195"/>
      <c r="O8" s="195" t="n">
        <f aca="false">SUM(O9:O34)</f>
        <v>3.37</v>
      </c>
      <c r="P8" s="195"/>
      <c r="Q8" s="195" t="n">
        <f aca="false">SUM(Q9:Q34)</f>
        <v>0</v>
      </c>
      <c r="R8" s="196"/>
      <c r="S8" s="196"/>
      <c r="T8" s="197"/>
      <c r="U8" s="198"/>
      <c r="V8" s="198" t="n">
        <f aca="false">SUM(V9:V34)</f>
        <v>6.7</v>
      </c>
      <c r="W8" s="198"/>
      <c r="X8" s="198"/>
      <c r="Y8" s="198"/>
      <c r="AG8" s="0" t="s">
        <v>187</v>
      </c>
    </row>
    <row r="9" customFormat="false" ht="19.4" hidden="false" customHeight="false" outlineLevel="1" collapsed="false">
      <c r="A9" s="199" t="n">
        <v>1</v>
      </c>
      <c r="B9" s="200" t="s">
        <v>188</v>
      </c>
      <c r="C9" s="201" t="s">
        <v>189</v>
      </c>
      <c r="D9" s="202" t="s">
        <v>190</v>
      </c>
      <c r="E9" s="203" t="n">
        <v>4.24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9.2</v>
      </c>
      <c r="K9" s="205" t="n">
        <f aca="false">ROUND(E9*J9,2)</f>
        <v>39.01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 t="s">
        <v>191</v>
      </c>
      <c r="S9" s="205" t="s">
        <v>192</v>
      </c>
      <c r="T9" s="206" t="s">
        <v>193</v>
      </c>
      <c r="U9" s="207" t="n">
        <v>0.005</v>
      </c>
      <c r="V9" s="207" t="n">
        <f aca="false">ROUND(E9*U9,2)</f>
        <v>0.02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11" t="s">
        <v>197</v>
      </c>
      <c r="D10" s="211"/>
      <c r="E10" s="211"/>
      <c r="F10" s="211"/>
      <c r="G10" s="211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198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z rostlé horniny tř.1 - 4 pod násypy z hornin soudržných do 92% PS a hornin nesoudržných sypkých relativní ulehlosti I(d) do 0,8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4" t="s">
        <v>199</v>
      </c>
      <c r="D11" s="215"/>
      <c r="E11" s="216"/>
      <c r="F11" s="207"/>
      <c r="G11" s="20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200</v>
      </c>
      <c r="AH11" s="208" t="n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3" collapsed="false">
      <c r="A12" s="209"/>
      <c r="B12" s="210"/>
      <c r="C12" s="214" t="s">
        <v>201</v>
      </c>
      <c r="D12" s="215"/>
      <c r="E12" s="216" t="n">
        <v>4.24</v>
      </c>
      <c r="F12" s="207"/>
      <c r="G12" s="207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200</v>
      </c>
      <c r="AH12" s="208" t="n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203</v>
      </c>
      <c r="C14" s="201" t="s">
        <v>204</v>
      </c>
      <c r="D14" s="202" t="s">
        <v>205</v>
      </c>
      <c r="E14" s="203" t="n">
        <v>1.2705</v>
      </c>
      <c r="F14" s="204"/>
      <c r="G14" s="205" t="n">
        <f aca="false">ROUND(E14*F14,2)</f>
        <v>0</v>
      </c>
      <c r="H14" s="204" t="n">
        <v>2766.29</v>
      </c>
      <c r="I14" s="205" t="n">
        <f aca="false">ROUND(E14*H14,2)</f>
        <v>3514.57</v>
      </c>
      <c r="J14" s="204" t="n">
        <v>1343.71</v>
      </c>
      <c r="K14" s="205" t="n">
        <f aca="false">ROUND(E14*J14,2)</f>
        <v>1707.18</v>
      </c>
      <c r="L14" s="205" t="n">
        <v>21</v>
      </c>
      <c r="M14" s="205" t="n">
        <f aca="false">G14*(1+L14/100)</f>
        <v>0</v>
      </c>
      <c r="N14" s="203" t="n">
        <v>2.44622</v>
      </c>
      <c r="O14" s="203" t="n">
        <f aca="false">ROUND(E14*N14,2)</f>
        <v>3.11</v>
      </c>
      <c r="P14" s="203" t="n">
        <v>0</v>
      </c>
      <c r="Q14" s="203" t="n">
        <f aca="false">ROUND(E14*P14,2)</f>
        <v>0</v>
      </c>
      <c r="R14" s="205" t="s">
        <v>206</v>
      </c>
      <c r="S14" s="205" t="s">
        <v>192</v>
      </c>
      <c r="T14" s="206" t="s">
        <v>193</v>
      </c>
      <c r="U14" s="207" t="n">
        <v>0.477</v>
      </c>
      <c r="V14" s="207" t="n">
        <f aca="false">ROUND(E14*U14,2)</f>
        <v>0.61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11" t="s">
        <v>208</v>
      </c>
      <c r="D15" s="211"/>
      <c r="E15" s="211"/>
      <c r="F15" s="211"/>
      <c r="G15" s="211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198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199</v>
      </c>
      <c r="D16" s="215"/>
      <c r="E16" s="216"/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14" t="s">
        <v>209</v>
      </c>
      <c r="D17" s="215"/>
      <c r="E17" s="216" t="n">
        <v>1.27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210</v>
      </c>
      <c r="C19" s="201" t="s">
        <v>211</v>
      </c>
      <c r="D19" s="202" t="s">
        <v>212</v>
      </c>
      <c r="E19" s="203" t="n">
        <v>0.2223</v>
      </c>
      <c r="F19" s="204"/>
      <c r="G19" s="205" t="n">
        <f aca="false">ROUND(E19*F19,2)</f>
        <v>0</v>
      </c>
      <c r="H19" s="204" t="n">
        <v>19471.83</v>
      </c>
      <c r="I19" s="205" t="n">
        <f aca="false">ROUND(E19*H19,2)</f>
        <v>4328.59</v>
      </c>
      <c r="J19" s="204" t="n">
        <v>38338.17</v>
      </c>
      <c r="K19" s="205" t="n">
        <f aca="false">ROUND(E19*J19,2)</f>
        <v>8522.58</v>
      </c>
      <c r="L19" s="205" t="n">
        <v>21</v>
      </c>
      <c r="M19" s="205" t="n">
        <f aca="false">G19*(1+L19/100)</f>
        <v>0</v>
      </c>
      <c r="N19" s="203" t="n">
        <v>1.02174</v>
      </c>
      <c r="O19" s="203" t="n">
        <f aca="false">ROUND(E19*N19,2)</f>
        <v>0.23</v>
      </c>
      <c r="P19" s="203" t="n">
        <v>0</v>
      </c>
      <c r="Q19" s="203" t="n">
        <f aca="false">ROUND(E19*P19,2)</f>
        <v>0</v>
      </c>
      <c r="R19" s="205" t="s">
        <v>206</v>
      </c>
      <c r="S19" s="205" t="s">
        <v>192</v>
      </c>
      <c r="T19" s="206" t="s">
        <v>193</v>
      </c>
      <c r="U19" s="207" t="n">
        <v>23.531</v>
      </c>
      <c r="V19" s="207" t="n">
        <f aca="false">ROUND(E19*U19,2)</f>
        <v>5.23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11" t="s">
        <v>213</v>
      </c>
      <c r="D20" s="211"/>
      <c r="E20" s="211"/>
      <c r="F20" s="211"/>
      <c r="G20" s="211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198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18" t="s">
        <v>214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4" t="s">
        <v>199</v>
      </c>
      <c r="D22" s="215"/>
      <c r="E22" s="216"/>
      <c r="F22" s="207"/>
      <c r="G22" s="20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200</v>
      </c>
      <c r="AH22" s="208" t="n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3" collapsed="false">
      <c r="A23" s="209"/>
      <c r="B23" s="210"/>
      <c r="C23" s="214" t="s">
        <v>216</v>
      </c>
      <c r="D23" s="215"/>
      <c r="E23" s="216" t="n">
        <v>0.22</v>
      </c>
      <c r="F23" s="207"/>
      <c r="G23" s="20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200</v>
      </c>
      <c r="AH23" s="208" t="n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4</v>
      </c>
      <c r="B25" s="200" t="s">
        <v>217</v>
      </c>
      <c r="C25" s="201" t="s">
        <v>218</v>
      </c>
      <c r="D25" s="202" t="s">
        <v>190</v>
      </c>
      <c r="E25" s="203" t="n">
        <v>0.77</v>
      </c>
      <c r="F25" s="204"/>
      <c r="G25" s="205" t="n">
        <f aca="false">ROUND(E25*F25,2)</f>
        <v>0</v>
      </c>
      <c r="H25" s="204" t="n">
        <v>208.22</v>
      </c>
      <c r="I25" s="205" t="n">
        <f aca="false">ROUND(E25*H25,2)</f>
        <v>160.33</v>
      </c>
      <c r="J25" s="204" t="n">
        <v>1072.78</v>
      </c>
      <c r="K25" s="205" t="n">
        <f aca="false">ROUND(E25*J25,2)</f>
        <v>826.04</v>
      </c>
      <c r="L25" s="205" t="n">
        <v>21</v>
      </c>
      <c r="M25" s="205" t="n">
        <f aca="false">G25*(1+L25/100)</f>
        <v>0</v>
      </c>
      <c r="N25" s="203" t="n">
        <v>0.0401</v>
      </c>
      <c r="O25" s="203" t="n">
        <f aca="false">ROUND(E25*N25,2)</f>
        <v>0.03</v>
      </c>
      <c r="P25" s="203" t="n">
        <v>0</v>
      </c>
      <c r="Q25" s="203" t="n">
        <f aca="false">ROUND(E25*P25,2)</f>
        <v>0</v>
      </c>
      <c r="R25" s="205" t="s">
        <v>206</v>
      </c>
      <c r="S25" s="205" t="s">
        <v>192</v>
      </c>
      <c r="T25" s="206" t="s">
        <v>193</v>
      </c>
      <c r="U25" s="207" t="n">
        <v>0.74</v>
      </c>
      <c r="V25" s="207" t="n">
        <f aca="false">ROUND(E25*U25,2)</f>
        <v>0.57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11" t="s">
        <v>219</v>
      </c>
      <c r="D26" s="211"/>
      <c r="E26" s="211"/>
      <c r="F26" s="211"/>
      <c r="G26" s="211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198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13" t="str">
        <f aca="false">C26</f>
        <v>svislé nebo šikmé (odkloněné), půdorysně přímé nebo zalomené, stěn nosných, výplňových, nebo příček, včetně vzpěr nebo jiného zajištění</v>
      </c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4" t="s">
        <v>199</v>
      </c>
      <c r="D27" s="215"/>
      <c r="E27" s="216"/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3" collapsed="false">
      <c r="A28" s="209"/>
      <c r="B28" s="210"/>
      <c r="C28" s="214" t="s">
        <v>220</v>
      </c>
      <c r="D28" s="215"/>
      <c r="E28" s="216" t="n">
        <v>0.77</v>
      </c>
      <c r="F28" s="207"/>
      <c r="G28" s="20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200</v>
      </c>
      <c r="AH28" s="208" t="n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5</v>
      </c>
      <c r="B30" s="200" t="s">
        <v>221</v>
      </c>
      <c r="C30" s="201" t="s">
        <v>222</v>
      </c>
      <c r="D30" s="202" t="s">
        <v>190</v>
      </c>
      <c r="E30" s="203" t="n">
        <v>0.77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298</v>
      </c>
      <c r="K30" s="205" t="n">
        <f aca="false">ROUND(E30*J30,2)</f>
        <v>229.46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 t="s">
        <v>206</v>
      </c>
      <c r="S30" s="205" t="s">
        <v>192</v>
      </c>
      <c r="T30" s="206" t="s">
        <v>193</v>
      </c>
      <c r="U30" s="207" t="n">
        <v>0.35</v>
      </c>
      <c r="V30" s="207" t="n">
        <f aca="false">ROUND(E30*U30,2)</f>
        <v>0.27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11" t="s">
        <v>219</v>
      </c>
      <c r="D31" s="211"/>
      <c r="E31" s="211"/>
      <c r="F31" s="211"/>
      <c r="G31" s="211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198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13" t="str">
        <f aca="false">C31</f>
        <v>svislé nebo šikmé (odkloněné), půdorysně přímé nebo zalomené, stěn nosných, výplňových, nebo příček, včetně vzpěr nebo jiného zajištění</v>
      </c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4" t="s">
        <v>199</v>
      </c>
      <c r="D32" s="215"/>
      <c r="E32" s="216"/>
      <c r="F32" s="207"/>
      <c r="G32" s="20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200</v>
      </c>
      <c r="AH32" s="208" t="n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3" collapsed="false">
      <c r="A33" s="209"/>
      <c r="B33" s="210"/>
      <c r="C33" s="214" t="s">
        <v>220</v>
      </c>
      <c r="D33" s="215"/>
      <c r="E33" s="216" t="n">
        <v>0.77</v>
      </c>
      <c r="F33" s="207"/>
      <c r="G33" s="20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200</v>
      </c>
      <c r="AH33" s="208" t="n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0" collapsed="false">
      <c r="A35" s="191" t="s">
        <v>186</v>
      </c>
      <c r="B35" s="192" t="s">
        <v>89</v>
      </c>
      <c r="C35" s="193" t="s">
        <v>90</v>
      </c>
      <c r="D35" s="194"/>
      <c r="E35" s="195"/>
      <c r="F35" s="196"/>
      <c r="G35" s="196" t="n">
        <f aca="false">SUMIF(AG36:AG107,"&lt;&gt;NOR",G36:G107)</f>
        <v>0</v>
      </c>
      <c r="H35" s="196"/>
      <c r="I35" s="196" t="n">
        <f aca="false">SUM(I36:I107)</f>
        <v>57794.45</v>
      </c>
      <c r="J35" s="196"/>
      <c r="K35" s="196" t="n">
        <f aca="false">SUM(K36:K107)</f>
        <v>62282.11</v>
      </c>
      <c r="L35" s="196"/>
      <c r="M35" s="196" t="n">
        <f aca="false">SUM(M36:M107)</f>
        <v>0</v>
      </c>
      <c r="N35" s="195"/>
      <c r="O35" s="195" t="n">
        <f aca="false">SUM(O36:O107)</f>
        <v>6.54</v>
      </c>
      <c r="P35" s="195"/>
      <c r="Q35" s="195" t="n">
        <f aca="false">SUM(Q36:Q107)</f>
        <v>0</v>
      </c>
      <c r="R35" s="196"/>
      <c r="S35" s="196"/>
      <c r="T35" s="197"/>
      <c r="U35" s="198"/>
      <c r="V35" s="198" t="n">
        <f aca="false">SUM(V36:V107)</f>
        <v>55.05</v>
      </c>
      <c r="W35" s="198"/>
      <c r="X35" s="198"/>
      <c r="Y35" s="198"/>
      <c r="AG35" s="0" t="s">
        <v>187</v>
      </c>
    </row>
    <row r="36" customFormat="false" ht="12.8" hidden="false" customHeight="false" outlineLevel="1" collapsed="false">
      <c r="A36" s="199" t="n">
        <v>6</v>
      </c>
      <c r="B36" s="200" t="s">
        <v>223</v>
      </c>
      <c r="C36" s="201" t="s">
        <v>224</v>
      </c>
      <c r="D36" s="202" t="s">
        <v>190</v>
      </c>
      <c r="E36" s="203" t="n">
        <v>46.959</v>
      </c>
      <c r="F36" s="204"/>
      <c r="G36" s="205" t="n">
        <f aca="false">ROUND(E36*F36,2)</f>
        <v>0</v>
      </c>
      <c r="H36" s="204" t="n">
        <v>377.99</v>
      </c>
      <c r="I36" s="205" t="n">
        <f aca="false">ROUND(E36*H36,2)</f>
        <v>17750.03</v>
      </c>
      <c r="J36" s="204" t="n">
        <v>552.01</v>
      </c>
      <c r="K36" s="205" t="n">
        <f aca="false">ROUND(E36*J36,2)</f>
        <v>25921.84</v>
      </c>
      <c r="L36" s="205" t="n">
        <v>21</v>
      </c>
      <c r="M36" s="205" t="n">
        <f aca="false">G36*(1+L36/100)</f>
        <v>0</v>
      </c>
      <c r="N36" s="203" t="n">
        <v>0.07063</v>
      </c>
      <c r="O36" s="203" t="n">
        <f aca="false">ROUND(E36*N36,2)</f>
        <v>3.32</v>
      </c>
      <c r="P36" s="203" t="n">
        <v>0</v>
      </c>
      <c r="Q36" s="203" t="n">
        <f aca="false">ROUND(E36*P36,2)</f>
        <v>0</v>
      </c>
      <c r="R36" s="205" t="s">
        <v>206</v>
      </c>
      <c r="S36" s="205" t="s">
        <v>192</v>
      </c>
      <c r="T36" s="206" t="s">
        <v>193</v>
      </c>
      <c r="U36" s="207" t="n">
        <v>0.479</v>
      </c>
      <c r="V36" s="207" t="n">
        <f aca="false">ROUND(E36*U36,2)</f>
        <v>22.49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207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true" outlineLevel="2" collapsed="false">
      <c r="A37" s="209"/>
      <c r="B37" s="210"/>
      <c r="C37" s="211" t="s">
        <v>225</v>
      </c>
      <c r="D37" s="211"/>
      <c r="E37" s="211"/>
      <c r="F37" s="211"/>
      <c r="G37" s="211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198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4" t="s">
        <v>199</v>
      </c>
      <c r="D38" s="215"/>
      <c r="E38" s="216"/>
      <c r="F38" s="207"/>
      <c r="G38" s="20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200</v>
      </c>
      <c r="AH38" s="208" t="n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3" collapsed="false">
      <c r="A39" s="209"/>
      <c r="B39" s="210"/>
      <c r="C39" s="214" t="s">
        <v>226</v>
      </c>
      <c r="D39" s="215"/>
      <c r="E39" s="216" t="n">
        <v>1.5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3" collapsed="false">
      <c r="A40" s="209"/>
      <c r="B40" s="210"/>
      <c r="C40" s="214" t="s">
        <v>227</v>
      </c>
      <c r="D40" s="215"/>
      <c r="E40" s="216" t="n">
        <v>11.85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3" collapsed="false">
      <c r="A41" s="209"/>
      <c r="B41" s="210"/>
      <c r="C41" s="214" t="s">
        <v>228</v>
      </c>
      <c r="D41" s="215"/>
      <c r="E41" s="216"/>
      <c r="F41" s="207"/>
      <c r="G41" s="20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200</v>
      </c>
      <c r="AH41" s="208" t="n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3" collapsed="false">
      <c r="A42" s="209"/>
      <c r="B42" s="210"/>
      <c r="C42" s="214" t="s">
        <v>229</v>
      </c>
      <c r="D42" s="215"/>
      <c r="E42" s="216" t="n">
        <v>-1.77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14" t="s">
        <v>230</v>
      </c>
      <c r="D43" s="215"/>
      <c r="E43" s="216" t="n">
        <v>7.5</v>
      </c>
      <c r="F43" s="207"/>
      <c r="G43" s="20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200</v>
      </c>
      <c r="AH43" s="208" t="n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3" collapsed="false">
      <c r="A44" s="209"/>
      <c r="B44" s="210"/>
      <c r="C44" s="214" t="s">
        <v>228</v>
      </c>
      <c r="D44" s="215"/>
      <c r="E44" s="216"/>
      <c r="F44" s="207"/>
      <c r="G44" s="207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200</v>
      </c>
      <c r="AH44" s="208" t="n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14" t="s">
        <v>231</v>
      </c>
      <c r="D45" s="215"/>
      <c r="E45" s="216" t="n">
        <v>-1.38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3" collapsed="false">
      <c r="A46" s="209"/>
      <c r="B46" s="210"/>
      <c r="C46" s="214" t="s">
        <v>232</v>
      </c>
      <c r="D46" s="215"/>
      <c r="E46" s="216" t="n">
        <v>8.1</v>
      </c>
      <c r="F46" s="207"/>
      <c r="G46" s="20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200</v>
      </c>
      <c r="AH46" s="208" t="n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3" collapsed="false">
      <c r="A47" s="209"/>
      <c r="B47" s="210"/>
      <c r="C47" s="214" t="s">
        <v>228</v>
      </c>
      <c r="D47" s="215"/>
      <c r="E47" s="216"/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14" t="s">
        <v>231</v>
      </c>
      <c r="D48" s="215"/>
      <c r="E48" s="216" t="n">
        <v>-1.38</v>
      </c>
      <c r="F48" s="207"/>
      <c r="G48" s="20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200</v>
      </c>
      <c r="AH48" s="208" t="n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false" outlineLevel="3" collapsed="false">
      <c r="A49" s="209"/>
      <c r="B49" s="210"/>
      <c r="C49" s="214" t="s">
        <v>233</v>
      </c>
      <c r="D49" s="215"/>
      <c r="E49" s="216" t="n">
        <v>9.15</v>
      </c>
      <c r="F49" s="207"/>
      <c r="G49" s="207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200</v>
      </c>
      <c r="AH49" s="208" t="n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14" t="s">
        <v>228</v>
      </c>
      <c r="D50" s="215"/>
      <c r="E50" s="216"/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3" collapsed="false">
      <c r="A51" s="209"/>
      <c r="B51" s="210"/>
      <c r="C51" s="214" t="s">
        <v>234</v>
      </c>
      <c r="D51" s="215"/>
      <c r="E51" s="216" t="n">
        <v>-1.58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3" collapsed="false">
      <c r="A52" s="209"/>
      <c r="B52" s="210"/>
      <c r="C52" s="214" t="s">
        <v>235</v>
      </c>
      <c r="D52" s="215"/>
      <c r="E52" s="216" t="n">
        <v>6.96</v>
      </c>
      <c r="F52" s="207"/>
      <c r="G52" s="20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200</v>
      </c>
      <c r="AH52" s="208" t="n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14" t="s">
        <v>228</v>
      </c>
      <c r="D53" s="215"/>
      <c r="E53" s="216"/>
      <c r="F53" s="207"/>
      <c r="G53" s="207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200</v>
      </c>
      <c r="AH53" s="208" t="n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3" collapsed="false">
      <c r="A54" s="209"/>
      <c r="B54" s="210"/>
      <c r="C54" s="214" t="s">
        <v>234</v>
      </c>
      <c r="D54" s="215"/>
      <c r="E54" s="216" t="n">
        <v>-1.58</v>
      </c>
      <c r="F54" s="207"/>
      <c r="G54" s="20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200</v>
      </c>
      <c r="AH54" s="208" t="n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3" collapsed="false">
      <c r="A55" s="209"/>
      <c r="B55" s="210"/>
      <c r="C55" s="214" t="s">
        <v>236</v>
      </c>
      <c r="D55" s="215"/>
      <c r="E55" s="216" t="n">
        <v>13.08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228</v>
      </c>
      <c r="D56" s="215"/>
      <c r="E56" s="216"/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14" t="s">
        <v>237</v>
      </c>
      <c r="D57" s="215"/>
      <c r="E57" s="216" t="n">
        <v>-3.5</v>
      </c>
      <c r="F57" s="207"/>
      <c r="G57" s="20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200</v>
      </c>
      <c r="AH57" s="208" t="n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7</v>
      </c>
      <c r="B59" s="200" t="s">
        <v>238</v>
      </c>
      <c r="C59" s="201" t="s">
        <v>239</v>
      </c>
      <c r="D59" s="202" t="s">
        <v>190</v>
      </c>
      <c r="E59" s="203" t="n">
        <v>3</v>
      </c>
      <c r="F59" s="204"/>
      <c r="G59" s="205" t="n">
        <f aca="false">ROUND(E59*F59,2)</f>
        <v>0</v>
      </c>
      <c r="H59" s="204" t="n">
        <v>377.99</v>
      </c>
      <c r="I59" s="205" t="n">
        <f aca="false">ROUND(E59*H59,2)</f>
        <v>1133.97</v>
      </c>
      <c r="J59" s="204" t="n">
        <v>906.01</v>
      </c>
      <c r="K59" s="205" t="n">
        <f aca="false">ROUND(E59*J59,2)</f>
        <v>2718.03</v>
      </c>
      <c r="L59" s="205" t="n">
        <v>21</v>
      </c>
      <c r="M59" s="205" t="n">
        <f aca="false">G59*(1+L59/100)</f>
        <v>0</v>
      </c>
      <c r="N59" s="203" t="n">
        <v>0.07063</v>
      </c>
      <c r="O59" s="203" t="n">
        <f aca="false">ROUND(E59*N59,2)</f>
        <v>0.21</v>
      </c>
      <c r="P59" s="203" t="n">
        <v>0</v>
      </c>
      <c r="Q59" s="203" t="n">
        <f aca="false">ROUND(E59*P59,2)</f>
        <v>0</v>
      </c>
      <c r="R59" s="205" t="s">
        <v>206</v>
      </c>
      <c r="S59" s="205" t="s">
        <v>192</v>
      </c>
      <c r="T59" s="206" t="s">
        <v>193</v>
      </c>
      <c r="U59" s="207" t="n">
        <v>0.479</v>
      </c>
      <c r="V59" s="207" t="n">
        <f aca="false">ROUND(E59*U59,2)</f>
        <v>1.44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11" t="s">
        <v>225</v>
      </c>
      <c r="D60" s="211"/>
      <c r="E60" s="211"/>
      <c r="F60" s="211"/>
      <c r="G60" s="211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198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4" t="s">
        <v>199</v>
      </c>
      <c r="D61" s="215"/>
      <c r="E61" s="216"/>
      <c r="F61" s="207"/>
      <c r="G61" s="20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200</v>
      </c>
      <c r="AH61" s="208" t="n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14" t="s">
        <v>240</v>
      </c>
      <c r="D62" s="215"/>
      <c r="E62" s="216" t="n">
        <v>3</v>
      </c>
      <c r="F62" s="207"/>
      <c r="G62" s="207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200</v>
      </c>
      <c r="AH62" s="208" t="n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2" collapsed="false">
      <c r="A63" s="209"/>
      <c r="B63" s="210"/>
      <c r="C63" s="217"/>
      <c r="D63" s="217"/>
      <c r="E63" s="217"/>
      <c r="F63" s="217"/>
      <c r="G63" s="217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202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2.8" hidden="false" customHeight="false" outlineLevel="1" collapsed="false">
      <c r="A64" s="199" t="n">
        <v>8</v>
      </c>
      <c r="B64" s="200" t="s">
        <v>241</v>
      </c>
      <c r="C64" s="201" t="s">
        <v>242</v>
      </c>
      <c r="D64" s="202" t="s">
        <v>190</v>
      </c>
      <c r="E64" s="203" t="n">
        <v>13.95</v>
      </c>
      <c r="F64" s="204"/>
      <c r="G64" s="205" t="n">
        <f aca="false">ROUND(E64*F64,2)</f>
        <v>0</v>
      </c>
      <c r="H64" s="204" t="n">
        <v>646.51</v>
      </c>
      <c r="I64" s="205" t="n">
        <f aca="false">ROUND(E64*H64,2)</f>
        <v>9018.81</v>
      </c>
      <c r="J64" s="204" t="n">
        <v>804.49</v>
      </c>
      <c r="K64" s="205" t="n">
        <f aca="false">ROUND(E64*J64,2)</f>
        <v>11222.64</v>
      </c>
      <c r="L64" s="205" t="n">
        <v>21</v>
      </c>
      <c r="M64" s="205" t="n">
        <f aca="false">G64*(1+L64/100)</f>
        <v>0</v>
      </c>
      <c r="N64" s="203" t="n">
        <v>0.14844</v>
      </c>
      <c r="O64" s="203" t="n">
        <f aca="false">ROUND(E64*N64,2)</f>
        <v>2.07</v>
      </c>
      <c r="P64" s="203" t="n">
        <v>0</v>
      </c>
      <c r="Q64" s="203" t="n">
        <f aca="false">ROUND(E64*P64,2)</f>
        <v>0</v>
      </c>
      <c r="R64" s="205" t="s">
        <v>206</v>
      </c>
      <c r="S64" s="205" t="s">
        <v>192</v>
      </c>
      <c r="T64" s="206" t="s">
        <v>193</v>
      </c>
      <c r="U64" s="207" t="n">
        <v>0.585</v>
      </c>
      <c r="V64" s="207" t="n">
        <f aca="false">ROUND(E64*U64,2)</f>
        <v>8.16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207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true" outlineLevel="2" collapsed="false">
      <c r="A65" s="209"/>
      <c r="B65" s="210"/>
      <c r="C65" s="211" t="s">
        <v>225</v>
      </c>
      <c r="D65" s="211"/>
      <c r="E65" s="211"/>
      <c r="F65" s="211"/>
      <c r="G65" s="211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198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4" t="s">
        <v>199</v>
      </c>
      <c r="D66" s="215"/>
      <c r="E66" s="216"/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3" collapsed="false">
      <c r="A67" s="209"/>
      <c r="B67" s="210"/>
      <c r="C67" s="214" t="s">
        <v>243</v>
      </c>
      <c r="D67" s="215"/>
      <c r="E67" s="216" t="n">
        <v>7.65</v>
      </c>
      <c r="F67" s="207"/>
      <c r="G67" s="20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200</v>
      </c>
      <c r="AH67" s="208" t="n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14" t="s">
        <v>244</v>
      </c>
      <c r="D68" s="215"/>
      <c r="E68" s="216" t="n">
        <v>6.3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7"/>
      <c r="D69" s="217"/>
      <c r="E69" s="217"/>
      <c r="F69" s="217"/>
      <c r="G69" s="21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9</v>
      </c>
      <c r="B70" s="200" t="s">
        <v>245</v>
      </c>
      <c r="C70" s="201" t="s">
        <v>246</v>
      </c>
      <c r="D70" s="202" t="s">
        <v>247</v>
      </c>
      <c r="E70" s="203" t="n">
        <v>6</v>
      </c>
      <c r="F70" s="204"/>
      <c r="G70" s="205" t="n">
        <f aca="false">ROUND(E70*F70,2)</f>
        <v>0</v>
      </c>
      <c r="H70" s="204" t="n">
        <v>530.34</v>
      </c>
      <c r="I70" s="205" t="n">
        <f aca="false">ROUND(E70*H70,2)</f>
        <v>3182.04</v>
      </c>
      <c r="J70" s="204" t="n">
        <v>-306.84</v>
      </c>
      <c r="K70" s="205" t="n">
        <f aca="false">ROUND(E70*J70,2)</f>
        <v>-1841.04</v>
      </c>
      <c r="L70" s="205" t="n">
        <v>21</v>
      </c>
      <c r="M70" s="205" t="n">
        <f aca="false">G70*(1+L70/100)</f>
        <v>0</v>
      </c>
      <c r="N70" s="203" t="n">
        <v>0.1054</v>
      </c>
      <c r="O70" s="203" t="n">
        <f aca="false">ROUND(E70*N70,2)</f>
        <v>0.63</v>
      </c>
      <c r="P70" s="203" t="n">
        <v>0</v>
      </c>
      <c r="Q70" s="203" t="n">
        <f aca="false">ROUND(E70*P70,2)</f>
        <v>0</v>
      </c>
      <c r="R70" s="205"/>
      <c r="S70" s="205" t="s">
        <v>248</v>
      </c>
      <c r="T70" s="206" t="s">
        <v>193</v>
      </c>
      <c r="U70" s="207" t="n">
        <v>0.501</v>
      </c>
      <c r="V70" s="207" t="n">
        <f aca="false">ROUND(E70*U70,2)</f>
        <v>3.01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207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199</v>
      </c>
      <c r="D71" s="215"/>
      <c r="E71" s="216"/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3" collapsed="false">
      <c r="A72" s="209"/>
      <c r="B72" s="210"/>
      <c r="C72" s="214" t="s">
        <v>249</v>
      </c>
      <c r="D72" s="215"/>
      <c r="E72" s="216" t="n">
        <v>1</v>
      </c>
      <c r="F72" s="207"/>
      <c r="G72" s="20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200</v>
      </c>
      <c r="AH72" s="208" t="n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3" collapsed="false">
      <c r="A73" s="209"/>
      <c r="B73" s="210"/>
      <c r="C73" s="214" t="s">
        <v>250</v>
      </c>
      <c r="D73" s="215"/>
      <c r="E73" s="216" t="n">
        <v>1</v>
      </c>
      <c r="F73" s="207"/>
      <c r="G73" s="20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200</v>
      </c>
      <c r="AH73" s="208" t="n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false" outlineLevel="3" collapsed="false">
      <c r="A74" s="209"/>
      <c r="B74" s="210"/>
      <c r="C74" s="214" t="s">
        <v>251</v>
      </c>
      <c r="D74" s="215"/>
      <c r="E74" s="216" t="n">
        <v>1</v>
      </c>
      <c r="F74" s="207"/>
      <c r="G74" s="207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200</v>
      </c>
      <c r="AH74" s="208" t="n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14" t="s">
        <v>252</v>
      </c>
      <c r="D75" s="215"/>
      <c r="E75" s="216" t="n">
        <v>1</v>
      </c>
      <c r="F75" s="207"/>
      <c r="G75" s="20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200</v>
      </c>
      <c r="AH75" s="208" t="n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3" collapsed="false">
      <c r="A76" s="209"/>
      <c r="B76" s="210"/>
      <c r="C76" s="214" t="s">
        <v>253</v>
      </c>
      <c r="D76" s="215"/>
      <c r="E76" s="216" t="n">
        <v>1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3" collapsed="false">
      <c r="A77" s="209"/>
      <c r="B77" s="210"/>
      <c r="C77" s="214" t="s">
        <v>254</v>
      </c>
      <c r="D77" s="215"/>
      <c r="E77" s="216" t="n">
        <v>1</v>
      </c>
      <c r="F77" s="207"/>
      <c r="G77" s="20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200</v>
      </c>
      <c r="AH77" s="208" t="n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2.8" hidden="false" customHeight="false" outlineLevel="1" collapsed="false">
      <c r="A79" s="199" t="n">
        <v>10</v>
      </c>
      <c r="B79" s="200" t="s">
        <v>255</v>
      </c>
      <c r="C79" s="201" t="s">
        <v>256</v>
      </c>
      <c r="D79" s="202" t="s">
        <v>247</v>
      </c>
      <c r="E79" s="203" t="n">
        <v>1</v>
      </c>
      <c r="F79" s="204"/>
      <c r="G79" s="205" t="n">
        <f aca="false">ROUND(E79*F79,2)</f>
        <v>0</v>
      </c>
      <c r="H79" s="204" t="n">
        <v>530.34</v>
      </c>
      <c r="I79" s="205" t="n">
        <f aca="false">ROUND(E79*H79,2)</f>
        <v>530.34</v>
      </c>
      <c r="J79" s="204" t="n">
        <v>-250.34</v>
      </c>
      <c r="K79" s="205" t="n">
        <f aca="false">ROUND(E79*J79,2)</f>
        <v>-250.34</v>
      </c>
      <c r="L79" s="205" t="n">
        <v>21</v>
      </c>
      <c r="M79" s="205" t="n">
        <f aca="false">G79*(1+L79/100)</f>
        <v>0</v>
      </c>
      <c r="N79" s="203" t="n">
        <v>0.1054</v>
      </c>
      <c r="O79" s="203" t="n">
        <f aca="false">ROUND(E79*N79,2)</f>
        <v>0.11</v>
      </c>
      <c r="P79" s="203" t="n">
        <v>0</v>
      </c>
      <c r="Q79" s="203" t="n">
        <f aca="false">ROUND(E79*P79,2)</f>
        <v>0</v>
      </c>
      <c r="R79" s="205"/>
      <c r="S79" s="205" t="s">
        <v>248</v>
      </c>
      <c r="T79" s="206" t="s">
        <v>193</v>
      </c>
      <c r="U79" s="207" t="n">
        <v>0.501</v>
      </c>
      <c r="V79" s="207" t="n">
        <f aca="false">ROUND(E79*U79,2)</f>
        <v>0.5</v>
      </c>
      <c r="W79" s="207"/>
      <c r="X79" s="207" t="s">
        <v>194</v>
      </c>
      <c r="Y79" s="207" t="s">
        <v>195</v>
      </c>
      <c r="Z79" s="208"/>
      <c r="AA79" s="208"/>
      <c r="AB79" s="208"/>
      <c r="AC79" s="208"/>
      <c r="AD79" s="208"/>
      <c r="AE79" s="208"/>
      <c r="AF79" s="208"/>
      <c r="AG79" s="208" t="s">
        <v>207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2" collapsed="false">
      <c r="A80" s="209"/>
      <c r="B80" s="210"/>
      <c r="C80" s="214" t="s">
        <v>199</v>
      </c>
      <c r="D80" s="215"/>
      <c r="E80" s="216"/>
      <c r="F80" s="207"/>
      <c r="G80" s="207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200</v>
      </c>
      <c r="AH80" s="208" t="n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3" collapsed="false">
      <c r="A81" s="209"/>
      <c r="B81" s="210"/>
      <c r="C81" s="214" t="s">
        <v>254</v>
      </c>
      <c r="D81" s="215"/>
      <c r="E81" s="216" t="n">
        <v>1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11</v>
      </c>
      <c r="B83" s="200" t="s">
        <v>257</v>
      </c>
      <c r="C83" s="201" t="s">
        <v>258</v>
      </c>
      <c r="D83" s="202" t="s">
        <v>259</v>
      </c>
      <c r="E83" s="203" t="n">
        <v>7</v>
      </c>
      <c r="F83" s="204"/>
      <c r="G83" s="205" t="n">
        <f aca="false">ROUND(E83*F83,2)</f>
        <v>0</v>
      </c>
      <c r="H83" s="204" t="n">
        <v>5.46</v>
      </c>
      <c r="I83" s="205" t="n">
        <f aca="false">ROUND(E83*H83,2)</f>
        <v>38.22</v>
      </c>
      <c r="J83" s="204" t="n">
        <v>844.54</v>
      </c>
      <c r="K83" s="205" t="n">
        <f aca="false">ROUND(E83*J83,2)</f>
        <v>5911.78</v>
      </c>
      <c r="L83" s="205" t="n">
        <v>21</v>
      </c>
      <c r="M83" s="205" t="n">
        <f aca="false">G83*(1+L83/100)</f>
        <v>0</v>
      </c>
      <c r="N83" s="203" t="n">
        <v>0.00016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1.24</v>
      </c>
      <c r="V83" s="207" t="n">
        <f aca="false">ROUND(E83*U83,2)</f>
        <v>8.68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2" collapsed="false">
      <c r="A84" s="209"/>
      <c r="B84" s="210"/>
      <c r="C84" s="219"/>
      <c r="D84" s="219"/>
      <c r="E84" s="219"/>
      <c r="F84" s="219"/>
      <c r="G84" s="219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12</v>
      </c>
      <c r="B85" s="200" t="s">
        <v>260</v>
      </c>
      <c r="C85" s="201" t="s">
        <v>261</v>
      </c>
      <c r="D85" s="202" t="s">
        <v>259</v>
      </c>
      <c r="E85" s="203" t="n">
        <v>8</v>
      </c>
      <c r="F85" s="204"/>
      <c r="G85" s="205" t="n">
        <f aca="false">ROUND(E85*F85,2)</f>
        <v>0</v>
      </c>
      <c r="H85" s="204" t="n">
        <v>5.46</v>
      </c>
      <c r="I85" s="205" t="n">
        <f aca="false">ROUND(E85*H85,2)</f>
        <v>43.68</v>
      </c>
      <c r="J85" s="204" t="n">
        <v>794.54</v>
      </c>
      <c r="K85" s="205" t="n">
        <f aca="false">ROUND(E85*J85,2)</f>
        <v>6356.32</v>
      </c>
      <c r="L85" s="205" t="n">
        <v>21</v>
      </c>
      <c r="M85" s="205" t="n">
        <f aca="false">G85*(1+L85/100)</f>
        <v>0</v>
      </c>
      <c r="N85" s="203" t="n">
        <v>0.00016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1.24</v>
      </c>
      <c r="V85" s="207" t="n">
        <f aca="false">ROUND(E85*U85,2)</f>
        <v>9.92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9"/>
      <c r="D86" s="219"/>
      <c r="E86" s="219"/>
      <c r="F86" s="219"/>
      <c r="G86" s="219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13</v>
      </c>
      <c r="B87" s="200" t="s">
        <v>262</v>
      </c>
      <c r="C87" s="201" t="s">
        <v>263</v>
      </c>
      <c r="D87" s="202" t="s">
        <v>264</v>
      </c>
      <c r="E87" s="203" t="n">
        <v>1</v>
      </c>
      <c r="F87" s="204"/>
      <c r="G87" s="205" t="n">
        <f aca="false">ROUND(E87*F87,2)</f>
        <v>0</v>
      </c>
      <c r="H87" s="204" t="n">
        <v>207.12</v>
      </c>
      <c r="I87" s="205" t="n">
        <f aca="false">ROUND(E87*H87,2)</f>
        <v>207.12</v>
      </c>
      <c r="J87" s="204" t="n">
        <v>12242.88</v>
      </c>
      <c r="K87" s="205" t="n">
        <f aca="false">ROUND(E87*J87,2)</f>
        <v>12242.88</v>
      </c>
      <c r="L87" s="205" t="n">
        <v>21</v>
      </c>
      <c r="M87" s="205" t="n">
        <f aca="false">G87*(1+L87/100)</f>
        <v>0</v>
      </c>
      <c r="N87" s="203" t="n">
        <v>0.0141</v>
      </c>
      <c r="O87" s="203" t="n">
        <f aca="false">ROUND(E87*N87,2)</f>
        <v>0.01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0.85</v>
      </c>
      <c r="V87" s="207" t="n">
        <f aca="false">ROUND(E87*U87,2)</f>
        <v>0.85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4" t="s">
        <v>199</v>
      </c>
      <c r="D88" s="215"/>
      <c r="E88" s="216"/>
      <c r="F88" s="207"/>
      <c r="G88" s="20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200</v>
      </c>
      <c r="AH88" s="208" t="n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2.8" hidden="false" customHeight="false" outlineLevel="3" collapsed="false">
      <c r="A89" s="209"/>
      <c r="B89" s="210"/>
      <c r="C89" s="214" t="s">
        <v>265</v>
      </c>
      <c r="D89" s="215"/>
      <c r="E89" s="216" t="n">
        <v>7.7325</v>
      </c>
      <c r="F89" s="207"/>
      <c r="G89" s="20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200</v>
      </c>
      <c r="AH89" s="208" t="n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14</v>
      </c>
      <c r="B91" s="200" t="s">
        <v>266</v>
      </c>
      <c r="C91" s="201" t="s">
        <v>267</v>
      </c>
      <c r="D91" s="202" t="s">
        <v>259</v>
      </c>
      <c r="E91" s="203" t="n">
        <v>7</v>
      </c>
      <c r="F91" s="204"/>
      <c r="G91" s="205" t="n">
        <f aca="false">ROUND(E91*F91,2)</f>
        <v>0</v>
      </c>
      <c r="H91" s="204" t="n">
        <v>1305</v>
      </c>
      <c r="I91" s="205" t="n">
        <f aca="false">ROUND(E91*H91,2)</f>
        <v>9135</v>
      </c>
      <c r="J91" s="204" t="n">
        <v>0</v>
      </c>
      <c r="K91" s="205" t="n">
        <f aca="false">ROUND(E91*J91,2)</f>
        <v>0</v>
      </c>
      <c r="L91" s="205" t="n">
        <v>21</v>
      </c>
      <c r="M91" s="205" t="n">
        <f aca="false">G91*(1+L91/100)</f>
        <v>0</v>
      </c>
      <c r="N91" s="203" t="n">
        <v>0.0006</v>
      </c>
      <c r="O91" s="203" t="n">
        <f aca="false">ROUND(E91*N91,2)</f>
        <v>0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</v>
      </c>
      <c r="V91" s="207" t="n">
        <f aca="false">ROUND(E91*U91,2)</f>
        <v>0</v>
      </c>
      <c r="W91" s="207"/>
      <c r="X91" s="207" t="s">
        <v>268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269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15</v>
      </c>
      <c r="B93" s="200" t="s">
        <v>270</v>
      </c>
      <c r="C93" s="201" t="s">
        <v>271</v>
      </c>
      <c r="D93" s="202" t="s">
        <v>259</v>
      </c>
      <c r="E93" s="203" t="n">
        <v>8</v>
      </c>
      <c r="F93" s="204"/>
      <c r="G93" s="205" t="n">
        <f aca="false">ROUND(E93*F93,2)</f>
        <v>0</v>
      </c>
      <c r="H93" s="204" t="n">
        <v>1169.28</v>
      </c>
      <c r="I93" s="205" t="n">
        <f aca="false">ROUND(E93*H93,2)</f>
        <v>9354.24</v>
      </c>
      <c r="J93" s="204" t="n">
        <v>0</v>
      </c>
      <c r="K93" s="205" t="n">
        <f aca="false">ROUND(E93*J93,2)</f>
        <v>0</v>
      </c>
      <c r="L93" s="205" t="n">
        <v>21</v>
      </c>
      <c r="M93" s="205" t="n">
        <f aca="false">G93*(1+L93/100)</f>
        <v>0</v>
      </c>
      <c r="N93" s="203" t="n">
        <v>0.0006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268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269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9.4" hidden="false" customHeight="false" outlineLevel="1" collapsed="false">
      <c r="A95" s="199" t="n">
        <v>16</v>
      </c>
      <c r="B95" s="200" t="s">
        <v>272</v>
      </c>
      <c r="C95" s="201" t="s">
        <v>273</v>
      </c>
      <c r="D95" s="202" t="s">
        <v>259</v>
      </c>
      <c r="E95" s="203" t="n">
        <v>6</v>
      </c>
      <c r="F95" s="204"/>
      <c r="G95" s="205" t="n">
        <f aca="false">ROUND(E95*F95,2)</f>
        <v>0</v>
      </c>
      <c r="H95" s="204" t="n">
        <v>925</v>
      </c>
      <c r="I95" s="205" t="n">
        <f aca="false">ROUND(E95*H95,2)</f>
        <v>5550</v>
      </c>
      <c r="J95" s="204" t="n">
        <v>0</v>
      </c>
      <c r="K95" s="205" t="n">
        <f aca="false">ROUND(E95*J95,2)</f>
        <v>0</v>
      </c>
      <c r="L95" s="205" t="n">
        <v>21</v>
      </c>
      <c r="M95" s="205" t="n">
        <f aca="false">G95*(1+L95/100)</f>
        <v>0</v>
      </c>
      <c r="N95" s="203" t="n">
        <v>0.0269</v>
      </c>
      <c r="O95" s="203" t="n">
        <f aca="false">ROUND(E95*N95,2)</f>
        <v>0.16</v>
      </c>
      <c r="P95" s="203" t="n">
        <v>0</v>
      </c>
      <c r="Q95" s="203" t="n">
        <f aca="false">ROUND(E95*P95,2)</f>
        <v>0</v>
      </c>
      <c r="R95" s="205" t="s">
        <v>274</v>
      </c>
      <c r="S95" s="205" t="s">
        <v>192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268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269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4" t="s">
        <v>199</v>
      </c>
      <c r="D96" s="215"/>
      <c r="E96" s="216"/>
      <c r="F96" s="207"/>
      <c r="G96" s="207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200</v>
      </c>
      <c r="AH96" s="208" t="n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14" t="s">
        <v>249</v>
      </c>
      <c r="D97" s="215"/>
      <c r="E97" s="216" t="n">
        <v>1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14" t="s">
        <v>250</v>
      </c>
      <c r="D98" s="215"/>
      <c r="E98" s="216" t="n">
        <v>1</v>
      </c>
      <c r="F98" s="207"/>
      <c r="G98" s="20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200</v>
      </c>
      <c r="AH98" s="208" t="n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3" collapsed="false">
      <c r="A99" s="209"/>
      <c r="B99" s="210"/>
      <c r="C99" s="214" t="s">
        <v>251</v>
      </c>
      <c r="D99" s="215"/>
      <c r="E99" s="216" t="n">
        <v>1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3" collapsed="false">
      <c r="A100" s="209"/>
      <c r="B100" s="210"/>
      <c r="C100" s="214" t="s">
        <v>252</v>
      </c>
      <c r="D100" s="215"/>
      <c r="E100" s="216" t="n">
        <v>1</v>
      </c>
      <c r="F100" s="207"/>
      <c r="G100" s="20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200</v>
      </c>
      <c r="AH100" s="208" t="n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3" collapsed="false">
      <c r="A101" s="209"/>
      <c r="B101" s="210"/>
      <c r="C101" s="214" t="s">
        <v>253</v>
      </c>
      <c r="D101" s="215"/>
      <c r="E101" s="216" t="n">
        <v>1</v>
      </c>
      <c r="F101" s="207"/>
      <c r="G101" s="20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200</v>
      </c>
      <c r="AH101" s="208" t="n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14" t="s">
        <v>254</v>
      </c>
      <c r="D102" s="215"/>
      <c r="E102" s="216" t="n">
        <v>1</v>
      </c>
      <c r="F102" s="207"/>
      <c r="G102" s="207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200</v>
      </c>
      <c r="AH102" s="208" t="n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9.4" hidden="false" customHeight="false" outlineLevel="1" collapsed="false">
      <c r="A104" s="199" t="n">
        <v>17</v>
      </c>
      <c r="B104" s="200" t="s">
        <v>275</v>
      </c>
      <c r="C104" s="201" t="s">
        <v>276</v>
      </c>
      <c r="D104" s="202" t="s">
        <v>259</v>
      </c>
      <c r="E104" s="203" t="n">
        <v>1</v>
      </c>
      <c r="F104" s="204"/>
      <c r="G104" s="205" t="n">
        <f aca="false">ROUND(E104*F104,2)</f>
        <v>0</v>
      </c>
      <c r="H104" s="204" t="n">
        <v>1851</v>
      </c>
      <c r="I104" s="205" t="n">
        <f aca="false">ROUND(E104*H104,2)</f>
        <v>1851</v>
      </c>
      <c r="J104" s="204" t="n">
        <v>0</v>
      </c>
      <c r="K104" s="205" t="n">
        <f aca="false">ROUND(E104*J104,2)</f>
        <v>0</v>
      </c>
      <c r="L104" s="205" t="n">
        <v>21</v>
      </c>
      <c r="M104" s="205" t="n">
        <f aca="false">G104*(1+L104/100)</f>
        <v>0</v>
      </c>
      <c r="N104" s="203" t="n">
        <v>0.0269</v>
      </c>
      <c r="O104" s="203" t="n">
        <f aca="false">ROUND(E104*N104,2)</f>
        <v>0.03</v>
      </c>
      <c r="P104" s="203" t="n">
        <v>0</v>
      </c>
      <c r="Q104" s="203" t="n">
        <f aca="false">ROUND(E104*P104,2)</f>
        <v>0</v>
      </c>
      <c r="R104" s="205" t="s">
        <v>274</v>
      </c>
      <c r="S104" s="205" t="s">
        <v>192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268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269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4" t="s">
        <v>199</v>
      </c>
      <c r="D105" s="215"/>
      <c r="E105" s="216"/>
      <c r="F105" s="207"/>
      <c r="G105" s="207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200</v>
      </c>
      <c r="AH105" s="208" t="n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false" outlineLevel="3" collapsed="false">
      <c r="A106" s="209"/>
      <c r="B106" s="210"/>
      <c r="C106" s="214" t="s">
        <v>254</v>
      </c>
      <c r="D106" s="215"/>
      <c r="E106" s="216" t="n">
        <v>1</v>
      </c>
      <c r="F106" s="207"/>
      <c r="G106" s="207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200</v>
      </c>
      <c r="AH106" s="208" t="n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91</v>
      </c>
      <c r="C108" s="193" t="s">
        <v>92</v>
      </c>
      <c r="D108" s="194"/>
      <c r="E108" s="195"/>
      <c r="F108" s="196"/>
      <c r="G108" s="196" t="n">
        <f aca="false">SUMIF(AG109:AG136,"&lt;&gt;NOR",G109:G136)</f>
        <v>0</v>
      </c>
      <c r="H108" s="196"/>
      <c r="I108" s="196" t="n">
        <f aca="false">SUM(I109:I136)</f>
        <v>11602.54</v>
      </c>
      <c r="J108" s="196"/>
      <c r="K108" s="196" t="n">
        <f aca="false">SUM(K109:K136)</f>
        <v>49076.25</v>
      </c>
      <c r="L108" s="196"/>
      <c r="M108" s="196" t="n">
        <f aca="false">SUM(M109:M136)</f>
        <v>0</v>
      </c>
      <c r="N108" s="195"/>
      <c r="O108" s="195" t="n">
        <f aca="false">SUM(O109:O136)</f>
        <v>0.77</v>
      </c>
      <c r="P108" s="195"/>
      <c r="Q108" s="195" t="n">
        <f aca="false">SUM(Q109:Q136)</f>
        <v>0</v>
      </c>
      <c r="R108" s="196"/>
      <c r="S108" s="196"/>
      <c r="T108" s="197"/>
      <c r="U108" s="198"/>
      <c r="V108" s="198" t="n">
        <f aca="false">SUM(V109:V136)</f>
        <v>61.85</v>
      </c>
      <c r="W108" s="198"/>
      <c r="X108" s="198"/>
      <c r="Y108" s="198"/>
      <c r="AG108" s="0" t="s">
        <v>187</v>
      </c>
    </row>
    <row r="109" customFormat="false" ht="19.4" hidden="false" customHeight="false" outlineLevel="1" collapsed="false">
      <c r="A109" s="199" t="n">
        <v>18</v>
      </c>
      <c r="B109" s="200" t="s">
        <v>277</v>
      </c>
      <c r="C109" s="201" t="s">
        <v>278</v>
      </c>
      <c r="D109" s="202" t="s">
        <v>190</v>
      </c>
      <c r="E109" s="203" t="n">
        <v>65.106</v>
      </c>
      <c r="F109" s="204"/>
      <c r="G109" s="205" t="n">
        <f aca="false">ROUND(E109*F109,2)</f>
        <v>0</v>
      </c>
      <c r="H109" s="204" t="n">
        <v>178.21</v>
      </c>
      <c r="I109" s="205" t="n">
        <f aca="false">ROUND(E109*H109,2)</f>
        <v>11602.54</v>
      </c>
      <c r="J109" s="204" t="n">
        <v>753.79</v>
      </c>
      <c r="K109" s="205" t="n">
        <f aca="false">ROUND(E109*J109,2)</f>
        <v>49076.25</v>
      </c>
      <c r="L109" s="205" t="n">
        <v>21</v>
      </c>
      <c r="M109" s="205" t="n">
        <f aca="false">G109*(1+L109/100)</f>
        <v>0</v>
      </c>
      <c r="N109" s="203" t="n">
        <v>0.01183</v>
      </c>
      <c r="O109" s="203" t="n">
        <f aca="false">ROUND(E109*N109,2)</f>
        <v>0.77</v>
      </c>
      <c r="P109" s="203" t="n">
        <v>0</v>
      </c>
      <c r="Q109" s="203" t="n">
        <f aca="false">ROUND(E109*P109,2)</f>
        <v>0</v>
      </c>
      <c r="R109" s="205" t="s">
        <v>206</v>
      </c>
      <c r="S109" s="205" t="s">
        <v>192</v>
      </c>
      <c r="T109" s="206" t="s">
        <v>193</v>
      </c>
      <c r="U109" s="207" t="n">
        <v>0.95</v>
      </c>
      <c r="V109" s="207" t="n">
        <f aca="false">ROUND(E109*U109,2)</f>
        <v>61.85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207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21" hidden="false" customHeight="true" outlineLevel="2" collapsed="false">
      <c r="A110" s="209"/>
      <c r="B110" s="210"/>
      <c r="C110" s="220" t="s">
        <v>279</v>
      </c>
      <c r="D110" s="220"/>
      <c r="E110" s="220"/>
      <c r="F110" s="220"/>
      <c r="G110" s="220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215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13" t="str">
        <f aca="false">C110</f>
        <v>Podhledy sádrokartonové - kovová konstrukce CD s přímým uchycením, 1x opláštěná, bez  minerální izolace, desky standard RB (A) tl. 12,5mm</v>
      </c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3" collapsed="false">
      <c r="A111" s="209"/>
      <c r="B111" s="210"/>
      <c r="C111" s="218" t="s">
        <v>280</v>
      </c>
      <c r="D111" s="218"/>
      <c r="E111" s="218"/>
      <c r="F111" s="218"/>
      <c r="G111" s="218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4" t="s">
        <v>281</v>
      </c>
      <c r="D112" s="215"/>
      <c r="E112" s="216"/>
      <c r="F112" s="207"/>
      <c r="G112" s="207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200</v>
      </c>
      <c r="AH112" s="208" t="n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3" collapsed="false">
      <c r="A113" s="209"/>
      <c r="B113" s="210"/>
      <c r="C113" s="214" t="s">
        <v>282</v>
      </c>
      <c r="D113" s="215"/>
      <c r="E113" s="216" t="n">
        <v>4.08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283</v>
      </c>
      <c r="D114" s="215"/>
      <c r="E114" s="216" t="n">
        <v>1.08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284</v>
      </c>
      <c r="D115" s="215"/>
      <c r="E115" s="216"/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285</v>
      </c>
      <c r="D116" s="215"/>
      <c r="E116" s="216" t="n">
        <v>2.7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286</v>
      </c>
      <c r="D117" s="215"/>
      <c r="E117" s="216" t="n">
        <v>1.75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3" collapsed="false">
      <c r="A118" s="209"/>
      <c r="B118" s="210"/>
      <c r="C118" s="214" t="s">
        <v>287</v>
      </c>
      <c r="D118" s="215"/>
      <c r="E118" s="216"/>
      <c r="F118" s="207"/>
      <c r="G118" s="20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200</v>
      </c>
      <c r="AH118" s="208" t="n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3" collapsed="false">
      <c r="A119" s="209"/>
      <c r="B119" s="210"/>
      <c r="C119" s="214" t="s">
        <v>288</v>
      </c>
      <c r="D119" s="215"/>
      <c r="E119" s="216" t="n">
        <v>9.95</v>
      </c>
      <c r="F119" s="207"/>
      <c r="G119" s="20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200</v>
      </c>
      <c r="AH119" s="208" t="n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false" outlineLevel="3" collapsed="false">
      <c r="A120" s="209"/>
      <c r="B120" s="210"/>
      <c r="C120" s="214" t="s">
        <v>289</v>
      </c>
      <c r="D120" s="215"/>
      <c r="E120" s="216" t="n">
        <v>2.07</v>
      </c>
      <c r="F120" s="207"/>
      <c r="G120" s="207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200</v>
      </c>
      <c r="AH120" s="208" t="n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3" collapsed="false">
      <c r="A121" s="209"/>
      <c r="B121" s="210"/>
      <c r="C121" s="214" t="s">
        <v>290</v>
      </c>
      <c r="D121" s="215"/>
      <c r="E121" s="216"/>
      <c r="F121" s="207"/>
      <c r="G121" s="207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200</v>
      </c>
      <c r="AH121" s="208" t="n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14" t="s">
        <v>291</v>
      </c>
      <c r="D122" s="215"/>
      <c r="E122" s="216" t="n">
        <v>7.92</v>
      </c>
      <c r="F122" s="207"/>
      <c r="G122" s="207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200</v>
      </c>
      <c r="AH122" s="208" t="n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3" collapsed="false">
      <c r="A123" s="209"/>
      <c r="B123" s="210"/>
      <c r="C123" s="214" t="s">
        <v>292</v>
      </c>
      <c r="D123" s="215"/>
      <c r="E123" s="216" t="n">
        <v>1.19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3" collapsed="false">
      <c r="A124" s="209"/>
      <c r="B124" s="210"/>
      <c r="C124" s="214" t="s">
        <v>293</v>
      </c>
      <c r="D124" s="215"/>
      <c r="E124" s="216"/>
      <c r="F124" s="207"/>
      <c r="G124" s="20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200</v>
      </c>
      <c r="AH124" s="208" t="n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3" collapsed="false">
      <c r="A125" s="209"/>
      <c r="B125" s="210"/>
      <c r="C125" s="214" t="s">
        <v>294</v>
      </c>
      <c r="D125" s="215"/>
      <c r="E125" s="216" t="n">
        <v>20.38</v>
      </c>
      <c r="F125" s="207"/>
      <c r="G125" s="207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200</v>
      </c>
      <c r="AH125" s="208" t="n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3" collapsed="false">
      <c r="A126" s="209"/>
      <c r="B126" s="210"/>
      <c r="C126" s="214" t="s">
        <v>295</v>
      </c>
      <c r="D126" s="215"/>
      <c r="E126" s="216" t="n">
        <v>2.61</v>
      </c>
      <c r="F126" s="207"/>
      <c r="G126" s="207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200</v>
      </c>
      <c r="AH126" s="208" t="n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14" t="s">
        <v>296</v>
      </c>
      <c r="D127" s="215"/>
      <c r="E127" s="216"/>
      <c r="F127" s="207"/>
      <c r="G127" s="207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200</v>
      </c>
      <c r="AH127" s="208" t="n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3" collapsed="false">
      <c r="A128" s="209"/>
      <c r="B128" s="210"/>
      <c r="C128" s="214" t="s">
        <v>297</v>
      </c>
      <c r="D128" s="215"/>
      <c r="E128" s="216" t="n">
        <v>2.93</v>
      </c>
      <c r="F128" s="207"/>
      <c r="G128" s="207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200</v>
      </c>
      <c r="AH128" s="208" t="n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3" collapsed="false">
      <c r="A129" s="209"/>
      <c r="B129" s="210"/>
      <c r="C129" s="214" t="s">
        <v>298</v>
      </c>
      <c r="D129" s="215"/>
      <c r="E129" s="216" t="n">
        <v>0.49</v>
      </c>
      <c r="F129" s="207"/>
      <c r="G129" s="20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200</v>
      </c>
      <c r="AH129" s="208" t="n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3" collapsed="false">
      <c r="A130" s="209"/>
      <c r="B130" s="210"/>
      <c r="C130" s="214" t="s">
        <v>299</v>
      </c>
      <c r="D130" s="215"/>
      <c r="E130" s="216"/>
      <c r="F130" s="207"/>
      <c r="G130" s="207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200</v>
      </c>
      <c r="AH130" s="208" t="n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3" collapsed="false">
      <c r="A131" s="209"/>
      <c r="B131" s="210"/>
      <c r="C131" s="214" t="s">
        <v>300</v>
      </c>
      <c r="D131" s="215"/>
      <c r="E131" s="216" t="n">
        <v>4.31</v>
      </c>
      <c r="F131" s="207"/>
      <c r="G131" s="207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200</v>
      </c>
      <c r="AH131" s="208" t="n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14" t="s">
        <v>301</v>
      </c>
      <c r="D132" s="215"/>
      <c r="E132" s="216" t="n">
        <v>0.77</v>
      </c>
      <c r="F132" s="207"/>
      <c r="G132" s="207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200</v>
      </c>
      <c r="AH132" s="208" t="n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3" collapsed="false">
      <c r="A133" s="209"/>
      <c r="B133" s="210"/>
      <c r="C133" s="214" t="s">
        <v>302</v>
      </c>
      <c r="D133" s="215"/>
      <c r="E133" s="216"/>
      <c r="F133" s="207"/>
      <c r="G133" s="207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200</v>
      </c>
      <c r="AH133" s="208" t="n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3" collapsed="false">
      <c r="A134" s="209"/>
      <c r="B134" s="210"/>
      <c r="C134" s="214" t="s">
        <v>303</v>
      </c>
      <c r="D134" s="215"/>
      <c r="E134" s="216" t="n">
        <v>2.27</v>
      </c>
      <c r="F134" s="207"/>
      <c r="G134" s="20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200</v>
      </c>
      <c r="AH134" s="208" t="n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3" collapsed="false">
      <c r="A135" s="209"/>
      <c r="B135" s="210"/>
      <c r="C135" s="214" t="s">
        <v>304</v>
      </c>
      <c r="D135" s="215"/>
      <c r="E135" s="216" t="n">
        <v>0.6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0" collapsed="false">
      <c r="A137" s="191" t="s">
        <v>186</v>
      </c>
      <c r="B137" s="192" t="s">
        <v>93</v>
      </c>
      <c r="C137" s="193" t="s">
        <v>94</v>
      </c>
      <c r="D137" s="194"/>
      <c r="E137" s="195"/>
      <c r="F137" s="196"/>
      <c r="G137" s="196" t="n">
        <f aca="false">SUMIF(AG138:AG179,"&lt;&gt;NOR",G138:G179)</f>
        <v>0</v>
      </c>
      <c r="H137" s="196"/>
      <c r="I137" s="196" t="n">
        <f aca="false">SUM(I138:I179)</f>
        <v>35783.74</v>
      </c>
      <c r="J137" s="196"/>
      <c r="K137" s="196" t="n">
        <f aca="false">SUM(K138:K179)</f>
        <v>79989.49</v>
      </c>
      <c r="L137" s="196"/>
      <c r="M137" s="196" t="n">
        <f aca="false">SUM(M138:M179)</f>
        <v>0</v>
      </c>
      <c r="N137" s="195"/>
      <c r="O137" s="195" t="n">
        <f aca="false">SUM(O138:O179)</f>
        <v>5.36</v>
      </c>
      <c r="P137" s="195"/>
      <c r="Q137" s="195" t="n">
        <f aca="false">SUM(Q138:Q179)</f>
        <v>0</v>
      </c>
      <c r="R137" s="196"/>
      <c r="S137" s="196"/>
      <c r="T137" s="197"/>
      <c r="U137" s="198"/>
      <c r="V137" s="198" t="n">
        <f aca="false">SUM(V138:V179)</f>
        <v>73</v>
      </c>
      <c r="W137" s="198"/>
      <c r="X137" s="198"/>
      <c r="Y137" s="198"/>
      <c r="AG137" s="0" t="s">
        <v>187</v>
      </c>
    </row>
    <row r="138" customFormat="false" ht="19.4" hidden="false" customHeight="false" outlineLevel="1" collapsed="false">
      <c r="A138" s="199" t="n">
        <v>19</v>
      </c>
      <c r="B138" s="200" t="s">
        <v>305</v>
      </c>
      <c r="C138" s="201" t="s">
        <v>306</v>
      </c>
      <c r="D138" s="202" t="s">
        <v>190</v>
      </c>
      <c r="E138" s="203" t="n">
        <v>196.2258</v>
      </c>
      <c r="F138" s="204"/>
      <c r="G138" s="205" t="n">
        <f aca="false">ROUND(E138*F138,2)</f>
        <v>0</v>
      </c>
      <c r="H138" s="204" t="n">
        <v>182.36</v>
      </c>
      <c r="I138" s="205" t="n">
        <f aca="false">ROUND(E138*H138,2)</f>
        <v>35783.74</v>
      </c>
      <c r="J138" s="204" t="n">
        <v>407.64</v>
      </c>
      <c r="K138" s="205" t="n">
        <f aca="false">ROUND(E138*J138,2)</f>
        <v>79989.49</v>
      </c>
      <c r="L138" s="205" t="n">
        <v>21</v>
      </c>
      <c r="M138" s="205" t="n">
        <f aca="false">G138*(1+L138/100)</f>
        <v>0</v>
      </c>
      <c r="N138" s="203" t="n">
        <v>0.0273</v>
      </c>
      <c r="O138" s="203" t="n">
        <f aca="false">ROUND(E138*N138,2)</f>
        <v>5.36</v>
      </c>
      <c r="P138" s="203" t="n">
        <v>0</v>
      </c>
      <c r="Q138" s="203" t="n">
        <f aca="false">ROUND(E138*P138,2)</f>
        <v>0</v>
      </c>
      <c r="R138" s="205"/>
      <c r="S138" s="205" t="s">
        <v>248</v>
      </c>
      <c r="T138" s="206" t="s">
        <v>193</v>
      </c>
      <c r="U138" s="207" t="n">
        <v>0.372</v>
      </c>
      <c r="V138" s="207" t="n">
        <f aca="false">ROUND(E138*U138,2)</f>
        <v>73</v>
      </c>
      <c r="W138" s="207"/>
      <c r="X138" s="207" t="s">
        <v>194</v>
      </c>
      <c r="Y138" s="207" t="s">
        <v>195</v>
      </c>
      <c r="Z138" s="208"/>
      <c r="AA138" s="208"/>
      <c r="AB138" s="208"/>
      <c r="AC138" s="208"/>
      <c r="AD138" s="208"/>
      <c r="AE138" s="208"/>
      <c r="AF138" s="208"/>
      <c r="AG138" s="208" t="s">
        <v>196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21" hidden="false" customHeight="true" outlineLevel="2" collapsed="false">
      <c r="A139" s="209"/>
      <c r="B139" s="210"/>
      <c r="C139" s="220" t="s">
        <v>307</v>
      </c>
      <c r="D139" s="220"/>
      <c r="E139" s="220"/>
      <c r="F139" s="220"/>
      <c r="G139" s="220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215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13" t="str">
        <f aca="false">C139</f>
        <v>V položce jsou započteny i náklady na pomocné lešení o výšce podlahy do 1,90 m a pro zatížení do 1,5 kPa. Položka se používá i pro zdivo výplňové, obkladové, půdní, nadstřešní, poprsní, římsové apod.</v>
      </c>
      <c r="BB139" s="208"/>
      <c r="BC139" s="208"/>
      <c r="BD139" s="208"/>
      <c r="BE139" s="208"/>
      <c r="BF139" s="208"/>
      <c r="BG139" s="208"/>
      <c r="BH139" s="208"/>
    </row>
    <row r="140" customFormat="false" ht="13.2" hidden="false" customHeight="false" outlineLevel="2" collapsed="false">
      <c r="A140" s="209"/>
      <c r="B140" s="210"/>
      <c r="C140" s="214" t="s">
        <v>199</v>
      </c>
      <c r="D140" s="215"/>
      <c r="E140" s="216"/>
      <c r="F140" s="207"/>
      <c r="G140" s="207"/>
      <c r="H140" s="207"/>
      <c r="I140" s="207"/>
      <c r="J140" s="207"/>
      <c r="K140" s="207"/>
      <c r="L140" s="207"/>
      <c r="M140" s="207"/>
      <c r="N140" s="212"/>
      <c r="O140" s="212"/>
      <c r="P140" s="212"/>
      <c r="Q140" s="212"/>
      <c r="R140" s="207"/>
      <c r="S140" s="207"/>
      <c r="T140" s="207"/>
      <c r="U140" s="207"/>
      <c r="V140" s="207"/>
      <c r="W140" s="207"/>
      <c r="X140" s="207"/>
      <c r="Y140" s="207"/>
      <c r="Z140" s="208"/>
      <c r="AA140" s="208"/>
      <c r="AB140" s="208"/>
      <c r="AC140" s="208"/>
      <c r="AD140" s="208"/>
      <c r="AE140" s="208"/>
      <c r="AF140" s="208"/>
      <c r="AG140" s="208" t="s">
        <v>200</v>
      </c>
      <c r="AH140" s="208" t="n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3" collapsed="false">
      <c r="A141" s="209"/>
      <c r="B141" s="210"/>
      <c r="C141" s="214" t="s">
        <v>308</v>
      </c>
      <c r="D141" s="215"/>
      <c r="E141" s="216" t="n">
        <v>2.96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309</v>
      </c>
      <c r="D142" s="215"/>
      <c r="E142" s="216" t="n">
        <v>8.15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3" collapsed="false">
      <c r="A143" s="209"/>
      <c r="B143" s="210"/>
      <c r="C143" s="214" t="s">
        <v>310</v>
      </c>
      <c r="D143" s="215"/>
      <c r="E143" s="216" t="n">
        <v>27.16</v>
      </c>
      <c r="F143" s="207"/>
      <c r="G143" s="20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200</v>
      </c>
      <c r="AH143" s="208" t="n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3" collapsed="false">
      <c r="A144" s="209"/>
      <c r="B144" s="210"/>
      <c r="C144" s="214" t="s">
        <v>228</v>
      </c>
      <c r="D144" s="215"/>
      <c r="E144" s="216"/>
      <c r="F144" s="207"/>
      <c r="G144" s="20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200</v>
      </c>
      <c r="AH144" s="208" t="n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3" collapsed="false">
      <c r="A145" s="209"/>
      <c r="B145" s="210"/>
      <c r="C145" s="214" t="s">
        <v>311</v>
      </c>
      <c r="D145" s="215"/>
      <c r="E145" s="216" t="n">
        <v>-4.88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312</v>
      </c>
      <c r="D146" s="215"/>
      <c r="E146" s="216" t="n">
        <v>8.01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3" collapsed="false">
      <c r="A147" s="209"/>
      <c r="B147" s="210"/>
      <c r="C147" s="214" t="s">
        <v>228</v>
      </c>
      <c r="D147" s="215"/>
      <c r="E147" s="216"/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3" collapsed="false">
      <c r="A148" s="209"/>
      <c r="B148" s="210"/>
      <c r="C148" s="214" t="s">
        <v>231</v>
      </c>
      <c r="D148" s="215"/>
      <c r="E148" s="216" t="n">
        <v>-1.38</v>
      </c>
      <c r="F148" s="207"/>
      <c r="G148" s="20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200</v>
      </c>
      <c r="AH148" s="208" t="n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3" collapsed="false">
      <c r="A149" s="209"/>
      <c r="B149" s="210"/>
      <c r="C149" s="214" t="s">
        <v>313</v>
      </c>
      <c r="D149" s="215"/>
      <c r="E149" s="216" t="n">
        <v>9.04</v>
      </c>
      <c r="F149" s="207"/>
      <c r="G149" s="20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200</v>
      </c>
      <c r="AH149" s="208" t="n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3" collapsed="false">
      <c r="A150" s="209"/>
      <c r="B150" s="210"/>
      <c r="C150" s="214" t="s">
        <v>228</v>
      </c>
      <c r="D150" s="215"/>
      <c r="E150" s="216"/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3" collapsed="false">
      <c r="A151" s="209"/>
      <c r="B151" s="210"/>
      <c r="C151" s="214" t="s">
        <v>234</v>
      </c>
      <c r="D151" s="215"/>
      <c r="E151" s="216" t="n">
        <v>-1.58</v>
      </c>
      <c r="F151" s="207"/>
      <c r="G151" s="20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200</v>
      </c>
      <c r="AH151" s="208" t="n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3" collapsed="false">
      <c r="A152" s="209"/>
      <c r="B152" s="210"/>
      <c r="C152" s="214" t="s">
        <v>314</v>
      </c>
      <c r="D152" s="215"/>
      <c r="E152" s="216" t="n">
        <v>8.15</v>
      </c>
      <c r="F152" s="207"/>
      <c r="G152" s="20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200</v>
      </c>
      <c r="AH152" s="208" t="n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3" collapsed="false">
      <c r="A153" s="209"/>
      <c r="B153" s="210"/>
      <c r="C153" s="214" t="s">
        <v>228</v>
      </c>
      <c r="D153" s="215"/>
      <c r="E153" s="216"/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3" collapsed="false">
      <c r="A154" s="209"/>
      <c r="B154" s="210"/>
      <c r="C154" s="214" t="s">
        <v>229</v>
      </c>
      <c r="D154" s="215"/>
      <c r="E154" s="216" t="n">
        <v>-1.77</v>
      </c>
      <c r="F154" s="207"/>
      <c r="G154" s="20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200</v>
      </c>
      <c r="AH154" s="208" t="n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3" collapsed="false">
      <c r="A155" s="209"/>
      <c r="B155" s="210"/>
      <c r="C155" s="214" t="s">
        <v>315</v>
      </c>
      <c r="D155" s="215"/>
      <c r="E155" s="216" t="n">
        <v>23.84</v>
      </c>
      <c r="F155" s="207"/>
      <c r="G155" s="20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200</v>
      </c>
      <c r="AH155" s="208" t="n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3.2" hidden="false" customHeight="false" outlineLevel="3" collapsed="false">
      <c r="A156" s="209"/>
      <c r="B156" s="210"/>
      <c r="C156" s="214" t="s">
        <v>228</v>
      </c>
      <c r="D156" s="215"/>
      <c r="E156" s="216"/>
      <c r="F156" s="207"/>
      <c r="G156" s="207"/>
      <c r="H156" s="207"/>
      <c r="I156" s="207"/>
      <c r="J156" s="207"/>
      <c r="K156" s="207"/>
      <c r="L156" s="207"/>
      <c r="M156" s="207"/>
      <c r="N156" s="212"/>
      <c r="O156" s="212"/>
      <c r="P156" s="212"/>
      <c r="Q156" s="212"/>
      <c r="R156" s="207"/>
      <c r="S156" s="207"/>
      <c r="T156" s="207"/>
      <c r="U156" s="207"/>
      <c r="V156" s="207"/>
      <c r="W156" s="207"/>
      <c r="X156" s="207"/>
      <c r="Y156" s="207"/>
      <c r="Z156" s="208"/>
      <c r="AA156" s="208"/>
      <c r="AB156" s="208"/>
      <c r="AC156" s="208"/>
      <c r="AD156" s="208"/>
      <c r="AE156" s="208"/>
      <c r="AF156" s="208"/>
      <c r="AG156" s="208" t="s">
        <v>200</v>
      </c>
      <c r="AH156" s="208" t="n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3" collapsed="false">
      <c r="A157" s="209"/>
      <c r="B157" s="210"/>
      <c r="C157" s="214" t="s">
        <v>231</v>
      </c>
      <c r="D157" s="215"/>
      <c r="E157" s="216" t="n">
        <v>-1.38</v>
      </c>
      <c r="F157" s="207"/>
      <c r="G157" s="207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200</v>
      </c>
      <c r="AH157" s="208" t="n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3" collapsed="false">
      <c r="A158" s="209"/>
      <c r="B158" s="210"/>
      <c r="C158" s="214" t="s">
        <v>316</v>
      </c>
      <c r="D158" s="215"/>
      <c r="E158" s="216" t="n">
        <v>32.91</v>
      </c>
      <c r="F158" s="207"/>
      <c r="G158" s="20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200</v>
      </c>
      <c r="AH158" s="208" t="n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3" collapsed="false">
      <c r="A159" s="209"/>
      <c r="B159" s="210"/>
      <c r="C159" s="214" t="s">
        <v>228</v>
      </c>
      <c r="D159" s="215"/>
      <c r="E159" s="216"/>
      <c r="F159" s="207"/>
      <c r="G159" s="207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200</v>
      </c>
      <c r="AH159" s="208" t="n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false" outlineLevel="3" collapsed="false">
      <c r="A160" s="209"/>
      <c r="B160" s="210"/>
      <c r="C160" s="214" t="s">
        <v>317</v>
      </c>
      <c r="D160" s="215"/>
      <c r="E160" s="216" t="n">
        <v>-2.76</v>
      </c>
      <c r="F160" s="207"/>
      <c r="G160" s="207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200</v>
      </c>
      <c r="AH160" s="208" t="n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3" collapsed="false">
      <c r="A161" s="209"/>
      <c r="B161" s="210"/>
      <c r="C161" s="214" t="s">
        <v>318</v>
      </c>
      <c r="D161" s="215"/>
      <c r="E161" s="216" t="n">
        <v>11.86</v>
      </c>
      <c r="F161" s="207"/>
      <c r="G161" s="20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200</v>
      </c>
      <c r="AH161" s="208" t="n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3" collapsed="false">
      <c r="A162" s="209"/>
      <c r="B162" s="210"/>
      <c r="C162" s="214" t="s">
        <v>228</v>
      </c>
      <c r="D162" s="215"/>
      <c r="E162" s="216"/>
      <c r="F162" s="207"/>
      <c r="G162" s="207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200</v>
      </c>
      <c r="AH162" s="208" t="n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3" collapsed="false">
      <c r="A163" s="209"/>
      <c r="B163" s="210"/>
      <c r="C163" s="214" t="s">
        <v>319</v>
      </c>
      <c r="D163" s="215"/>
      <c r="E163" s="216" t="n">
        <v>-1.18</v>
      </c>
      <c r="F163" s="207"/>
      <c r="G163" s="207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200</v>
      </c>
      <c r="AH163" s="208" t="n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3" collapsed="false">
      <c r="A164" s="209"/>
      <c r="B164" s="210"/>
      <c r="C164" s="214" t="s">
        <v>320</v>
      </c>
      <c r="D164" s="215"/>
      <c r="E164" s="216" t="n">
        <v>13.16</v>
      </c>
      <c r="F164" s="207"/>
      <c r="G164" s="20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200</v>
      </c>
      <c r="AH164" s="208" t="n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3" collapsed="false">
      <c r="A165" s="209"/>
      <c r="B165" s="210"/>
      <c r="C165" s="214" t="s">
        <v>228</v>
      </c>
      <c r="D165" s="215"/>
      <c r="E165" s="216"/>
      <c r="F165" s="207"/>
      <c r="G165" s="207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200</v>
      </c>
      <c r="AH165" s="208" t="n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3" collapsed="false">
      <c r="A166" s="209"/>
      <c r="B166" s="210"/>
      <c r="C166" s="214" t="s">
        <v>234</v>
      </c>
      <c r="D166" s="215"/>
      <c r="E166" s="216" t="n">
        <v>-1.58</v>
      </c>
      <c r="F166" s="207"/>
      <c r="G166" s="20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200</v>
      </c>
      <c r="AH166" s="208" t="n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3" collapsed="false">
      <c r="A167" s="209"/>
      <c r="B167" s="210"/>
      <c r="C167" s="214" t="s">
        <v>321</v>
      </c>
      <c r="D167" s="215"/>
      <c r="E167" s="216" t="n">
        <v>12.63</v>
      </c>
      <c r="F167" s="207"/>
      <c r="G167" s="20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200</v>
      </c>
      <c r="AH167" s="208" t="n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3.2" hidden="false" customHeight="false" outlineLevel="3" collapsed="false">
      <c r="A168" s="209"/>
      <c r="B168" s="210"/>
      <c r="C168" s="214" t="s">
        <v>228</v>
      </c>
      <c r="D168" s="215"/>
      <c r="E168" s="216"/>
      <c r="F168" s="207"/>
      <c r="G168" s="207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200</v>
      </c>
      <c r="AH168" s="208" t="n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3" collapsed="false">
      <c r="A169" s="209"/>
      <c r="B169" s="210"/>
      <c r="C169" s="214" t="s">
        <v>237</v>
      </c>
      <c r="D169" s="215"/>
      <c r="E169" s="216" t="n">
        <v>-3.5</v>
      </c>
      <c r="F169" s="207"/>
      <c r="G169" s="207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200</v>
      </c>
      <c r="AH169" s="208" t="n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3" collapsed="false">
      <c r="A170" s="209"/>
      <c r="B170" s="210"/>
      <c r="C170" s="214" t="s">
        <v>322</v>
      </c>
      <c r="D170" s="215"/>
      <c r="E170" s="216" t="n">
        <v>11.18</v>
      </c>
      <c r="F170" s="207"/>
      <c r="G170" s="20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200</v>
      </c>
      <c r="AH170" s="208" t="n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3" collapsed="false">
      <c r="A171" s="209"/>
      <c r="B171" s="210"/>
      <c r="C171" s="214" t="s">
        <v>228</v>
      </c>
      <c r="D171" s="215"/>
      <c r="E171" s="216"/>
      <c r="F171" s="207"/>
      <c r="G171" s="207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200</v>
      </c>
      <c r="AH171" s="208" t="n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false" outlineLevel="3" collapsed="false">
      <c r="A172" s="209"/>
      <c r="B172" s="210"/>
      <c r="C172" s="214" t="s">
        <v>234</v>
      </c>
      <c r="D172" s="215"/>
      <c r="E172" s="216" t="n">
        <v>-1.58</v>
      </c>
      <c r="F172" s="207"/>
      <c r="G172" s="207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200</v>
      </c>
      <c r="AH172" s="208" t="n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3" collapsed="false">
      <c r="A173" s="209"/>
      <c r="B173" s="210"/>
      <c r="C173" s="214" t="s">
        <v>323</v>
      </c>
      <c r="D173" s="215"/>
      <c r="E173" s="216" t="n">
        <v>19.27</v>
      </c>
      <c r="F173" s="207"/>
      <c r="G173" s="20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200</v>
      </c>
      <c r="AH173" s="208" t="n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3" collapsed="false">
      <c r="A174" s="209"/>
      <c r="B174" s="210"/>
      <c r="C174" s="214" t="s">
        <v>228</v>
      </c>
      <c r="D174" s="215"/>
      <c r="E174" s="216"/>
      <c r="F174" s="207"/>
      <c r="G174" s="20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200</v>
      </c>
      <c r="AH174" s="208" t="n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false" outlineLevel="3" collapsed="false">
      <c r="A175" s="209"/>
      <c r="B175" s="210"/>
      <c r="C175" s="214" t="s">
        <v>231</v>
      </c>
      <c r="D175" s="215"/>
      <c r="E175" s="216" t="n">
        <v>-1.38</v>
      </c>
      <c r="F175" s="207"/>
      <c r="G175" s="207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200</v>
      </c>
      <c r="AH175" s="208" t="n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3" collapsed="false">
      <c r="A176" s="209"/>
      <c r="B176" s="210"/>
      <c r="C176" s="214" t="s">
        <v>324</v>
      </c>
      <c r="D176" s="215"/>
      <c r="E176" s="216" t="n">
        <v>32.62</v>
      </c>
      <c r="F176" s="207"/>
      <c r="G176" s="20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200</v>
      </c>
      <c r="AH176" s="208" t="n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3.2" hidden="false" customHeight="false" outlineLevel="3" collapsed="false">
      <c r="A177" s="209"/>
      <c r="B177" s="210"/>
      <c r="C177" s="214" t="s">
        <v>228</v>
      </c>
      <c r="D177" s="215"/>
      <c r="E177" s="216"/>
      <c r="F177" s="207"/>
      <c r="G177" s="207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 t="s">
        <v>200</v>
      </c>
      <c r="AH177" s="208" t="n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3" collapsed="false">
      <c r="A178" s="209"/>
      <c r="B178" s="210"/>
      <c r="C178" s="214" t="s">
        <v>229</v>
      </c>
      <c r="D178" s="215"/>
      <c r="E178" s="216" t="n">
        <v>-1.77</v>
      </c>
      <c r="F178" s="207"/>
      <c r="G178" s="20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200</v>
      </c>
      <c r="AH178" s="208" t="n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3.2" hidden="false" customHeight="false" outlineLevel="0" collapsed="false">
      <c r="A180" s="191" t="s">
        <v>186</v>
      </c>
      <c r="B180" s="192" t="s">
        <v>95</v>
      </c>
      <c r="C180" s="193" t="s">
        <v>96</v>
      </c>
      <c r="D180" s="194"/>
      <c r="E180" s="195"/>
      <c r="F180" s="196"/>
      <c r="G180" s="196" t="n">
        <f aca="false">SUMIF(AG181:AG186,"&lt;&gt;NOR",G181:G186)</f>
        <v>0</v>
      </c>
      <c r="H180" s="196"/>
      <c r="I180" s="196" t="n">
        <f aca="false">SUM(I181:I186)</f>
        <v>30715.98</v>
      </c>
      <c r="J180" s="196"/>
      <c r="K180" s="196" t="n">
        <f aca="false">SUM(K181:K186)</f>
        <v>-4671.1</v>
      </c>
      <c r="L180" s="196"/>
      <c r="M180" s="196" t="n">
        <f aca="false">SUM(M181:M186)</f>
        <v>0</v>
      </c>
      <c r="N180" s="195"/>
      <c r="O180" s="195" t="n">
        <f aca="false">SUM(O181:O186)</f>
        <v>5.05</v>
      </c>
      <c r="P180" s="195"/>
      <c r="Q180" s="195" t="n">
        <f aca="false">SUM(Q181:Q186)</f>
        <v>0</v>
      </c>
      <c r="R180" s="196"/>
      <c r="S180" s="196"/>
      <c r="T180" s="197"/>
      <c r="U180" s="198"/>
      <c r="V180" s="198" t="n">
        <f aca="false">SUM(V181:V186)</f>
        <v>24.78</v>
      </c>
      <c r="W180" s="198"/>
      <c r="X180" s="198"/>
      <c r="Y180" s="198"/>
      <c r="AG180" s="0" t="s">
        <v>187</v>
      </c>
    </row>
    <row r="181" customFormat="false" ht="12.8" hidden="false" customHeight="false" outlineLevel="1" collapsed="false">
      <c r="A181" s="199" t="n">
        <v>20</v>
      </c>
      <c r="B181" s="200" t="s">
        <v>325</v>
      </c>
      <c r="C181" s="201" t="s">
        <v>326</v>
      </c>
      <c r="D181" s="202" t="s">
        <v>190</v>
      </c>
      <c r="E181" s="203" t="n">
        <v>77.17</v>
      </c>
      <c r="F181" s="204"/>
      <c r="G181" s="205" t="n">
        <f aca="false">ROUND(E181*F181,2)</f>
        <v>0</v>
      </c>
      <c r="H181" s="204" t="n">
        <v>398.03</v>
      </c>
      <c r="I181" s="205" t="n">
        <f aca="false">ROUND(E181*H181,2)</f>
        <v>30715.98</v>
      </c>
      <c r="J181" s="204" t="n">
        <v>-60.53</v>
      </c>
      <c r="K181" s="205" t="n">
        <f aca="false">ROUND(E181*J181,2)</f>
        <v>-4671.1</v>
      </c>
      <c r="L181" s="205" t="n">
        <v>21</v>
      </c>
      <c r="M181" s="205" t="n">
        <f aca="false">G181*(1+L181/100)</f>
        <v>0</v>
      </c>
      <c r="N181" s="203" t="n">
        <v>0.06546</v>
      </c>
      <c r="O181" s="203" t="n">
        <f aca="false">ROUND(E181*N181,2)</f>
        <v>5.05</v>
      </c>
      <c r="P181" s="203" t="n">
        <v>0</v>
      </c>
      <c r="Q181" s="203" t="n">
        <f aca="false">ROUND(E181*P181,2)</f>
        <v>0</v>
      </c>
      <c r="R181" s="205" t="s">
        <v>327</v>
      </c>
      <c r="S181" s="205" t="s">
        <v>192</v>
      </c>
      <c r="T181" s="206" t="s">
        <v>193</v>
      </c>
      <c r="U181" s="207" t="n">
        <v>0.32109</v>
      </c>
      <c r="V181" s="207" t="n">
        <f aca="false">ROUND(E181*U181,2)</f>
        <v>24.78</v>
      </c>
      <c r="W181" s="207"/>
      <c r="X181" s="207" t="s">
        <v>194</v>
      </c>
      <c r="Y181" s="207" t="s">
        <v>195</v>
      </c>
      <c r="Z181" s="208"/>
      <c r="AA181" s="208"/>
      <c r="AB181" s="208"/>
      <c r="AC181" s="208"/>
      <c r="AD181" s="208"/>
      <c r="AE181" s="208"/>
      <c r="AF181" s="208"/>
      <c r="AG181" s="208" t="s">
        <v>196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true" outlineLevel="2" collapsed="false">
      <c r="A182" s="209"/>
      <c r="B182" s="210"/>
      <c r="C182" s="211" t="s">
        <v>328</v>
      </c>
      <c r="D182" s="211"/>
      <c r="E182" s="211"/>
      <c r="F182" s="211"/>
      <c r="G182" s="211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198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false" outlineLevel="2" collapsed="false">
      <c r="A183" s="209"/>
      <c r="B183" s="210"/>
      <c r="C183" s="214" t="s">
        <v>199</v>
      </c>
      <c r="D183" s="215"/>
      <c r="E183" s="216"/>
      <c r="F183" s="207"/>
      <c r="G183" s="207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200</v>
      </c>
      <c r="AH183" s="208" t="n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3" collapsed="false">
      <c r="A184" s="209"/>
      <c r="B184" s="210"/>
      <c r="C184" s="214" t="s">
        <v>329</v>
      </c>
      <c r="D184" s="215"/>
      <c r="E184" s="216" t="n">
        <v>67.31</v>
      </c>
      <c r="F184" s="207"/>
      <c r="G184" s="20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200</v>
      </c>
      <c r="AH184" s="208" t="n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3" collapsed="false">
      <c r="A185" s="209"/>
      <c r="B185" s="210"/>
      <c r="C185" s="214" t="s">
        <v>330</v>
      </c>
      <c r="D185" s="215"/>
      <c r="E185" s="216" t="n">
        <v>9.86</v>
      </c>
      <c r="F185" s="207"/>
      <c r="G185" s="20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200</v>
      </c>
      <c r="AH185" s="208" t="n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false" outlineLevel="2" collapsed="false">
      <c r="A186" s="209"/>
      <c r="B186" s="210"/>
      <c r="C186" s="217"/>
      <c r="D186" s="217"/>
      <c r="E186" s="217"/>
      <c r="F186" s="217"/>
      <c r="G186" s="217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202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0" collapsed="false">
      <c r="A187" s="191" t="s">
        <v>186</v>
      </c>
      <c r="B187" s="192" t="s">
        <v>97</v>
      </c>
      <c r="C187" s="193" t="s">
        <v>98</v>
      </c>
      <c r="D187" s="194"/>
      <c r="E187" s="195"/>
      <c r="F187" s="196"/>
      <c r="G187" s="196" t="n">
        <f aca="false">SUMIF(AG188:AG217,"&lt;&gt;NOR",G188:G217)</f>
        <v>0</v>
      </c>
      <c r="H187" s="196"/>
      <c r="I187" s="196" t="n">
        <f aca="false">SUM(I188:I217)</f>
        <v>0</v>
      </c>
      <c r="J187" s="196"/>
      <c r="K187" s="196" t="n">
        <f aca="false">SUM(K188:K217)</f>
        <v>609024.9</v>
      </c>
      <c r="L187" s="196"/>
      <c r="M187" s="196" t="n">
        <f aca="false">SUM(M188:M217)</f>
        <v>0</v>
      </c>
      <c r="N187" s="195"/>
      <c r="O187" s="195" t="n">
        <f aca="false">SUM(O188:O217)</f>
        <v>14.23</v>
      </c>
      <c r="P187" s="195"/>
      <c r="Q187" s="195" t="n">
        <f aca="false">SUM(Q188:Q217)</f>
        <v>0</v>
      </c>
      <c r="R187" s="196"/>
      <c r="S187" s="196"/>
      <c r="T187" s="197"/>
      <c r="U187" s="198"/>
      <c r="V187" s="198" t="n">
        <f aca="false">SUM(V188:V217)</f>
        <v>0</v>
      </c>
      <c r="W187" s="198"/>
      <c r="X187" s="198"/>
      <c r="Y187" s="198"/>
      <c r="AG187" s="0" t="s">
        <v>187</v>
      </c>
    </row>
    <row r="188" customFormat="false" ht="12.8" hidden="false" customHeight="false" outlineLevel="1" collapsed="false">
      <c r="A188" s="221" t="n">
        <v>21</v>
      </c>
      <c r="B188" s="222" t="s">
        <v>331</v>
      </c>
      <c r="C188" s="223" t="s">
        <v>332</v>
      </c>
      <c r="D188" s="224" t="s">
        <v>247</v>
      </c>
      <c r="E188" s="225" t="n">
        <v>2</v>
      </c>
      <c r="F188" s="204"/>
      <c r="G188" s="226" t="n">
        <f aca="false">ROUND(E188*F188,2)</f>
        <v>0</v>
      </c>
      <c r="H188" s="227" t="n">
        <v>0</v>
      </c>
      <c r="I188" s="226" t="n">
        <f aca="false">ROUND(E188*H188,2)</f>
        <v>0</v>
      </c>
      <c r="J188" s="227" t="n">
        <v>225000</v>
      </c>
      <c r="K188" s="226" t="n">
        <f aca="false">ROUND(E188*J188,2)</f>
        <v>450000</v>
      </c>
      <c r="L188" s="226" t="n">
        <v>21</v>
      </c>
      <c r="M188" s="226" t="n">
        <f aca="false">G188*(1+L188/100)</f>
        <v>0</v>
      </c>
      <c r="N188" s="225" t="n">
        <v>0.204</v>
      </c>
      <c r="O188" s="225" t="n">
        <f aca="false">ROUND(E188*N188,2)</f>
        <v>0.41</v>
      </c>
      <c r="P188" s="225" t="n">
        <v>0</v>
      </c>
      <c r="Q188" s="225" t="n">
        <f aca="false">ROUND(E188*P188,2)</f>
        <v>0</v>
      </c>
      <c r="R188" s="226"/>
      <c r="S188" s="226" t="s">
        <v>248</v>
      </c>
      <c r="T188" s="228" t="s">
        <v>193</v>
      </c>
      <c r="U188" s="207" t="n">
        <v>0</v>
      </c>
      <c r="V188" s="207" t="n">
        <f aca="false">ROUND(E188*U188,2)</f>
        <v>0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207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21" hidden="false" customHeight="true" outlineLevel="2" collapsed="false">
      <c r="A189" s="209"/>
      <c r="B189" s="210"/>
      <c r="C189" s="220" t="s">
        <v>333</v>
      </c>
      <c r="D189" s="220"/>
      <c r="E189" s="220"/>
      <c r="F189" s="220"/>
      <c r="G189" s="220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13" t="str">
        <f aca="false">C189</f>
        <v>Nové AL výkladce 3750x2300 mm, zasklení izolačním dvojsklem, spodní část do v. 1,500 mm, fixní s polepem, 4 nadsvětlíky otevíratelné - sklopné, barva rámu stříbrná</v>
      </c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4" t="s">
        <v>199</v>
      </c>
      <c r="D190" s="215"/>
      <c r="E190" s="216"/>
      <c r="F190" s="207"/>
      <c r="G190" s="20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200</v>
      </c>
      <c r="AH190" s="208" t="n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3" collapsed="false">
      <c r="A191" s="209"/>
      <c r="B191" s="210"/>
      <c r="C191" s="214" t="s">
        <v>334</v>
      </c>
      <c r="D191" s="215"/>
      <c r="E191" s="216" t="n">
        <v>2</v>
      </c>
      <c r="F191" s="207"/>
      <c r="G191" s="207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200</v>
      </c>
      <c r="AH191" s="208" t="n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false" outlineLevel="2" collapsed="false">
      <c r="A192" s="209"/>
      <c r="B192" s="210"/>
      <c r="C192" s="217"/>
      <c r="D192" s="217"/>
      <c r="E192" s="217"/>
      <c r="F192" s="217"/>
      <c r="G192" s="217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202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1" collapsed="false">
      <c r="A193" s="221" t="n">
        <v>22</v>
      </c>
      <c r="B193" s="222" t="s">
        <v>335</v>
      </c>
      <c r="C193" s="223" t="s">
        <v>336</v>
      </c>
      <c r="D193" s="224" t="s">
        <v>190</v>
      </c>
      <c r="E193" s="225" t="n">
        <v>17.25</v>
      </c>
      <c r="F193" s="204"/>
      <c r="G193" s="226" t="n">
        <f aca="false">ROUND(E193*F193,2)</f>
        <v>0</v>
      </c>
      <c r="H193" s="227" t="n">
        <v>0</v>
      </c>
      <c r="I193" s="226" t="n">
        <f aca="false">ROUND(E193*H193,2)</f>
        <v>0</v>
      </c>
      <c r="J193" s="227" t="n">
        <v>1350</v>
      </c>
      <c r="K193" s="226" t="n">
        <f aca="false">ROUND(E193*J193,2)</f>
        <v>23287.5</v>
      </c>
      <c r="L193" s="226" t="n">
        <v>21</v>
      </c>
      <c r="M193" s="226" t="n">
        <f aca="false">G193*(1+L193/100)</f>
        <v>0</v>
      </c>
      <c r="N193" s="225" t="n">
        <v>0.204</v>
      </c>
      <c r="O193" s="225" t="n">
        <f aca="false">ROUND(E193*N193,2)</f>
        <v>3.52</v>
      </c>
      <c r="P193" s="225" t="n">
        <v>0</v>
      </c>
      <c r="Q193" s="225" t="n">
        <f aca="false">ROUND(E193*P193,2)</f>
        <v>0</v>
      </c>
      <c r="R193" s="226"/>
      <c r="S193" s="226" t="s">
        <v>248</v>
      </c>
      <c r="T193" s="228" t="s">
        <v>193</v>
      </c>
      <c r="U193" s="207" t="n">
        <v>0</v>
      </c>
      <c r="V193" s="207" t="n">
        <f aca="false">ROUND(E193*U193,2)</f>
        <v>0</v>
      </c>
      <c r="W193" s="207"/>
      <c r="X193" s="207" t="s">
        <v>194</v>
      </c>
      <c r="Y193" s="207" t="s">
        <v>195</v>
      </c>
      <c r="Z193" s="208"/>
      <c r="AA193" s="208"/>
      <c r="AB193" s="208"/>
      <c r="AC193" s="208"/>
      <c r="AD193" s="208"/>
      <c r="AE193" s="208"/>
      <c r="AF193" s="208"/>
      <c r="AG193" s="208" t="s">
        <v>207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21" hidden="false" customHeight="true" outlineLevel="2" collapsed="false">
      <c r="A194" s="209"/>
      <c r="B194" s="210"/>
      <c r="C194" s="220" t="s">
        <v>333</v>
      </c>
      <c r="D194" s="220"/>
      <c r="E194" s="220"/>
      <c r="F194" s="220"/>
      <c r="G194" s="220"/>
      <c r="H194" s="207"/>
      <c r="I194" s="207"/>
      <c r="J194" s="207"/>
      <c r="K194" s="207"/>
      <c r="L194" s="207"/>
      <c r="M194" s="207"/>
      <c r="N194" s="212"/>
      <c r="O194" s="212"/>
      <c r="P194" s="212"/>
      <c r="Q194" s="212"/>
      <c r="R194" s="207"/>
      <c r="S194" s="207"/>
      <c r="T194" s="207"/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 t="s">
        <v>215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13" t="str">
        <f aca="false">C194</f>
        <v>Nové AL výkladce 3750x2300 mm, zasklení izolačním dvojsklem, spodní část do v. 1,500 mm, fixní s polepem, 4 nadsvětlíky otevíratelné - sklopné, barva rámu stříbrná</v>
      </c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4" t="s">
        <v>199</v>
      </c>
      <c r="D195" s="215"/>
      <c r="E195" s="216"/>
      <c r="F195" s="207"/>
      <c r="G195" s="207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200</v>
      </c>
      <c r="AH195" s="208" t="n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3" collapsed="false">
      <c r="A196" s="209"/>
      <c r="B196" s="210"/>
      <c r="C196" s="214" t="s">
        <v>337</v>
      </c>
      <c r="D196" s="215"/>
      <c r="E196" s="216" t="n">
        <v>17.25</v>
      </c>
      <c r="F196" s="207"/>
      <c r="G196" s="20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200</v>
      </c>
      <c r="AH196" s="208" t="n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7"/>
      <c r="D197" s="217"/>
      <c r="E197" s="217"/>
      <c r="F197" s="217"/>
      <c r="G197" s="217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 t="s">
        <v>202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1" collapsed="false">
      <c r="A198" s="221" t="n">
        <v>23</v>
      </c>
      <c r="B198" s="222" t="s">
        <v>338</v>
      </c>
      <c r="C198" s="223" t="s">
        <v>339</v>
      </c>
      <c r="D198" s="224" t="s">
        <v>340</v>
      </c>
      <c r="E198" s="225" t="n">
        <v>24.28</v>
      </c>
      <c r="F198" s="204"/>
      <c r="G198" s="226" t="n">
        <f aca="false">ROUND(E198*F198,2)</f>
        <v>0</v>
      </c>
      <c r="H198" s="227" t="n">
        <v>0</v>
      </c>
      <c r="I198" s="226" t="n">
        <f aca="false">ROUND(E198*H198,2)</f>
        <v>0</v>
      </c>
      <c r="J198" s="227" t="n">
        <v>755</v>
      </c>
      <c r="K198" s="226" t="n">
        <f aca="false">ROUND(E198*J198,2)</f>
        <v>18331.4</v>
      </c>
      <c r="L198" s="226" t="n">
        <v>21</v>
      </c>
      <c r="M198" s="226" t="n">
        <f aca="false">G198*(1+L198/100)</f>
        <v>0</v>
      </c>
      <c r="N198" s="225" t="n">
        <v>0.204</v>
      </c>
      <c r="O198" s="225" t="n">
        <f aca="false">ROUND(E198*N198,2)</f>
        <v>4.95</v>
      </c>
      <c r="P198" s="225" t="n">
        <v>0</v>
      </c>
      <c r="Q198" s="225" t="n">
        <f aca="false">ROUND(E198*P198,2)</f>
        <v>0</v>
      </c>
      <c r="R198" s="226"/>
      <c r="S198" s="226" t="s">
        <v>248</v>
      </c>
      <c r="T198" s="228" t="s">
        <v>193</v>
      </c>
      <c r="U198" s="207" t="n">
        <v>0</v>
      </c>
      <c r="V198" s="207" t="n">
        <f aca="false">ROUND(E198*U198,2)</f>
        <v>0</v>
      </c>
      <c r="W198" s="207"/>
      <c r="X198" s="207" t="s">
        <v>194</v>
      </c>
      <c r="Y198" s="207" t="s">
        <v>195</v>
      </c>
      <c r="Z198" s="208"/>
      <c r="AA198" s="208"/>
      <c r="AB198" s="208"/>
      <c r="AC198" s="208"/>
      <c r="AD198" s="208"/>
      <c r="AE198" s="208"/>
      <c r="AF198" s="208"/>
      <c r="AG198" s="208" t="s">
        <v>207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21" hidden="false" customHeight="true" outlineLevel="2" collapsed="false">
      <c r="A199" s="209"/>
      <c r="B199" s="210"/>
      <c r="C199" s="220" t="s">
        <v>333</v>
      </c>
      <c r="D199" s="220"/>
      <c r="E199" s="220"/>
      <c r="F199" s="220"/>
      <c r="G199" s="220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215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13" t="str">
        <f aca="false">C199</f>
        <v>Nové AL výkladce 3750x2300 mm, zasklení izolačním dvojsklem, spodní část do v. 1,500 mm, fixní s polepem, 4 nadsvětlíky otevíratelné - sklopné, barva rámu stříbrná</v>
      </c>
      <c r="BB199" s="208"/>
      <c r="BC199" s="208"/>
      <c r="BD199" s="208"/>
      <c r="BE199" s="208"/>
      <c r="BF199" s="208"/>
      <c r="BG199" s="208"/>
      <c r="BH199" s="208"/>
    </row>
    <row r="200" customFormat="false" ht="13.2" hidden="false" customHeight="false" outlineLevel="2" collapsed="false">
      <c r="A200" s="209"/>
      <c r="B200" s="210"/>
      <c r="C200" s="214" t="s">
        <v>199</v>
      </c>
      <c r="D200" s="215"/>
      <c r="E200" s="216"/>
      <c r="F200" s="207"/>
      <c r="G200" s="207"/>
      <c r="H200" s="207"/>
      <c r="I200" s="207"/>
      <c r="J200" s="207"/>
      <c r="K200" s="207"/>
      <c r="L200" s="207"/>
      <c r="M200" s="207"/>
      <c r="N200" s="212"/>
      <c r="O200" s="212"/>
      <c r="P200" s="212"/>
      <c r="Q200" s="212"/>
      <c r="R200" s="207"/>
      <c r="S200" s="207"/>
      <c r="T200" s="207"/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 t="s">
        <v>200</v>
      </c>
      <c r="AH200" s="208" t="n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3" collapsed="false">
      <c r="A201" s="209"/>
      <c r="B201" s="210"/>
      <c r="C201" s="214" t="s">
        <v>341</v>
      </c>
      <c r="D201" s="215"/>
      <c r="E201" s="216" t="n">
        <v>24.28</v>
      </c>
      <c r="F201" s="207"/>
      <c r="G201" s="207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200</v>
      </c>
      <c r="AH201" s="208" t="n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221" t="n">
        <v>24</v>
      </c>
      <c r="B203" s="222" t="s">
        <v>342</v>
      </c>
      <c r="C203" s="223" t="s">
        <v>343</v>
      </c>
      <c r="D203" s="224" t="s">
        <v>340</v>
      </c>
      <c r="E203" s="225" t="n">
        <v>24.28</v>
      </c>
      <c r="F203" s="204"/>
      <c r="G203" s="226" t="n">
        <f aca="false">ROUND(E203*F203,2)</f>
        <v>0</v>
      </c>
      <c r="H203" s="227" t="n">
        <v>0</v>
      </c>
      <c r="I203" s="226" t="n">
        <f aca="false">ROUND(E203*H203,2)</f>
        <v>0</v>
      </c>
      <c r="J203" s="227" t="n">
        <v>1450</v>
      </c>
      <c r="K203" s="226" t="n">
        <f aca="false">ROUND(E203*J203,2)</f>
        <v>35206</v>
      </c>
      <c r="L203" s="226" t="n">
        <v>21</v>
      </c>
      <c r="M203" s="226" t="n">
        <f aca="false">G203*(1+L203/100)</f>
        <v>0</v>
      </c>
      <c r="N203" s="225" t="n">
        <v>0.204</v>
      </c>
      <c r="O203" s="225" t="n">
        <f aca="false">ROUND(E203*N203,2)</f>
        <v>4.95</v>
      </c>
      <c r="P203" s="225" t="n">
        <v>0</v>
      </c>
      <c r="Q203" s="225" t="n">
        <f aca="false">ROUND(E203*P203,2)</f>
        <v>0</v>
      </c>
      <c r="R203" s="226"/>
      <c r="S203" s="226" t="s">
        <v>248</v>
      </c>
      <c r="T203" s="228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21" hidden="false" customHeight="true" outlineLevel="2" collapsed="false">
      <c r="A204" s="209"/>
      <c r="B204" s="210"/>
      <c r="C204" s="220" t="s">
        <v>333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13" t="str">
        <f aca="false">C204</f>
        <v>Nové AL výkladce 3750x2300 mm, zasklení izolačním dvojsklem, spodní část do v. 1,500 mm, fixní s polepem, 4 nadsvětlíky otevíratelné - sklopné, barva rámu stříbrná</v>
      </c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4" t="s">
        <v>199</v>
      </c>
      <c r="D205" s="215"/>
      <c r="E205" s="216"/>
      <c r="F205" s="207"/>
      <c r="G205" s="20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200</v>
      </c>
      <c r="AH205" s="208" t="n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3.2" hidden="false" customHeight="false" outlineLevel="3" collapsed="false">
      <c r="A206" s="209"/>
      <c r="B206" s="210"/>
      <c r="C206" s="214" t="s">
        <v>341</v>
      </c>
      <c r="D206" s="215"/>
      <c r="E206" s="216" t="n">
        <v>24.28</v>
      </c>
      <c r="F206" s="207"/>
      <c r="G206" s="207"/>
      <c r="H206" s="207"/>
      <c r="I206" s="207"/>
      <c r="J206" s="207"/>
      <c r="K206" s="207"/>
      <c r="L206" s="207"/>
      <c r="M206" s="207"/>
      <c r="N206" s="212"/>
      <c r="O206" s="212"/>
      <c r="P206" s="212"/>
      <c r="Q206" s="212"/>
      <c r="R206" s="207"/>
      <c r="S206" s="207"/>
      <c r="T206" s="207"/>
      <c r="U206" s="207"/>
      <c r="V206" s="207"/>
      <c r="W206" s="207"/>
      <c r="X206" s="207"/>
      <c r="Y206" s="207"/>
      <c r="Z206" s="208"/>
      <c r="AA206" s="208"/>
      <c r="AB206" s="208"/>
      <c r="AC206" s="208"/>
      <c r="AD206" s="208"/>
      <c r="AE206" s="208"/>
      <c r="AF206" s="208"/>
      <c r="AG206" s="208" t="s">
        <v>200</v>
      </c>
      <c r="AH206" s="208" t="n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7"/>
      <c r="D207" s="217"/>
      <c r="E207" s="217"/>
      <c r="F207" s="217"/>
      <c r="G207" s="217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221" t="n">
        <v>25</v>
      </c>
      <c r="B208" s="222" t="s">
        <v>344</v>
      </c>
      <c r="C208" s="223" t="s">
        <v>345</v>
      </c>
      <c r="D208" s="224" t="s">
        <v>264</v>
      </c>
      <c r="E208" s="225" t="n">
        <v>1</v>
      </c>
      <c r="F208" s="204"/>
      <c r="G208" s="226" t="n">
        <f aca="false">ROUND(E208*F208,2)</f>
        <v>0</v>
      </c>
      <c r="H208" s="227" t="n">
        <v>0</v>
      </c>
      <c r="I208" s="226" t="n">
        <f aca="false">ROUND(E208*H208,2)</f>
        <v>0</v>
      </c>
      <c r="J208" s="227" t="n">
        <v>3200</v>
      </c>
      <c r="K208" s="226" t="n">
        <f aca="false">ROUND(E208*J208,2)</f>
        <v>3200</v>
      </c>
      <c r="L208" s="226" t="n">
        <v>21</v>
      </c>
      <c r="M208" s="226" t="n">
        <f aca="false">G208*(1+L208/100)</f>
        <v>0</v>
      </c>
      <c r="N208" s="225" t="n">
        <v>0.204</v>
      </c>
      <c r="O208" s="225" t="n">
        <f aca="false">ROUND(E208*N208,2)</f>
        <v>0.2</v>
      </c>
      <c r="P208" s="225" t="n">
        <v>0</v>
      </c>
      <c r="Q208" s="225" t="n">
        <f aca="false">ROUND(E208*P208,2)</f>
        <v>0</v>
      </c>
      <c r="R208" s="226"/>
      <c r="S208" s="226" t="s">
        <v>248</v>
      </c>
      <c r="T208" s="228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207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21" hidden="false" customHeight="true" outlineLevel="2" collapsed="false">
      <c r="A209" s="209"/>
      <c r="B209" s="210"/>
      <c r="C209" s="220" t="s">
        <v>333</v>
      </c>
      <c r="D209" s="220"/>
      <c r="E209" s="220"/>
      <c r="F209" s="220"/>
      <c r="G209" s="220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215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13" t="str">
        <f aca="false">C209</f>
        <v>Nové AL výkladce 3750x2300 mm, zasklení izolačním dvojsklem, spodní část do v. 1,500 mm, fixní s polepem, 4 nadsvětlíky otevíratelné - sklopné, barva rámu stříbrná</v>
      </c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false" outlineLevel="2" collapsed="false">
      <c r="A210" s="209"/>
      <c r="B210" s="210"/>
      <c r="C210" s="214" t="s">
        <v>199</v>
      </c>
      <c r="D210" s="215"/>
      <c r="E210" s="216"/>
      <c r="F210" s="207"/>
      <c r="G210" s="207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200</v>
      </c>
      <c r="AH210" s="208" t="n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14" t="s">
        <v>346</v>
      </c>
      <c r="D211" s="215"/>
      <c r="E211" s="216" t="n">
        <v>1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2" collapsed="false">
      <c r="A212" s="209"/>
      <c r="B212" s="210"/>
      <c r="C212" s="217"/>
      <c r="D212" s="217"/>
      <c r="E212" s="217"/>
      <c r="F212" s="217"/>
      <c r="G212" s="21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202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2.8" hidden="false" customHeight="false" outlineLevel="1" collapsed="false">
      <c r="A213" s="221" t="n">
        <v>26</v>
      </c>
      <c r="B213" s="222" t="s">
        <v>347</v>
      </c>
      <c r="C213" s="223" t="s">
        <v>348</v>
      </c>
      <c r="D213" s="224" t="s">
        <v>264</v>
      </c>
      <c r="E213" s="225" t="n">
        <v>1</v>
      </c>
      <c r="F213" s="204"/>
      <c r="G213" s="226" t="n">
        <f aca="false">ROUND(E213*F213,2)</f>
        <v>0</v>
      </c>
      <c r="H213" s="227" t="n">
        <v>0</v>
      </c>
      <c r="I213" s="226" t="n">
        <f aca="false">ROUND(E213*H213,2)</f>
        <v>0</v>
      </c>
      <c r="J213" s="227" t="n">
        <v>79000</v>
      </c>
      <c r="K213" s="226" t="n">
        <f aca="false">ROUND(E213*J213,2)</f>
        <v>79000</v>
      </c>
      <c r="L213" s="226" t="n">
        <v>21</v>
      </c>
      <c r="M213" s="226" t="n">
        <f aca="false">G213*(1+L213/100)</f>
        <v>0</v>
      </c>
      <c r="N213" s="225" t="n">
        <v>0.204</v>
      </c>
      <c r="O213" s="225" t="n">
        <f aca="false">ROUND(E213*N213,2)</f>
        <v>0.2</v>
      </c>
      <c r="P213" s="225" t="n">
        <v>0</v>
      </c>
      <c r="Q213" s="225" t="n">
        <f aca="false">ROUND(E213*P213,2)</f>
        <v>0</v>
      </c>
      <c r="R213" s="226"/>
      <c r="S213" s="226" t="s">
        <v>248</v>
      </c>
      <c r="T213" s="228" t="s">
        <v>193</v>
      </c>
      <c r="U213" s="207" t="n">
        <v>0</v>
      </c>
      <c r="V213" s="207" t="n">
        <f aca="false">ROUND(E213*U213,2)</f>
        <v>0</v>
      </c>
      <c r="W213" s="207"/>
      <c r="X213" s="207" t="s">
        <v>194</v>
      </c>
      <c r="Y213" s="207" t="s">
        <v>195</v>
      </c>
      <c r="Z213" s="208"/>
      <c r="AA213" s="208"/>
      <c r="AB213" s="208"/>
      <c r="AC213" s="208"/>
      <c r="AD213" s="208"/>
      <c r="AE213" s="208"/>
      <c r="AF213" s="208"/>
      <c r="AG213" s="208" t="s">
        <v>207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3.2" hidden="false" customHeight="true" outlineLevel="2" collapsed="false">
      <c r="A214" s="209"/>
      <c r="B214" s="210"/>
      <c r="C214" s="220" t="s">
        <v>349</v>
      </c>
      <c r="D214" s="220"/>
      <c r="E214" s="220"/>
      <c r="F214" s="220"/>
      <c r="G214" s="220"/>
      <c r="H214" s="207"/>
      <c r="I214" s="207"/>
      <c r="J214" s="207"/>
      <c r="K214" s="207"/>
      <c r="L214" s="207"/>
      <c r="M214" s="207"/>
      <c r="N214" s="212"/>
      <c r="O214" s="212"/>
      <c r="P214" s="212"/>
      <c r="Q214" s="212"/>
      <c r="R214" s="207"/>
      <c r="S214" s="207"/>
      <c r="T214" s="207"/>
      <c r="U214" s="207"/>
      <c r="V214" s="207"/>
      <c r="W214" s="207"/>
      <c r="X214" s="207"/>
      <c r="Y214" s="207"/>
      <c r="Z214" s="208"/>
      <c r="AA214" s="208"/>
      <c r="AB214" s="208"/>
      <c r="AC214" s="208"/>
      <c r="AD214" s="208"/>
      <c r="AE214" s="208"/>
      <c r="AF214" s="208"/>
      <c r="AG214" s="208" t="s">
        <v>215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13" t="str">
        <f aca="false">C214</f>
        <v>Nové AL vstupní dveře 1880x2700 mm, nadsvětlík fixní, 2 x boční světlík fixní, zasklení izolačním dvojsklem od výšky 400 mm, barva rámu stříbrná</v>
      </c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199</v>
      </c>
      <c r="D215" s="215"/>
      <c r="E215" s="216"/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350</v>
      </c>
      <c r="D216" s="215"/>
      <c r="E216" s="216" t="n">
        <v>1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false" outlineLevel="0" collapsed="false">
      <c r="A218" s="191" t="s">
        <v>186</v>
      </c>
      <c r="B218" s="192" t="s">
        <v>103</v>
      </c>
      <c r="C218" s="193" t="s">
        <v>104</v>
      </c>
      <c r="D218" s="194"/>
      <c r="E218" s="195"/>
      <c r="F218" s="196"/>
      <c r="G218" s="196" t="n">
        <f aca="false">SUMIF(AG219:AG241,"&lt;&gt;NOR",G219:G241)</f>
        <v>0</v>
      </c>
      <c r="H218" s="196"/>
      <c r="I218" s="196" t="n">
        <f aca="false">SUM(I219:I241)</f>
        <v>5488.85</v>
      </c>
      <c r="J218" s="196"/>
      <c r="K218" s="196" t="n">
        <f aca="false">SUM(K219:K241)</f>
        <v>17945.35</v>
      </c>
      <c r="L218" s="196"/>
      <c r="M218" s="196" t="n">
        <f aca="false">SUM(M219:M241)</f>
        <v>0</v>
      </c>
      <c r="N218" s="195"/>
      <c r="O218" s="195" t="n">
        <f aca="false">SUM(O219:O241)</f>
        <v>5.85</v>
      </c>
      <c r="P218" s="195"/>
      <c r="Q218" s="195" t="n">
        <f aca="false">SUM(Q219:Q241)</f>
        <v>0</v>
      </c>
      <c r="R218" s="196"/>
      <c r="S218" s="196"/>
      <c r="T218" s="197"/>
      <c r="U218" s="198"/>
      <c r="V218" s="198" t="n">
        <f aca="false">SUM(V219:V241)</f>
        <v>29.95</v>
      </c>
      <c r="W218" s="198"/>
      <c r="X218" s="198"/>
      <c r="Y218" s="198"/>
      <c r="AG218" s="0" t="s">
        <v>187</v>
      </c>
    </row>
    <row r="219" customFormat="false" ht="12.8" hidden="false" customHeight="false" outlineLevel="1" collapsed="false">
      <c r="A219" s="229" t="n">
        <v>27</v>
      </c>
      <c r="B219" s="230" t="s">
        <v>351</v>
      </c>
      <c r="C219" s="231" t="s">
        <v>352</v>
      </c>
      <c r="D219" s="232" t="s">
        <v>190</v>
      </c>
      <c r="E219" s="233" t="n">
        <v>169.2</v>
      </c>
      <c r="F219" s="204"/>
      <c r="G219" s="234" t="n">
        <f aca="false">ROUND(E219*F219,2)</f>
        <v>0</v>
      </c>
      <c r="H219" s="235" t="n">
        <v>32.44</v>
      </c>
      <c r="I219" s="234" t="n">
        <f aca="false">ROUND(E219*H219,2)</f>
        <v>5488.85</v>
      </c>
      <c r="J219" s="235" t="n">
        <v>106.06</v>
      </c>
      <c r="K219" s="234" t="n">
        <f aca="false">ROUND(E219*J219,2)</f>
        <v>17945.35</v>
      </c>
      <c r="L219" s="234" t="n">
        <v>21</v>
      </c>
      <c r="M219" s="234" t="n">
        <f aca="false">G219*(1+L219/100)</f>
        <v>0</v>
      </c>
      <c r="N219" s="233" t="n">
        <v>0.03459</v>
      </c>
      <c r="O219" s="233" t="n">
        <f aca="false">ROUND(E219*N219,2)</f>
        <v>5.85</v>
      </c>
      <c r="P219" s="233" t="n">
        <v>0</v>
      </c>
      <c r="Q219" s="233" t="n">
        <f aca="false">ROUND(E219*P219,2)</f>
        <v>0</v>
      </c>
      <c r="R219" s="234" t="s">
        <v>353</v>
      </c>
      <c r="S219" s="234" t="s">
        <v>192</v>
      </c>
      <c r="T219" s="236" t="s">
        <v>193</v>
      </c>
      <c r="U219" s="207" t="n">
        <v>0.177</v>
      </c>
      <c r="V219" s="207" t="n">
        <f aca="false">ROUND(E219*U219,2)</f>
        <v>29.95</v>
      </c>
      <c r="W219" s="207"/>
      <c r="X219" s="207" t="s">
        <v>194</v>
      </c>
      <c r="Y219" s="207" t="s">
        <v>195</v>
      </c>
      <c r="Z219" s="208"/>
      <c r="AA219" s="208"/>
      <c r="AB219" s="208"/>
      <c r="AC219" s="208"/>
      <c r="AD219" s="208"/>
      <c r="AE219" s="208"/>
      <c r="AF219" s="208"/>
      <c r="AG219" s="208" t="s">
        <v>207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4" t="s">
        <v>354</v>
      </c>
      <c r="D220" s="215"/>
      <c r="E220" s="216"/>
      <c r="F220" s="207"/>
      <c r="G220" s="20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200</v>
      </c>
      <c r="AH220" s="208" t="n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false" outlineLevel="3" collapsed="false">
      <c r="A221" s="209"/>
      <c r="B221" s="210"/>
      <c r="C221" s="214" t="s">
        <v>355</v>
      </c>
      <c r="D221" s="215"/>
      <c r="E221" s="216" t="n">
        <v>11.25</v>
      </c>
      <c r="F221" s="207"/>
      <c r="G221" s="207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200</v>
      </c>
      <c r="AH221" s="208" t="n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14" t="s">
        <v>356</v>
      </c>
      <c r="D222" s="215"/>
      <c r="E222" s="216" t="n">
        <v>11.25</v>
      </c>
      <c r="F222" s="207"/>
      <c r="G222" s="207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200</v>
      </c>
      <c r="AH222" s="208" t="n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false" outlineLevel="3" collapsed="false">
      <c r="A223" s="209"/>
      <c r="B223" s="210"/>
      <c r="C223" s="214"/>
      <c r="D223" s="215"/>
      <c r="E223" s="216"/>
      <c r="F223" s="207"/>
      <c r="G223" s="207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200</v>
      </c>
      <c r="AH223" s="208" t="n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3" collapsed="false">
      <c r="A224" s="209"/>
      <c r="B224" s="210"/>
      <c r="C224" s="214" t="s">
        <v>357</v>
      </c>
      <c r="D224" s="215"/>
      <c r="E224" s="216"/>
      <c r="F224" s="207"/>
      <c r="G224" s="20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200</v>
      </c>
      <c r="AH224" s="208" t="n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3.2" hidden="false" customHeight="false" outlineLevel="3" collapsed="false">
      <c r="A225" s="209"/>
      <c r="B225" s="210"/>
      <c r="C225" s="214" t="s">
        <v>358</v>
      </c>
      <c r="D225" s="215"/>
      <c r="E225" s="216" t="n">
        <v>2.7</v>
      </c>
      <c r="F225" s="207"/>
      <c r="G225" s="207"/>
      <c r="H225" s="207"/>
      <c r="I225" s="207"/>
      <c r="J225" s="207"/>
      <c r="K225" s="207"/>
      <c r="L225" s="207"/>
      <c r="M225" s="207"/>
      <c r="N225" s="212"/>
      <c r="O225" s="212"/>
      <c r="P225" s="212"/>
      <c r="Q225" s="212"/>
      <c r="R225" s="207"/>
      <c r="S225" s="207"/>
      <c r="T225" s="207"/>
      <c r="U225" s="207"/>
      <c r="V225" s="207"/>
      <c r="W225" s="207"/>
      <c r="X225" s="207"/>
      <c r="Y225" s="207"/>
      <c r="Z225" s="208"/>
      <c r="AA225" s="208"/>
      <c r="AB225" s="208"/>
      <c r="AC225" s="208"/>
      <c r="AD225" s="208"/>
      <c r="AE225" s="208"/>
      <c r="AF225" s="208"/>
      <c r="AG225" s="208" t="s">
        <v>200</v>
      </c>
      <c r="AH225" s="208" t="n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3" collapsed="false">
      <c r="A226" s="209"/>
      <c r="B226" s="210"/>
      <c r="C226" s="214" t="s">
        <v>359</v>
      </c>
      <c r="D226" s="215"/>
      <c r="E226" s="216" t="n">
        <v>33.1</v>
      </c>
      <c r="F226" s="207"/>
      <c r="G226" s="207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200</v>
      </c>
      <c r="AH226" s="208" t="n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14" t="s">
        <v>360</v>
      </c>
      <c r="D227" s="215"/>
      <c r="E227" s="216" t="n">
        <v>8.1</v>
      </c>
      <c r="F227" s="207"/>
      <c r="G227" s="207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200</v>
      </c>
      <c r="AH227" s="208" t="n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false" outlineLevel="3" collapsed="false">
      <c r="A228" s="209"/>
      <c r="B228" s="210"/>
      <c r="C228" s="214" t="s">
        <v>361</v>
      </c>
      <c r="D228" s="215"/>
      <c r="E228" s="216" t="n">
        <v>4.5</v>
      </c>
      <c r="F228" s="207"/>
      <c r="G228" s="207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200</v>
      </c>
      <c r="AH228" s="208" t="n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3" collapsed="false">
      <c r="A229" s="209"/>
      <c r="B229" s="210"/>
      <c r="C229" s="214" t="s">
        <v>362</v>
      </c>
      <c r="D229" s="215"/>
      <c r="E229" s="216" t="n">
        <v>5</v>
      </c>
      <c r="F229" s="207"/>
      <c r="G229" s="20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200</v>
      </c>
      <c r="AH229" s="208" t="n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3.2" hidden="false" customHeight="false" outlineLevel="3" collapsed="false">
      <c r="A230" s="209"/>
      <c r="B230" s="210"/>
      <c r="C230" s="214" t="s">
        <v>363</v>
      </c>
      <c r="D230" s="215"/>
      <c r="E230" s="216" t="n">
        <v>0.9</v>
      </c>
      <c r="F230" s="207"/>
      <c r="G230" s="207"/>
      <c r="H230" s="207"/>
      <c r="I230" s="207"/>
      <c r="J230" s="207"/>
      <c r="K230" s="207"/>
      <c r="L230" s="207"/>
      <c r="M230" s="207"/>
      <c r="N230" s="212"/>
      <c r="O230" s="212"/>
      <c r="P230" s="212"/>
      <c r="Q230" s="212"/>
      <c r="R230" s="207"/>
      <c r="S230" s="207"/>
      <c r="T230" s="207"/>
      <c r="U230" s="207"/>
      <c r="V230" s="207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 t="s">
        <v>200</v>
      </c>
      <c r="AH230" s="208" t="n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3" collapsed="false">
      <c r="A231" s="209"/>
      <c r="B231" s="210"/>
      <c r="C231" s="214" t="s">
        <v>364</v>
      </c>
      <c r="D231" s="215"/>
      <c r="E231" s="216" t="n">
        <v>1.2</v>
      </c>
      <c r="F231" s="207"/>
      <c r="G231" s="207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200</v>
      </c>
      <c r="AH231" s="208" t="n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3" collapsed="false">
      <c r="A232" s="209"/>
      <c r="B232" s="210"/>
      <c r="C232" s="214" t="s">
        <v>365</v>
      </c>
      <c r="D232" s="215"/>
      <c r="E232" s="216" t="n">
        <v>5.4</v>
      </c>
      <c r="F232" s="207"/>
      <c r="G232" s="20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200</v>
      </c>
      <c r="AH232" s="208" t="n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3" collapsed="false">
      <c r="A233" s="209"/>
      <c r="B233" s="210"/>
      <c r="C233" s="214" t="s">
        <v>366</v>
      </c>
      <c r="D233" s="215"/>
      <c r="E233" s="216" t="n">
        <v>3.6</v>
      </c>
      <c r="F233" s="207"/>
      <c r="G233" s="207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200</v>
      </c>
      <c r="AH233" s="208" t="n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false" outlineLevel="3" collapsed="false">
      <c r="A234" s="209"/>
      <c r="B234" s="210"/>
      <c r="C234" s="214" t="s">
        <v>367</v>
      </c>
      <c r="D234" s="215"/>
      <c r="E234" s="216" t="n">
        <v>4.1</v>
      </c>
      <c r="F234" s="207"/>
      <c r="G234" s="207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200</v>
      </c>
      <c r="AH234" s="208" t="n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14" t="s">
        <v>368</v>
      </c>
      <c r="D235" s="215"/>
      <c r="E235" s="216" t="n">
        <v>3.3</v>
      </c>
      <c r="F235" s="207"/>
      <c r="G235" s="207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200</v>
      </c>
      <c r="AH235" s="208" t="n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false" outlineLevel="3" collapsed="false">
      <c r="A236" s="209"/>
      <c r="B236" s="210"/>
      <c r="C236" s="214" t="s">
        <v>369</v>
      </c>
      <c r="D236" s="215"/>
      <c r="E236" s="216" t="n">
        <v>6.4</v>
      </c>
      <c r="F236" s="207"/>
      <c r="G236" s="207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200</v>
      </c>
      <c r="AH236" s="208" t="n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3" collapsed="false">
      <c r="A237" s="209"/>
      <c r="B237" s="210"/>
      <c r="C237" s="214" t="s">
        <v>370</v>
      </c>
      <c r="D237" s="215"/>
      <c r="E237" s="216" t="n">
        <v>20.8</v>
      </c>
      <c r="F237" s="207"/>
      <c r="G237" s="20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200</v>
      </c>
      <c r="AH237" s="208" t="n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3.2" hidden="false" customHeight="false" outlineLevel="3" collapsed="false">
      <c r="A238" s="209"/>
      <c r="B238" s="210"/>
      <c r="C238" s="214" t="s">
        <v>371</v>
      </c>
      <c r="D238" s="215"/>
      <c r="E238" s="216" t="n">
        <v>2.6</v>
      </c>
      <c r="F238" s="207"/>
      <c r="G238" s="207"/>
      <c r="H238" s="207"/>
      <c r="I238" s="207"/>
      <c r="J238" s="207"/>
      <c r="K238" s="207"/>
      <c r="L238" s="207"/>
      <c r="M238" s="207"/>
      <c r="N238" s="212"/>
      <c r="O238" s="212"/>
      <c r="P238" s="212"/>
      <c r="Q238" s="212"/>
      <c r="R238" s="207"/>
      <c r="S238" s="207"/>
      <c r="T238" s="207"/>
      <c r="U238" s="207"/>
      <c r="V238" s="207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 t="s">
        <v>200</v>
      </c>
      <c r="AH238" s="208" t="n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3" collapsed="false">
      <c r="A239" s="209"/>
      <c r="B239" s="210"/>
      <c r="C239" s="214" t="s">
        <v>372</v>
      </c>
      <c r="D239" s="215"/>
      <c r="E239" s="216" t="n">
        <v>40.5</v>
      </c>
      <c r="F239" s="207"/>
      <c r="G239" s="207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200</v>
      </c>
      <c r="AH239" s="208" t="n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14" t="s">
        <v>373</v>
      </c>
      <c r="D240" s="215"/>
      <c r="E240" s="216" t="n">
        <v>4.5</v>
      </c>
      <c r="F240" s="207"/>
      <c r="G240" s="207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200</v>
      </c>
      <c r="AH240" s="208" t="n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false" outlineLevel="2" collapsed="false">
      <c r="A241" s="209"/>
      <c r="B241" s="210"/>
      <c r="C241" s="217"/>
      <c r="D241" s="217"/>
      <c r="E241" s="217"/>
      <c r="F241" s="217"/>
      <c r="G241" s="217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202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0" collapsed="false">
      <c r="A242" s="191" t="s">
        <v>186</v>
      </c>
      <c r="B242" s="192" t="s">
        <v>105</v>
      </c>
      <c r="C242" s="193" t="s">
        <v>106</v>
      </c>
      <c r="D242" s="194"/>
      <c r="E242" s="195"/>
      <c r="F242" s="196"/>
      <c r="G242" s="196" t="n">
        <f aca="false">SUMIF(AG243:AG323,"&lt;&gt;NOR",G243:G323)</f>
        <v>0</v>
      </c>
      <c r="H242" s="196"/>
      <c r="I242" s="196" t="n">
        <f aca="false">SUM(I243:I323)</f>
        <v>987.52</v>
      </c>
      <c r="J242" s="196"/>
      <c r="K242" s="196" t="n">
        <f aca="false">SUM(K243:K323)</f>
        <v>55959.32</v>
      </c>
      <c r="L242" s="196"/>
      <c r="M242" s="196" t="n">
        <f aca="false">SUM(M243:M323)</f>
        <v>0</v>
      </c>
      <c r="N242" s="195"/>
      <c r="O242" s="195" t="n">
        <f aca="false">SUM(O243:O323)</f>
        <v>0.04</v>
      </c>
      <c r="P242" s="195"/>
      <c r="Q242" s="195" t="n">
        <f aca="false">SUM(Q243:Q323)</f>
        <v>13.52</v>
      </c>
      <c r="R242" s="196"/>
      <c r="S242" s="196"/>
      <c r="T242" s="197"/>
      <c r="U242" s="198"/>
      <c r="V242" s="198" t="n">
        <f aca="false">SUM(V243:V323)</f>
        <v>140.13</v>
      </c>
      <c r="W242" s="198"/>
      <c r="X242" s="198"/>
      <c r="Y242" s="198"/>
      <c r="AG242" s="0" t="s">
        <v>187</v>
      </c>
    </row>
    <row r="243" customFormat="false" ht="12.8" hidden="false" customHeight="false" outlineLevel="1" collapsed="false">
      <c r="A243" s="199" t="n">
        <v>28</v>
      </c>
      <c r="B243" s="200" t="s">
        <v>374</v>
      </c>
      <c r="C243" s="201" t="s">
        <v>375</v>
      </c>
      <c r="D243" s="202" t="s">
        <v>190</v>
      </c>
      <c r="E243" s="203" t="n">
        <v>3.9474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618</v>
      </c>
      <c r="K243" s="205" t="n">
        <f aca="false">ROUND(E243*J243,2)</f>
        <v>2439.49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0.063</v>
      </c>
      <c r="Q243" s="203" t="n">
        <f aca="false">ROUND(E243*P243,2)</f>
        <v>0.25</v>
      </c>
      <c r="R243" s="205" t="s">
        <v>376</v>
      </c>
      <c r="S243" s="205" t="s">
        <v>192</v>
      </c>
      <c r="T243" s="206" t="s">
        <v>193</v>
      </c>
      <c r="U243" s="207" t="n">
        <v>1.006</v>
      </c>
      <c r="V243" s="207" t="n">
        <f aca="false">ROUND(E243*U243,2)</f>
        <v>3.97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4" t="s">
        <v>377</v>
      </c>
      <c r="D244" s="215"/>
      <c r="E244" s="216" t="n">
        <v>3.95</v>
      </c>
      <c r="F244" s="207"/>
      <c r="G244" s="207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200</v>
      </c>
      <c r="AH244" s="208" t="n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29</v>
      </c>
      <c r="B246" s="200" t="s">
        <v>378</v>
      </c>
      <c r="C246" s="201" t="s">
        <v>379</v>
      </c>
      <c r="D246" s="202" t="s">
        <v>190</v>
      </c>
      <c r="E246" s="203" t="n">
        <v>3.15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327.9</v>
      </c>
      <c r="K246" s="205" t="n">
        <f aca="false">ROUND(E246*J246,2)</f>
        <v>1032.89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 t="s">
        <v>380</v>
      </c>
      <c r="S246" s="205" t="s">
        <v>192</v>
      </c>
      <c r="T246" s="206" t="s">
        <v>193</v>
      </c>
      <c r="U246" s="207" t="n">
        <v>0.003</v>
      </c>
      <c r="V246" s="207" t="n">
        <f aca="false">ROUND(E246*U246,2)</f>
        <v>0.01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4" t="s">
        <v>199</v>
      </c>
      <c r="D247" s="215"/>
      <c r="E247" s="216"/>
      <c r="F247" s="207"/>
      <c r="G247" s="207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200</v>
      </c>
      <c r="AH247" s="208" t="n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14" t="s">
        <v>381</v>
      </c>
      <c r="D248" s="215"/>
      <c r="E248" s="216" t="n">
        <v>3.15</v>
      </c>
      <c r="F248" s="207"/>
      <c r="G248" s="207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200</v>
      </c>
      <c r="AH248" s="208" t="n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7"/>
      <c r="D249" s="217"/>
      <c r="E249" s="217"/>
      <c r="F249" s="217"/>
      <c r="G249" s="217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2.8" hidden="false" customHeight="false" outlineLevel="1" collapsed="false">
      <c r="A250" s="199" t="n">
        <v>30</v>
      </c>
      <c r="B250" s="200" t="s">
        <v>382</v>
      </c>
      <c r="C250" s="201" t="s">
        <v>383</v>
      </c>
      <c r="D250" s="202" t="s">
        <v>205</v>
      </c>
      <c r="E250" s="203" t="n">
        <v>0.9711</v>
      </c>
      <c r="F250" s="204"/>
      <c r="G250" s="205" t="n">
        <f aca="false">ROUND(E250*F250,2)</f>
        <v>0</v>
      </c>
      <c r="H250" s="204" t="n">
        <v>0</v>
      </c>
      <c r="I250" s="205" t="n">
        <f aca="false">ROUND(E250*H250,2)</f>
        <v>0</v>
      </c>
      <c r="J250" s="204" t="n">
        <v>14920</v>
      </c>
      <c r="K250" s="205" t="n">
        <f aca="false">ROUND(E250*J250,2)</f>
        <v>14488.81</v>
      </c>
      <c r="L250" s="205" t="n">
        <v>21</v>
      </c>
      <c r="M250" s="205" t="n">
        <f aca="false">G250*(1+L250/100)</f>
        <v>0</v>
      </c>
      <c r="N250" s="203" t="n">
        <v>0</v>
      </c>
      <c r="O250" s="203" t="n">
        <f aca="false">ROUND(E250*N250,2)</f>
        <v>0</v>
      </c>
      <c r="P250" s="203" t="n">
        <v>2.5</v>
      </c>
      <c r="Q250" s="203" t="n">
        <f aca="false">ROUND(E250*P250,2)</f>
        <v>2.43</v>
      </c>
      <c r="R250" s="205" t="s">
        <v>384</v>
      </c>
      <c r="S250" s="205" t="s">
        <v>192</v>
      </c>
      <c r="T250" s="206" t="s">
        <v>193</v>
      </c>
      <c r="U250" s="207" t="n">
        <v>77.434</v>
      </c>
      <c r="V250" s="207" t="n">
        <f aca="false">ROUND(E250*U250,2)</f>
        <v>75.2</v>
      </c>
      <c r="W250" s="207"/>
      <c r="X250" s="207" t="s">
        <v>194</v>
      </c>
      <c r="Y250" s="207" t="s">
        <v>195</v>
      </c>
      <c r="Z250" s="208"/>
      <c r="AA250" s="208"/>
      <c r="AB250" s="208"/>
      <c r="AC250" s="208"/>
      <c r="AD250" s="208"/>
      <c r="AE250" s="208"/>
      <c r="AF250" s="208"/>
      <c r="AG250" s="208" t="s">
        <v>196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3.2" hidden="false" customHeight="true" outlineLevel="2" collapsed="false">
      <c r="A251" s="209"/>
      <c r="B251" s="210"/>
      <c r="C251" s="211" t="s">
        <v>385</v>
      </c>
      <c r="D251" s="211"/>
      <c r="E251" s="211"/>
      <c r="F251" s="211"/>
      <c r="G251" s="211"/>
      <c r="H251" s="207"/>
      <c r="I251" s="207"/>
      <c r="J251" s="207"/>
      <c r="K251" s="207"/>
      <c r="L251" s="207"/>
      <c r="M251" s="207"/>
      <c r="N251" s="212"/>
      <c r="O251" s="212"/>
      <c r="P251" s="212"/>
      <c r="Q251" s="212"/>
      <c r="R251" s="207"/>
      <c r="S251" s="207"/>
      <c r="T251" s="207"/>
      <c r="U251" s="207"/>
      <c r="V251" s="207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 t="s">
        <v>198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13" t="str">
        <f aca="false">C251</f>
        <v>s naložením vybouraných hmot a suti na dopravní prostředek nebo s odklizením na hromady do vzdálenosti 20 m</v>
      </c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4" t="s">
        <v>199</v>
      </c>
      <c r="D252" s="215"/>
      <c r="E252" s="216"/>
      <c r="F252" s="207"/>
      <c r="G252" s="207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200</v>
      </c>
      <c r="AH252" s="208" t="n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14" t="s">
        <v>386</v>
      </c>
      <c r="D253" s="215"/>
      <c r="E253" s="216" t="n">
        <v>0.42</v>
      </c>
      <c r="F253" s="207"/>
      <c r="G253" s="207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200</v>
      </c>
      <c r="AH253" s="208" t="n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false" outlineLevel="3" collapsed="false">
      <c r="A254" s="209"/>
      <c r="B254" s="210"/>
      <c r="C254" s="214" t="s">
        <v>387</v>
      </c>
      <c r="D254" s="215"/>
      <c r="E254" s="216" t="n">
        <v>0.55</v>
      </c>
      <c r="F254" s="207"/>
      <c r="G254" s="207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200</v>
      </c>
      <c r="AH254" s="208" t="n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9.4" hidden="false" customHeight="false" outlineLevel="1" collapsed="false">
      <c r="A256" s="199" t="n">
        <v>31</v>
      </c>
      <c r="B256" s="200" t="s">
        <v>388</v>
      </c>
      <c r="C256" s="201" t="s">
        <v>389</v>
      </c>
      <c r="D256" s="202" t="s">
        <v>205</v>
      </c>
      <c r="E256" s="203" t="n">
        <v>1.9737</v>
      </c>
      <c r="F256" s="204"/>
      <c r="G256" s="205" t="n">
        <f aca="false">ROUND(E256*F256,2)</f>
        <v>0</v>
      </c>
      <c r="H256" s="204" t="n">
        <v>29.08</v>
      </c>
      <c r="I256" s="205" t="n">
        <f aca="false">ROUND(E256*H256,2)</f>
        <v>57.4</v>
      </c>
      <c r="J256" s="204" t="n">
        <v>920.92</v>
      </c>
      <c r="K256" s="205" t="n">
        <f aca="false">ROUND(E256*J256,2)</f>
        <v>1817.62</v>
      </c>
      <c r="L256" s="205" t="n">
        <v>21</v>
      </c>
      <c r="M256" s="205" t="n">
        <f aca="false">G256*(1+L256/100)</f>
        <v>0</v>
      </c>
      <c r="N256" s="203" t="n">
        <v>0.00128</v>
      </c>
      <c r="O256" s="203" t="n">
        <f aca="false">ROUND(E256*N256,2)</f>
        <v>0</v>
      </c>
      <c r="P256" s="203" t="n">
        <v>1.8</v>
      </c>
      <c r="Q256" s="203" t="n">
        <f aca="false">ROUND(E256*P256,2)</f>
        <v>3.55</v>
      </c>
      <c r="R256" s="205" t="s">
        <v>390</v>
      </c>
      <c r="S256" s="205" t="s">
        <v>192</v>
      </c>
      <c r="T256" s="206" t="s">
        <v>193</v>
      </c>
      <c r="U256" s="207" t="n">
        <v>1.52</v>
      </c>
      <c r="V256" s="207" t="n">
        <f aca="false">ROUND(E256*U256,2)</f>
        <v>3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21" hidden="false" customHeight="true" outlineLevel="2" collapsed="false">
      <c r="A257" s="209"/>
      <c r="B257" s="210"/>
      <c r="C257" s="211" t="s">
        <v>391</v>
      </c>
      <c r="D257" s="211"/>
      <c r="E257" s="211"/>
      <c r="F257" s="211"/>
      <c r="G257" s="211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198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13" t="str">
        <f aca="false">C257</f>
        <v>nebo vybourání otvorů průřezové plochy přes 4 m2 ve zdivu nadzákladovém, včetně pomocného lešení o výšce podlahy do 1900 mm a pro zatížení do 1,5 kPa  (150 kg/m2)</v>
      </c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2" collapsed="false">
      <c r="A258" s="209"/>
      <c r="B258" s="210"/>
      <c r="C258" s="214" t="s">
        <v>392</v>
      </c>
      <c r="D258" s="215"/>
      <c r="E258" s="216" t="n">
        <v>1.97</v>
      </c>
      <c r="F258" s="207"/>
      <c r="G258" s="207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200</v>
      </c>
      <c r="AH258" s="208" t="n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7"/>
      <c r="D259" s="217"/>
      <c r="E259" s="217"/>
      <c r="F259" s="217"/>
      <c r="G259" s="217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9.4" hidden="false" customHeight="false" outlineLevel="1" collapsed="false">
      <c r="A260" s="199" t="n">
        <v>32</v>
      </c>
      <c r="B260" s="200" t="s">
        <v>393</v>
      </c>
      <c r="C260" s="201" t="s">
        <v>394</v>
      </c>
      <c r="D260" s="202" t="s">
        <v>190</v>
      </c>
      <c r="E260" s="203" t="n">
        <v>3.8</v>
      </c>
      <c r="F260" s="204"/>
      <c r="G260" s="205" t="n">
        <f aca="false">ROUND(E260*F260,2)</f>
        <v>0</v>
      </c>
      <c r="H260" s="204" t="n">
        <v>0</v>
      </c>
      <c r="I260" s="205" t="n">
        <f aca="false">ROUND(E260*H260,2)</f>
        <v>0</v>
      </c>
      <c r="J260" s="204" t="n">
        <v>157.5</v>
      </c>
      <c r="K260" s="205" t="n">
        <f aca="false">ROUND(E260*J260,2)</f>
        <v>598.5</v>
      </c>
      <c r="L260" s="205" t="n">
        <v>21</v>
      </c>
      <c r="M260" s="205" t="n">
        <f aca="false">G260*(1+L260/100)</f>
        <v>0</v>
      </c>
      <c r="N260" s="203" t="n">
        <v>0</v>
      </c>
      <c r="O260" s="203" t="n">
        <f aca="false">ROUND(E260*N260,2)</f>
        <v>0</v>
      </c>
      <c r="P260" s="203" t="n">
        <v>0</v>
      </c>
      <c r="Q260" s="203" t="n">
        <f aca="false">ROUND(E260*P260,2)</f>
        <v>0</v>
      </c>
      <c r="R260" s="205" t="s">
        <v>390</v>
      </c>
      <c r="S260" s="205" t="s">
        <v>192</v>
      </c>
      <c r="T260" s="20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194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196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4" t="s">
        <v>199</v>
      </c>
      <c r="D261" s="215"/>
      <c r="E261" s="216"/>
      <c r="F261" s="207"/>
      <c r="G261" s="207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200</v>
      </c>
      <c r="AH261" s="208" t="n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false" outlineLevel="3" collapsed="false">
      <c r="A262" s="209"/>
      <c r="B262" s="210"/>
      <c r="C262" s="214" t="s">
        <v>395</v>
      </c>
      <c r="D262" s="215"/>
      <c r="E262" s="216" t="n">
        <v>2</v>
      </c>
      <c r="F262" s="207"/>
      <c r="G262" s="207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200</v>
      </c>
      <c r="AH262" s="208" t="n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14" t="s">
        <v>396</v>
      </c>
      <c r="D263" s="215"/>
      <c r="E263" s="216" t="n">
        <v>1.8</v>
      </c>
      <c r="F263" s="207"/>
      <c r="G263" s="207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200</v>
      </c>
      <c r="AH263" s="208" t="n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false" outlineLevel="2" collapsed="false">
      <c r="A264" s="209"/>
      <c r="B264" s="210"/>
      <c r="C264" s="217"/>
      <c r="D264" s="217"/>
      <c r="E264" s="217"/>
      <c r="F264" s="217"/>
      <c r="G264" s="217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202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2.8" hidden="false" customHeight="false" outlineLevel="1" collapsed="false">
      <c r="A265" s="199" t="n">
        <v>33</v>
      </c>
      <c r="B265" s="200" t="s">
        <v>397</v>
      </c>
      <c r="C265" s="201" t="s">
        <v>398</v>
      </c>
      <c r="D265" s="202" t="s">
        <v>190</v>
      </c>
      <c r="E265" s="203" t="n">
        <v>0.95</v>
      </c>
      <c r="F265" s="204"/>
      <c r="G265" s="205" t="n">
        <f aca="false">ROUND(E265*F265,2)</f>
        <v>0</v>
      </c>
      <c r="H265" s="204" t="n">
        <v>0</v>
      </c>
      <c r="I265" s="205" t="n">
        <f aca="false">ROUND(E265*H265,2)</f>
        <v>0</v>
      </c>
      <c r="J265" s="204" t="n">
        <v>107</v>
      </c>
      <c r="K265" s="205" t="n">
        <f aca="false">ROUND(E265*J265,2)</f>
        <v>101.65</v>
      </c>
      <c r="L265" s="205" t="n">
        <v>21</v>
      </c>
      <c r="M265" s="205" t="n">
        <f aca="false">G265*(1+L265/100)</f>
        <v>0</v>
      </c>
      <c r="N265" s="203" t="n">
        <v>0</v>
      </c>
      <c r="O265" s="203" t="n">
        <f aca="false">ROUND(E265*N265,2)</f>
        <v>0</v>
      </c>
      <c r="P265" s="203" t="n">
        <v>0.02</v>
      </c>
      <c r="Q265" s="203" t="n">
        <f aca="false">ROUND(E265*P265,2)</f>
        <v>0.02</v>
      </c>
      <c r="R265" s="205" t="s">
        <v>390</v>
      </c>
      <c r="S265" s="205" t="s">
        <v>192</v>
      </c>
      <c r="T265" s="206" t="s">
        <v>193</v>
      </c>
      <c r="U265" s="207" t="n">
        <v>0.24</v>
      </c>
      <c r="V265" s="207" t="n">
        <f aca="false">ROUND(E265*U265,2)</f>
        <v>0.23</v>
      </c>
      <c r="W265" s="207"/>
      <c r="X265" s="207" t="s">
        <v>194</v>
      </c>
      <c r="Y265" s="207" t="s">
        <v>195</v>
      </c>
      <c r="Z265" s="208"/>
      <c r="AA265" s="208"/>
      <c r="AB265" s="208"/>
      <c r="AC265" s="208"/>
      <c r="AD265" s="208"/>
      <c r="AE265" s="208"/>
      <c r="AF265" s="208"/>
      <c r="AG265" s="208" t="s">
        <v>207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3.2" hidden="false" customHeight="true" outlineLevel="2" collapsed="false">
      <c r="A266" s="209"/>
      <c r="B266" s="210"/>
      <c r="C266" s="211" t="s">
        <v>399</v>
      </c>
      <c r="D266" s="211"/>
      <c r="E266" s="211"/>
      <c r="F266" s="211"/>
      <c r="G266" s="211"/>
      <c r="H266" s="207"/>
      <c r="I266" s="207"/>
      <c r="J266" s="207"/>
      <c r="K266" s="207"/>
      <c r="L266" s="207"/>
      <c r="M266" s="207"/>
      <c r="N266" s="212"/>
      <c r="O266" s="212"/>
      <c r="P266" s="212"/>
      <c r="Q266" s="212"/>
      <c r="R266" s="207"/>
      <c r="S266" s="207"/>
      <c r="T266" s="207"/>
      <c r="U266" s="207"/>
      <c r="V266" s="207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 t="s">
        <v>198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4" t="s">
        <v>199</v>
      </c>
      <c r="D267" s="215"/>
      <c r="E267" s="216"/>
      <c r="F267" s="207"/>
      <c r="G267" s="207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200</v>
      </c>
      <c r="AH267" s="208" t="n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14" t="s">
        <v>400</v>
      </c>
      <c r="D268" s="215"/>
      <c r="E268" s="216" t="n">
        <v>0.95</v>
      </c>
      <c r="F268" s="207"/>
      <c r="G268" s="207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200</v>
      </c>
      <c r="AH268" s="208" t="n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false" outlineLevel="2" collapsed="false">
      <c r="A269" s="209"/>
      <c r="B269" s="210"/>
      <c r="C269" s="217"/>
      <c r="D269" s="217"/>
      <c r="E269" s="217"/>
      <c r="F269" s="217"/>
      <c r="G269" s="217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202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2.8" hidden="false" customHeight="false" outlineLevel="1" collapsed="false">
      <c r="A270" s="199" t="n">
        <v>34</v>
      </c>
      <c r="B270" s="200" t="s">
        <v>401</v>
      </c>
      <c r="C270" s="201" t="s">
        <v>402</v>
      </c>
      <c r="D270" s="202" t="s">
        <v>190</v>
      </c>
      <c r="E270" s="203" t="n">
        <v>75.87</v>
      </c>
      <c r="F270" s="204"/>
      <c r="G270" s="205" t="n">
        <f aca="false">ROUND(E270*F270,2)</f>
        <v>0</v>
      </c>
      <c r="H270" s="204" t="n">
        <v>0</v>
      </c>
      <c r="I270" s="205" t="n">
        <f aca="false">ROUND(E270*H270,2)</f>
        <v>0</v>
      </c>
      <c r="J270" s="204" t="n">
        <v>196</v>
      </c>
      <c r="K270" s="205" t="n">
        <f aca="false">ROUND(E270*J270,2)</f>
        <v>14870.52</v>
      </c>
      <c r="L270" s="205" t="n">
        <v>21</v>
      </c>
      <c r="M270" s="205" t="n">
        <f aca="false">G270*(1+L270/100)</f>
        <v>0</v>
      </c>
      <c r="N270" s="203" t="n">
        <v>0</v>
      </c>
      <c r="O270" s="203" t="n">
        <f aca="false">ROUND(E270*N270,2)</f>
        <v>0</v>
      </c>
      <c r="P270" s="203" t="n">
        <v>0.065</v>
      </c>
      <c r="Q270" s="203" t="n">
        <f aca="false">ROUND(E270*P270,2)</f>
        <v>4.93</v>
      </c>
      <c r="R270" s="205" t="s">
        <v>390</v>
      </c>
      <c r="S270" s="205" t="s">
        <v>192</v>
      </c>
      <c r="T270" s="206" t="s">
        <v>193</v>
      </c>
      <c r="U270" s="207" t="n">
        <v>0.44</v>
      </c>
      <c r="V270" s="207" t="n">
        <f aca="false">ROUND(E270*U270,2)</f>
        <v>33.38</v>
      </c>
      <c r="W270" s="207"/>
      <c r="X270" s="207" t="s">
        <v>194</v>
      </c>
      <c r="Y270" s="207" t="s">
        <v>195</v>
      </c>
      <c r="Z270" s="208"/>
      <c r="AA270" s="208"/>
      <c r="AB270" s="208"/>
      <c r="AC270" s="208"/>
      <c r="AD270" s="208"/>
      <c r="AE270" s="208"/>
      <c r="AF270" s="208"/>
      <c r="AG270" s="208" t="s">
        <v>196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3.2" hidden="false" customHeight="true" outlineLevel="2" collapsed="false">
      <c r="A271" s="209"/>
      <c r="B271" s="210"/>
      <c r="C271" s="211" t="s">
        <v>399</v>
      </c>
      <c r="D271" s="211"/>
      <c r="E271" s="211"/>
      <c r="F271" s="211"/>
      <c r="G271" s="211"/>
      <c r="H271" s="207"/>
      <c r="I271" s="207"/>
      <c r="J271" s="207"/>
      <c r="K271" s="207"/>
      <c r="L271" s="207"/>
      <c r="M271" s="207"/>
      <c r="N271" s="212"/>
      <c r="O271" s="212"/>
      <c r="P271" s="212"/>
      <c r="Q271" s="212"/>
      <c r="R271" s="207"/>
      <c r="S271" s="207"/>
      <c r="T271" s="207"/>
      <c r="U271" s="207"/>
      <c r="V271" s="207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 t="s">
        <v>198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false" outlineLevel="2" collapsed="false">
      <c r="A272" s="209"/>
      <c r="B272" s="210"/>
      <c r="C272" s="214" t="s">
        <v>199</v>
      </c>
      <c r="D272" s="215"/>
      <c r="E272" s="216"/>
      <c r="F272" s="207"/>
      <c r="G272" s="207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200</v>
      </c>
      <c r="AH272" s="208" t="n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14" t="s">
        <v>403</v>
      </c>
      <c r="D273" s="215"/>
      <c r="E273" s="216" t="n">
        <v>66.01</v>
      </c>
      <c r="F273" s="207"/>
      <c r="G273" s="207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200</v>
      </c>
      <c r="AH273" s="208" t="n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false" outlineLevel="3" collapsed="false">
      <c r="A274" s="209"/>
      <c r="B274" s="210"/>
      <c r="C274" s="214" t="s">
        <v>404</v>
      </c>
      <c r="D274" s="215"/>
      <c r="E274" s="216" t="n">
        <v>9.86</v>
      </c>
      <c r="F274" s="207"/>
      <c r="G274" s="207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200</v>
      </c>
      <c r="AH274" s="208" t="n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35</v>
      </c>
      <c r="B276" s="200" t="s">
        <v>405</v>
      </c>
      <c r="C276" s="201" t="s">
        <v>406</v>
      </c>
      <c r="D276" s="202" t="s">
        <v>259</v>
      </c>
      <c r="E276" s="203" t="n">
        <v>11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20.4</v>
      </c>
      <c r="K276" s="205" t="n">
        <f aca="false">ROUND(E276*J276,2)</f>
        <v>224.4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 t="s">
        <v>390</v>
      </c>
      <c r="S276" s="205" t="s">
        <v>192</v>
      </c>
      <c r="T276" s="206" t="s">
        <v>193</v>
      </c>
      <c r="U276" s="207" t="n">
        <v>0.05</v>
      </c>
      <c r="V276" s="207" t="n">
        <f aca="false">ROUND(E276*U276,2)</f>
        <v>0.55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11" t="s">
        <v>407</v>
      </c>
      <c r="D277" s="211"/>
      <c r="E277" s="211"/>
      <c r="F277" s="211"/>
      <c r="G277" s="211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198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21" hidden="false" customHeight="true" outlineLevel="2" collapsed="false">
      <c r="A278" s="209"/>
      <c r="B278" s="210"/>
      <c r="C278" s="218" t="s">
        <v>408</v>
      </c>
      <c r="D278" s="218"/>
      <c r="E278" s="218"/>
      <c r="F278" s="218"/>
      <c r="G278" s="218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13" t="str">
        <f aca="false">C278</f>
        <v>Položka obsahuje náklady na vyvěšení křídel, jejich uložení a zpětné zavěšení po provedených stavebních úpravách. Položka se používá i pro vyvěšení křídel určených k likvidaci.</v>
      </c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false" outlineLevel="2" collapsed="false">
      <c r="A279" s="209"/>
      <c r="B279" s="210"/>
      <c r="C279" s="214" t="s">
        <v>199</v>
      </c>
      <c r="D279" s="215"/>
      <c r="E279" s="216"/>
      <c r="F279" s="207"/>
      <c r="G279" s="207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200</v>
      </c>
      <c r="AH279" s="208" t="n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3" collapsed="false">
      <c r="A280" s="209"/>
      <c r="B280" s="210"/>
      <c r="C280" s="214" t="s">
        <v>409</v>
      </c>
      <c r="D280" s="215"/>
      <c r="E280" s="216" t="n">
        <v>2</v>
      </c>
      <c r="F280" s="207"/>
      <c r="G280" s="20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200</v>
      </c>
      <c r="AH280" s="208" t="n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3.2" hidden="false" customHeight="false" outlineLevel="3" collapsed="false">
      <c r="A281" s="209"/>
      <c r="B281" s="210"/>
      <c r="C281" s="214" t="s">
        <v>410</v>
      </c>
      <c r="D281" s="215"/>
      <c r="E281" s="216" t="n">
        <v>2</v>
      </c>
      <c r="F281" s="207"/>
      <c r="G281" s="207"/>
      <c r="H281" s="207"/>
      <c r="I281" s="207"/>
      <c r="J281" s="207"/>
      <c r="K281" s="207"/>
      <c r="L281" s="207"/>
      <c r="M281" s="207"/>
      <c r="N281" s="212"/>
      <c r="O281" s="212"/>
      <c r="P281" s="212"/>
      <c r="Q281" s="212"/>
      <c r="R281" s="207"/>
      <c r="S281" s="207"/>
      <c r="T281" s="207"/>
      <c r="U281" s="207"/>
      <c r="V281" s="207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 t="s">
        <v>200</v>
      </c>
      <c r="AH281" s="208" t="n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3" collapsed="false">
      <c r="A282" s="209"/>
      <c r="B282" s="210"/>
      <c r="C282" s="214" t="s">
        <v>411</v>
      </c>
      <c r="D282" s="215"/>
      <c r="E282" s="216" t="n">
        <v>7</v>
      </c>
      <c r="F282" s="207"/>
      <c r="G282" s="207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200</v>
      </c>
      <c r="AH282" s="208" t="n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3.2" hidden="false" customHeight="false" outlineLevel="2" collapsed="false">
      <c r="A283" s="209"/>
      <c r="B283" s="210"/>
      <c r="C283" s="217"/>
      <c r="D283" s="217"/>
      <c r="E283" s="217"/>
      <c r="F283" s="217"/>
      <c r="G283" s="217"/>
      <c r="H283" s="207"/>
      <c r="I283" s="207"/>
      <c r="J283" s="207"/>
      <c r="K283" s="207"/>
      <c r="L283" s="207"/>
      <c r="M283" s="207"/>
      <c r="N283" s="212"/>
      <c r="O283" s="212"/>
      <c r="P283" s="212"/>
      <c r="Q283" s="212"/>
      <c r="R283" s="207"/>
      <c r="S283" s="207"/>
      <c r="T283" s="207"/>
      <c r="U283" s="207"/>
      <c r="V283" s="207"/>
      <c r="W283" s="207"/>
      <c r="X283" s="207"/>
      <c r="Y283" s="207"/>
      <c r="Z283" s="208"/>
      <c r="AA283" s="208"/>
      <c r="AB283" s="208"/>
      <c r="AC283" s="208"/>
      <c r="AD283" s="208"/>
      <c r="AE283" s="208"/>
      <c r="AF283" s="208"/>
      <c r="AG283" s="208" t="s">
        <v>202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2.8" hidden="false" customHeight="false" outlineLevel="1" collapsed="false">
      <c r="A284" s="199" t="n">
        <v>36</v>
      </c>
      <c r="B284" s="200" t="s">
        <v>412</v>
      </c>
      <c r="C284" s="201" t="s">
        <v>413</v>
      </c>
      <c r="D284" s="202" t="s">
        <v>190</v>
      </c>
      <c r="E284" s="203" t="n">
        <v>2.0125</v>
      </c>
      <c r="F284" s="204"/>
      <c r="G284" s="205" t="n">
        <f aca="false">ROUND(E284*F284,2)</f>
        <v>0</v>
      </c>
      <c r="H284" s="204" t="n">
        <v>20.94</v>
      </c>
      <c r="I284" s="205" t="n">
        <f aca="false">ROUND(E284*H284,2)</f>
        <v>42.14</v>
      </c>
      <c r="J284" s="204" t="n">
        <v>127.06</v>
      </c>
      <c r="K284" s="205" t="n">
        <f aca="false">ROUND(E284*J284,2)</f>
        <v>255.71</v>
      </c>
      <c r="L284" s="205" t="n">
        <v>21</v>
      </c>
      <c r="M284" s="205" t="n">
        <f aca="false">G284*(1+L284/100)</f>
        <v>0</v>
      </c>
      <c r="N284" s="203" t="n">
        <v>0.00092</v>
      </c>
      <c r="O284" s="203" t="n">
        <f aca="false">ROUND(E284*N284,2)</f>
        <v>0</v>
      </c>
      <c r="P284" s="203" t="n">
        <v>0.027</v>
      </c>
      <c r="Q284" s="203" t="n">
        <f aca="false">ROUND(E284*P284,2)</f>
        <v>0.05</v>
      </c>
      <c r="R284" s="205" t="s">
        <v>390</v>
      </c>
      <c r="S284" s="205" t="s">
        <v>192</v>
      </c>
      <c r="T284" s="206" t="s">
        <v>193</v>
      </c>
      <c r="U284" s="207" t="n">
        <v>0.263</v>
      </c>
      <c r="V284" s="207" t="n">
        <f aca="false">ROUND(E284*U284,2)</f>
        <v>0.53</v>
      </c>
      <c r="W284" s="207"/>
      <c r="X284" s="207" t="s">
        <v>194</v>
      </c>
      <c r="Y284" s="207" t="s">
        <v>195</v>
      </c>
      <c r="Z284" s="208"/>
      <c r="AA284" s="208"/>
      <c r="AB284" s="208"/>
      <c r="AC284" s="208"/>
      <c r="AD284" s="208"/>
      <c r="AE284" s="208"/>
      <c r="AF284" s="208"/>
      <c r="AG284" s="208" t="s">
        <v>207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3.2" hidden="false" customHeight="true" outlineLevel="2" collapsed="false">
      <c r="A285" s="209"/>
      <c r="B285" s="210"/>
      <c r="C285" s="211" t="s">
        <v>414</v>
      </c>
      <c r="D285" s="211"/>
      <c r="E285" s="211"/>
      <c r="F285" s="211"/>
      <c r="G285" s="211"/>
      <c r="H285" s="207"/>
      <c r="I285" s="207"/>
      <c r="J285" s="207"/>
      <c r="K285" s="207"/>
      <c r="L285" s="207"/>
      <c r="M285" s="207"/>
      <c r="N285" s="212"/>
      <c r="O285" s="212"/>
      <c r="P285" s="212"/>
      <c r="Q285" s="212"/>
      <c r="R285" s="207"/>
      <c r="S285" s="207"/>
      <c r="T285" s="207"/>
      <c r="U285" s="207"/>
      <c r="V285" s="207"/>
      <c r="W285" s="207"/>
      <c r="X285" s="207"/>
      <c r="Y285" s="207"/>
      <c r="Z285" s="208"/>
      <c r="AA285" s="208"/>
      <c r="AB285" s="208"/>
      <c r="AC285" s="208"/>
      <c r="AD285" s="208"/>
      <c r="AE285" s="208"/>
      <c r="AF285" s="208"/>
      <c r="AG285" s="208" t="s">
        <v>198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false" outlineLevel="2" collapsed="false">
      <c r="A286" s="209"/>
      <c r="B286" s="210"/>
      <c r="C286" s="214" t="s">
        <v>415</v>
      </c>
      <c r="D286" s="215"/>
      <c r="E286" s="216" t="n">
        <v>2.01</v>
      </c>
      <c r="F286" s="207"/>
      <c r="G286" s="207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200</v>
      </c>
      <c r="AH286" s="208" t="n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37</v>
      </c>
      <c r="B288" s="200" t="s">
        <v>416</v>
      </c>
      <c r="C288" s="201" t="s">
        <v>417</v>
      </c>
      <c r="D288" s="202" t="s">
        <v>190</v>
      </c>
      <c r="E288" s="203" t="n">
        <v>15.145</v>
      </c>
      <c r="F288" s="204"/>
      <c r="G288" s="205" t="n">
        <f aca="false">ROUND(E288*F288,2)</f>
        <v>0</v>
      </c>
      <c r="H288" s="204" t="n">
        <v>26.64</v>
      </c>
      <c r="I288" s="205" t="n">
        <f aca="false">ROUND(E288*H288,2)</f>
        <v>403.46</v>
      </c>
      <c r="J288" s="204" t="n">
        <v>260.36</v>
      </c>
      <c r="K288" s="205" t="n">
        <f aca="false">ROUND(E288*J288,2)</f>
        <v>3943.15</v>
      </c>
      <c r="L288" s="205" t="n">
        <v>21</v>
      </c>
      <c r="M288" s="205" t="n">
        <f aca="false">G288*(1+L288/100)</f>
        <v>0</v>
      </c>
      <c r="N288" s="203" t="n">
        <v>0.00117</v>
      </c>
      <c r="O288" s="203" t="n">
        <f aca="false">ROUND(E288*N288,2)</f>
        <v>0.02</v>
      </c>
      <c r="P288" s="203" t="n">
        <v>0.088</v>
      </c>
      <c r="Q288" s="203" t="n">
        <f aca="false">ROUND(E288*P288,2)</f>
        <v>1.33</v>
      </c>
      <c r="R288" s="205" t="s">
        <v>390</v>
      </c>
      <c r="S288" s="205" t="s">
        <v>192</v>
      </c>
      <c r="T288" s="206" t="s">
        <v>193</v>
      </c>
      <c r="U288" s="207" t="n">
        <v>0.556</v>
      </c>
      <c r="V288" s="207" t="n">
        <f aca="false">ROUND(E288*U288,2)</f>
        <v>8.42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11" t="s">
        <v>414</v>
      </c>
      <c r="D289" s="211"/>
      <c r="E289" s="211"/>
      <c r="F289" s="211"/>
      <c r="G289" s="211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198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21" hidden="false" customHeight="true" outlineLevel="2" collapsed="false">
      <c r="A290" s="209"/>
      <c r="B290" s="210"/>
      <c r="C290" s="218" t="s">
        <v>418</v>
      </c>
      <c r="D290" s="218"/>
      <c r="E290" s="218"/>
      <c r="F290" s="218"/>
      <c r="G290" s="218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13" t="str">
        <f aca="false">C290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false" outlineLevel="2" collapsed="false">
      <c r="A291" s="209"/>
      <c r="B291" s="210"/>
      <c r="C291" s="214" t="s">
        <v>199</v>
      </c>
      <c r="D291" s="215"/>
      <c r="E291" s="216"/>
      <c r="F291" s="207"/>
      <c r="G291" s="207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200</v>
      </c>
      <c r="AH291" s="208" t="n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3" collapsed="false">
      <c r="A292" s="209"/>
      <c r="B292" s="210"/>
      <c r="C292" s="214" t="s">
        <v>419</v>
      </c>
      <c r="D292" s="215"/>
      <c r="E292" s="216" t="n">
        <v>1.96</v>
      </c>
      <c r="F292" s="207"/>
      <c r="G292" s="20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200</v>
      </c>
      <c r="AH292" s="208" t="n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3.2" hidden="false" customHeight="false" outlineLevel="3" collapsed="false">
      <c r="A293" s="209"/>
      <c r="B293" s="210"/>
      <c r="C293" s="214" t="s">
        <v>420</v>
      </c>
      <c r="D293" s="215"/>
      <c r="E293" s="216" t="n">
        <v>1.96</v>
      </c>
      <c r="F293" s="207"/>
      <c r="G293" s="207"/>
      <c r="H293" s="207"/>
      <c r="I293" s="207"/>
      <c r="J293" s="207"/>
      <c r="K293" s="207"/>
      <c r="L293" s="207"/>
      <c r="M293" s="207"/>
      <c r="N293" s="212"/>
      <c r="O293" s="212"/>
      <c r="P293" s="212"/>
      <c r="Q293" s="212"/>
      <c r="R293" s="207"/>
      <c r="S293" s="207"/>
      <c r="T293" s="207"/>
      <c r="U293" s="207"/>
      <c r="V293" s="207"/>
      <c r="W293" s="207"/>
      <c r="X293" s="207"/>
      <c r="Y293" s="207"/>
      <c r="Z293" s="208"/>
      <c r="AA293" s="208"/>
      <c r="AB293" s="208"/>
      <c r="AC293" s="208"/>
      <c r="AD293" s="208"/>
      <c r="AE293" s="208"/>
      <c r="AF293" s="208"/>
      <c r="AG293" s="208" t="s">
        <v>200</v>
      </c>
      <c r="AH293" s="208" t="n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false" outlineLevel="3" collapsed="false">
      <c r="A294" s="209"/>
      <c r="B294" s="210"/>
      <c r="C294" s="214" t="s">
        <v>421</v>
      </c>
      <c r="D294" s="215"/>
      <c r="E294" s="216" t="n">
        <v>1.77</v>
      </c>
      <c r="F294" s="207"/>
      <c r="G294" s="207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200</v>
      </c>
      <c r="AH294" s="208" t="n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14" t="s">
        <v>422</v>
      </c>
      <c r="D295" s="215"/>
      <c r="E295" s="216" t="n">
        <v>1.58</v>
      </c>
      <c r="F295" s="207"/>
      <c r="G295" s="207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200</v>
      </c>
      <c r="AH295" s="208" t="n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false" outlineLevel="3" collapsed="false">
      <c r="A296" s="209"/>
      <c r="B296" s="210"/>
      <c r="C296" s="214" t="s">
        <v>422</v>
      </c>
      <c r="D296" s="215"/>
      <c r="E296" s="216" t="n">
        <v>1.58</v>
      </c>
      <c r="F296" s="207"/>
      <c r="G296" s="207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200</v>
      </c>
      <c r="AH296" s="208" t="n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3" collapsed="false">
      <c r="A297" s="209"/>
      <c r="B297" s="210"/>
      <c r="C297" s="214" t="s">
        <v>422</v>
      </c>
      <c r="D297" s="215"/>
      <c r="E297" s="216" t="n">
        <v>1.58</v>
      </c>
      <c r="F297" s="207"/>
      <c r="G297" s="20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200</v>
      </c>
      <c r="AH297" s="208" t="n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3.2" hidden="false" customHeight="false" outlineLevel="3" collapsed="false">
      <c r="A298" s="209"/>
      <c r="B298" s="210"/>
      <c r="C298" s="214" t="s">
        <v>423</v>
      </c>
      <c r="D298" s="215"/>
      <c r="E298" s="216" t="n">
        <v>1.77</v>
      </c>
      <c r="F298" s="207"/>
      <c r="G298" s="207"/>
      <c r="H298" s="207"/>
      <c r="I298" s="207"/>
      <c r="J298" s="207"/>
      <c r="K298" s="207"/>
      <c r="L298" s="207"/>
      <c r="M298" s="207"/>
      <c r="N298" s="212"/>
      <c r="O298" s="212"/>
      <c r="P298" s="212"/>
      <c r="Q298" s="212"/>
      <c r="R298" s="207"/>
      <c r="S298" s="207"/>
      <c r="T298" s="207"/>
      <c r="U298" s="207"/>
      <c r="V298" s="207"/>
      <c r="W298" s="207"/>
      <c r="X298" s="207"/>
      <c r="Y298" s="207"/>
      <c r="Z298" s="208"/>
      <c r="AA298" s="208"/>
      <c r="AB298" s="208"/>
      <c r="AC298" s="208"/>
      <c r="AD298" s="208"/>
      <c r="AE298" s="208"/>
      <c r="AF298" s="208"/>
      <c r="AG298" s="208" t="s">
        <v>200</v>
      </c>
      <c r="AH298" s="208" t="n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false" outlineLevel="3" collapsed="false">
      <c r="A299" s="209"/>
      <c r="B299" s="210"/>
      <c r="C299" s="214" t="s">
        <v>423</v>
      </c>
      <c r="D299" s="215"/>
      <c r="E299" s="216" t="n">
        <v>1.77</v>
      </c>
      <c r="F299" s="207"/>
      <c r="G299" s="207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200</v>
      </c>
      <c r="AH299" s="208" t="n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14" t="s">
        <v>424</v>
      </c>
      <c r="D300" s="215"/>
      <c r="E300" s="216" t="n">
        <v>1.18</v>
      </c>
      <c r="F300" s="207"/>
      <c r="G300" s="207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200</v>
      </c>
      <c r="AH300" s="208" t="n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false" outlineLevel="2" collapsed="false">
      <c r="A301" s="209"/>
      <c r="B301" s="210"/>
      <c r="C301" s="217"/>
      <c r="D301" s="217"/>
      <c r="E301" s="217"/>
      <c r="F301" s="217"/>
      <c r="G301" s="217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202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2.8" hidden="false" customHeight="false" outlineLevel="1" collapsed="false">
      <c r="A302" s="199" t="n">
        <v>38</v>
      </c>
      <c r="B302" s="200" t="s">
        <v>425</v>
      </c>
      <c r="C302" s="201" t="s">
        <v>426</v>
      </c>
      <c r="D302" s="202" t="s">
        <v>190</v>
      </c>
      <c r="E302" s="203" t="n">
        <v>2.7305</v>
      </c>
      <c r="F302" s="204"/>
      <c r="G302" s="205" t="n">
        <f aca="false">ROUND(E302*F302,2)</f>
        <v>0</v>
      </c>
      <c r="H302" s="204" t="n">
        <v>22.78</v>
      </c>
      <c r="I302" s="205" t="n">
        <f aca="false">ROUND(E302*H302,2)</f>
        <v>62.2</v>
      </c>
      <c r="J302" s="204" t="n">
        <v>248.22</v>
      </c>
      <c r="K302" s="205" t="n">
        <f aca="false">ROUND(E302*J302,2)</f>
        <v>677.76</v>
      </c>
      <c r="L302" s="205" t="n">
        <v>21</v>
      </c>
      <c r="M302" s="205" t="n">
        <f aca="false">G302*(1+L302/100)</f>
        <v>0</v>
      </c>
      <c r="N302" s="203" t="n">
        <v>0.001</v>
      </c>
      <c r="O302" s="203" t="n">
        <f aca="false">ROUND(E302*N302,2)</f>
        <v>0</v>
      </c>
      <c r="P302" s="203" t="n">
        <v>0.067</v>
      </c>
      <c r="Q302" s="203" t="n">
        <f aca="false">ROUND(E302*P302,2)</f>
        <v>0.18</v>
      </c>
      <c r="R302" s="205" t="s">
        <v>390</v>
      </c>
      <c r="S302" s="205" t="s">
        <v>192</v>
      </c>
      <c r="T302" s="206" t="s">
        <v>193</v>
      </c>
      <c r="U302" s="207" t="n">
        <v>0.533</v>
      </c>
      <c r="V302" s="207" t="n">
        <f aca="false">ROUND(E302*U302,2)</f>
        <v>1.46</v>
      </c>
      <c r="W302" s="207"/>
      <c r="X302" s="207" t="s">
        <v>194</v>
      </c>
      <c r="Y302" s="207" t="s">
        <v>195</v>
      </c>
      <c r="Z302" s="208"/>
      <c r="AA302" s="208"/>
      <c r="AB302" s="208"/>
      <c r="AC302" s="208"/>
      <c r="AD302" s="208"/>
      <c r="AE302" s="208"/>
      <c r="AF302" s="208"/>
      <c r="AG302" s="208" t="s">
        <v>207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3.2" hidden="false" customHeight="true" outlineLevel="2" collapsed="false">
      <c r="A303" s="209"/>
      <c r="B303" s="210"/>
      <c r="C303" s="211" t="s">
        <v>414</v>
      </c>
      <c r="D303" s="211"/>
      <c r="E303" s="211"/>
      <c r="F303" s="211"/>
      <c r="G303" s="211"/>
      <c r="H303" s="207"/>
      <c r="I303" s="207"/>
      <c r="J303" s="207"/>
      <c r="K303" s="207"/>
      <c r="L303" s="207"/>
      <c r="M303" s="207"/>
      <c r="N303" s="212"/>
      <c r="O303" s="212"/>
      <c r="P303" s="212"/>
      <c r="Q303" s="212"/>
      <c r="R303" s="207"/>
      <c r="S303" s="207"/>
      <c r="T303" s="207"/>
      <c r="U303" s="207"/>
      <c r="V303" s="207"/>
      <c r="W303" s="207"/>
      <c r="X303" s="207"/>
      <c r="Y303" s="207"/>
      <c r="Z303" s="208"/>
      <c r="AA303" s="208"/>
      <c r="AB303" s="208"/>
      <c r="AC303" s="208"/>
      <c r="AD303" s="208"/>
      <c r="AE303" s="208"/>
      <c r="AF303" s="208"/>
      <c r="AG303" s="208" t="s">
        <v>198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21" hidden="false" customHeight="true" outlineLevel="2" collapsed="false">
      <c r="A304" s="209"/>
      <c r="B304" s="210"/>
      <c r="C304" s="218" t="s">
        <v>418</v>
      </c>
      <c r="D304" s="218"/>
      <c r="E304" s="218"/>
      <c r="F304" s="218"/>
      <c r="G304" s="218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13" t="str">
        <f aca="false">C304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2" collapsed="false">
      <c r="A305" s="209"/>
      <c r="B305" s="210"/>
      <c r="C305" s="214" t="s">
        <v>427</v>
      </c>
      <c r="D305" s="215"/>
      <c r="E305" s="216" t="n">
        <v>2.73</v>
      </c>
      <c r="F305" s="207"/>
      <c r="G305" s="207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200</v>
      </c>
      <c r="AH305" s="208" t="n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false" outlineLevel="2" collapsed="false">
      <c r="A306" s="209"/>
      <c r="B306" s="210"/>
      <c r="C306" s="217"/>
      <c r="D306" s="217"/>
      <c r="E306" s="217"/>
      <c r="F306" s="217"/>
      <c r="G306" s="217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202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2.8" hidden="false" customHeight="false" outlineLevel="1" collapsed="false">
      <c r="A307" s="199" t="n">
        <v>39</v>
      </c>
      <c r="B307" s="200" t="s">
        <v>428</v>
      </c>
      <c r="C307" s="201" t="s">
        <v>429</v>
      </c>
      <c r="D307" s="202" t="s">
        <v>259</v>
      </c>
      <c r="E307" s="203" t="n">
        <v>2</v>
      </c>
      <c r="F307" s="204"/>
      <c r="G307" s="205" t="n">
        <f aca="false">ROUND(E307*F307,2)</f>
        <v>0</v>
      </c>
      <c r="H307" s="204" t="n">
        <v>0</v>
      </c>
      <c r="I307" s="205" t="n">
        <f aca="false">ROUND(E307*H307,2)</f>
        <v>0</v>
      </c>
      <c r="J307" s="204" t="n">
        <v>62.3</v>
      </c>
      <c r="K307" s="205" t="n">
        <f aca="false">ROUND(E307*J307,2)</f>
        <v>124.6</v>
      </c>
      <c r="L307" s="205" t="n">
        <v>21</v>
      </c>
      <c r="M307" s="205" t="n">
        <f aca="false">G307*(1+L307/100)</f>
        <v>0</v>
      </c>
      <c r="N307" s="203" t="n">
        <v>0</v>
      </c>
      <c r="O307" s="203" t="n">
        <f aca="false">ROUND(E307*N307,2)</f>
        <v>0</v>
      </c>
      <c r="P307" s="203" t="n">
        <v>0</v>
      </c>
      <c r="Q307" s="203" t="n">
        <f aca="false">ROUND(E307*P307,2)</f>
        <v>0</v>
      </c>
      <c r="R307" s="205" t="s">
        <v>390</v>
      </c>
      <c r="S307" s="205" t="s">
        <v>192</v>
      </c>
      <c r="T307" s="206" t="s">
        <v>193</v>
      </c>
      <c r="U307" s="207" t="n">
        <v>0.14</v>
      </c>
      <c r="V307" s="207" t="n">
        <f aca="false">ROUND(E307*U307,2)</f>
        <v>0.28</v>
      </c>
      <c r="W307" s="207"/>
      <c r="X307" s="207" t="s">
        <v>194</v>
      </c>
      <c r="Y307" s="207" t="s">
        <v>195</v>
      </c>
      <c r="Z307" s="208"/>
      <c r="AA307" s="208"/>
      <c r="AB307" s="208"/>
      <c r="AC307" s="208"/>
      <c r="AD307" s="208"/>
      <c r="AE307" s="208"/>
      <c r="AF307" s="208"/>
      <c r="AG307" s="208" t="s">
        <v>207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3.2" hidden="false" customHeight="true" outlineLevel="2" collapsed="false">
      <c r="A308" s="209"/>
      <c r="B308" s="210"/>
      <c r="C308" s="211" t="s">
        <v>430</v>
      </c>
      <c r="D308" s="211"/>
      <c r="E308" s="211"/>
      <c r="F308" s="211"/>
      <c r="G308" s="211"/>
      <c r="H308" s="207"/>
      <c r="I308" s="207"/>
      <c r="J308" s="207"/>
      <c r="K308" s="207"/>
      <c r="L308" s="207"/>
      <c r="M308" s="207"/>
      <c r="N308" s="212"/>
      <c r="O308" s="212"/>
      <c r="P308" s="212"/>
      <c r="Q308" s="212"/>
      <c r="R308" s="207"/>
      <c r="S308" s="207"/>
      <c r="T308" s="207"/>
      <c r="U308" s="207"/>
      <c r="V308" s="207"/>
      <c r="W308" s="207"/>
      <c r="X308" s="207"/>
      <c r="Y308" s="207"/>
      <c r="Z308" s="208"/>
      <c r="AA308" s="208"/>
      <c r="AB308" s="208"/>
      <c r="AC308" s="208"/>
      <c r="AD308" s="208"/>
      <c r="AE308" s="208"/>
      <c r="AF308" s="208"/>
      <c r="AG308" s="208" t="s">
        <v>198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false" outlineLevel="2" collapsed="false">
      <c r="A309" s="209"/>
      <c r="B309" s="210"/>
      <c r="C309" s="214" t="s">
        <v>431</v>
      </c>
      <c r="D309" s="215"/>
      <c r="E309" s="216" t="n">
        <v>2</v>
      </c>
      <c r="F309" s="207"/>
      <c r="G309" s="207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200</v>
      </c>
      <c r="AH309" s="208" t="n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28.35" hidden="false" customHeight="false" outlineLevel="1" collapsed="false">
      <c r="A311" s="199" t="n">
        <v>40</v>
      </c>
      <c r="B311" s="200" t="s">
        <v>432</v>
      </c>
      <c r="C311" s="201" t="s">
        <v>433</v>
      </c>
      <c r="D311" s="202" t="s">
        <v>190</v>
      </c>
      <c r="E311" s="203" t="n">
        <v>7.751</v>
      </c>
      <c r="F311" s="204"/>
      <c r="G311" s="205" t="n">
        <f aca="false">ROUND(E311*F311,2)</f>
        <v>0</v>
      </c>
      <c r="H311" s="204" t="n">
        <v>9.66</v>
      </c>
      <c r="I311" s="205" t="n">
        <f aca="false">ROUND(E311*H311,2)</f>
        <v>74.87</v>
      </c>
      <c r="J311" s="204" t="n">
        <v>152.34</v>
      </c>
      <c r="K311" s="205" t="n">
        <f aca="false">ROUND(E311*J311,2)</f>
        <v>1180.79</v>
      </c>
      <c r="L311" s="205" t="n">
        <v>21</v>
      </c>
      <c r="M311" s="205" t="n">
        <f aca="false">G311*(1+L311/100)</f>
        <v>0</v>
      </c>
      <c r="N311" s="203" t="n">
        <v>0.00042</v>
      </c>
      <c r="O311" s="203" t="n">
        <f aca="false">ROUND(E311*N311,2)</f>
        <v>0</v>
      </c>
      <c r="P311" s="203" t="n">
        <v>0.025</v>
      </c>
      <c r="Q311" s="203" t="n">
        <f aca="false">ROUND(E311*P311,2)</f>
        <v>0.19</v>
      </c>
      <c r="R311" s="205" t="s">
        <v>390</v>
      </c>
      <c r="S311" s="205" t="s">
        <v>192</v>
      </c>
      <c r="T311" s="206" t="s">
        <v>193</v>
      </c>
      <c r="U311" s="207" t="n">
        <v>0.332</v>
      </c>
      <c r="V311" s="207" t="n">
        <f aca="false">ROUND(E311*U311,2)</f>
        <v>2.57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false" outlineLevel="2" collapsed="false">
      <c r="A312" s="209"/>
      <c r="B312" s="210"/>
      <c r="C312" s="214" t="s">
        <v>199</v>
      </c>
      <c r="D312" s="215"/>
      <c r="E312" s="216"/>
      <c r="F312" s="207"/>
      <c r="G312" s="207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200</v>
      </c>
      <c r="AH312" s="208" t="n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14" t="s">
        <v>434</v>
      </c>
      <c r="D313" s="215"/>
      <c r="E313" s="216" t="n">
        <v>6.98</v>
      </c>
      <c r="F313" s="207"/>
      <c r="G313" s="207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200</v>
      </c>
      <c r="AH313" s="208" t="n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false" outlineLevel="3" collapsed="false">
      <c r="A314" s="209"/>
      <c r="B314" s="210"/>
      <c r="C314" s="214" t="s">
        <v>435</v>
      </c>
      <c r="D314" s="215"/>
      <c r="E314" s="216" t="n">
        <v>0.77</v>
      </c>
      <c r="F314" s="207"/>
      <c r="G314" s="207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200</v>
      </c>
      <c r="AH314" s="208" t="n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28.35" hidden="false" customHeight="false" outlineLevel="1" collapsed="false">
      <c r="A316" s="199" t="n">
        <v>41</v>
      </c>
      <c r="B316" s="200" t="s">
        <v>436</v>
      </c>
      <c r="C316" s="201" t="s">
        <v>437</v>
      </c>
      <c r="D316" s="202" t="s">
        <v>190</v>
      </c>
      <c r="E316" s="203" t="n">
        <v>31.05</v>
      </c>
      <c r="F316" s="204"/>
      <c r="G316" s="205" t="n">
        <f aca="false">ROUND(E316*F316,2)</f>
        <v>0</v>
      </c>
      <c r="H316" s="204" t="n">
        <v>11.19</v>
      </c>
      <c r="I316" s="205" t="n">
        <f aca="false">ROUND(E316*H316,2)</f>
        <v>347.45</v>
      </c>
      <c r="J316" s="204" t="n">
        <v>156.31</v>
      </c>
      <c r="K316" s="205" t="n">
        <f aca="false">ROUND(E316*J316,2)</f>
        <v>4853.43</v>
      </c>
      <c r="L316" s="205" t="n">
        <v>21</v>
      </c>
      <c r="M316" s="205" t="n">
        <f aca="false">G316*(1+L316/100)</f>
        <v>0</v>
      </c>
      <c r="N316" s="203" t="n">
        <v>0.00049</v>
      </c>
      <c r="O316" s="203" t="n">
        <f aca="false">ROUND(E316*N316,2)</f>
        <v>0.02</v>
      </c>
      <c r="P316" s="203" t="n">
        <v>0.019</v>
      </c>
      <c r="Q316" s="203" t="n">
        <f aca="false">ROUND(E316*P316,2)</f>
        <v>0.59</v>
      </c>
      <c r="R316" s="205" t="s">
        <v>390</v>
      </c>
      <c r="S316" s="205" t="s">
        <v>192</v>
      </c>
      <c r="T316" s="206" t="s">
        <v>193</v>
      </c>
      <c r="U316" s="207" t="n">
        <v>0.339</v>
      </c>
      <c r="V316" s="207" t="n">
        <f aca="false">ROUND(E316*U316,2)</f>
        <v>10.53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4" t="s">
        <v>438</v>
      </c>
      <c r="D317" s="215"/>
      <c r="E317" s="216" t="n">
        <v>8.63</v>
      </c>
      <c r="F317" s="207"/>
      <c r="G317" s="207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200</v>
      </c>
      <c r="AH317" s="208" t="n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3.2" hidden="false" customHeight="false" outlineLevel="3" collapsed="false">
      <c r="A318" s="209"/>
      <c r="B318" s="210"/>
      <c r="C318" s="214" t="s">
        <v>439</v>
      </c>
      <c r="D318" s="215"/>
      <c r="E318" s="216" t="n">
        <v>6.9</v>
      </c>
      <c r="F318" s="207"/>
      <c r="G318" s="207"/>
      <c r="H318" s="207"/>
      <c r="I318" s="207"/>
      <c r="J318" s="207"/>
      <c r="K318" s="207"/>
      <c r="L318" s="207"/>
      <c r="M318" s="207"/>
      <c r="N318" s="212"/>
      <c r="O318" s="212"/>
      <c r="P318" s="212"/>
      <c r="Q318" s="212"/>
      <c r="R318" s="207"/>
      <c r="S318" s="207"/>
      <c r="T318" s="207"/>
      <c r="U318" s="207"/>
      <c r="V318" s="207"/>
      <c r="W318" s="207"/>
      <c r="X318" s="207"/>
      <c r="Y318" s="207"/>
      <c r="Z318" s="208"/>
      <c r="AA318" s="208"/>
      <c r="AB318" s="208"/>
      <c r="AC318" s="208"/>
      <c r="AD318" s="208"/>
      <c r="AE318" s="208"/>
      <c r="AF318" s="208"/>
      <c r="AG318" s="208" t="s">
        <v>200</v>
      </c>
      <c r="AH318" s="208" t="n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false" outlineLevel="3" collapsed="false">
      <c r="A319" s="209"/>
      <c r="B319" s="210"/>
      <c r="C319" s="214" t="s">
        <v>440</v>
      </c>
      <c r="D319" s="215"/>
      <c r="E319" s="216" t="n">
        <v>8.63</v>
      </c>
      <c r="F319" s="207"/>
      <c r="G319" s="207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200</v>
      </c>
      <c r="AH319" s="208" t="n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3" collapsed="false">
      <c r="A320" s="209"/>
      <c r="B320" s="210"/>
      <c r="C320" s="214" t="s">
        <v>439</v>
      </c>
      <c r="D320" s="215"/>
      <c r="E320" s="216" t="n">
        <v>6.9</v>
      </c>
      <c r="F320" s="207"/>
      <c r="G320" s="20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200</v>
      </c>
      <c r="AH320" s="208" t="n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3.2" hidden="false" customHeight="false" outlineLevel="2" collapsed="false">
      <c r="A321" s="209"/>
      <c r="B321" s="210"/>
      <c r="C321" s="217"/>
      <c r="D321" s="217"/>
      <c r="E321" s="217"/>
      <c r="F321" s="217"/>
      <c r="G321" s="217"/>
      <c r="H321" s="207"/>
      <c r="I321" s="207"/>
      <c r="J321" s="207"/>
      <c r="K321" s="207"/>
      <c r="L321" s="207"/>
      <c r="M321" s="207"/>
      <c r="N321" s="212"/>
      <c r="O321" s="212"/>
      <c r="P321" s="212"/>
      <c r="Q321" s="212"/>
      <c r="R321" s="207"/>
      <c r="S321" s="207"/>
      <c r="T321" s="207"/>
      <c r="U321" s="207"/>
      <c r="V321" s="207"/>
      <c r="W321" s="207"/>
      <c r="X321" s="207"/>
      <c r="Y321" s="207"/>
      <c r="Z321" s="208"/>
      <c r="AA321" s="208"/>
      <c r="AB321" s="208"/>
      <c r="AC321" s="208"/>
      <c r="AD321" s="208"/>
      <c r="AE321" s="208"/>
      <c r="AF321" s="208"/>
      <c r="AG321" s="208" t="s">
        <v>202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9.4" hidden="false" customHeight="false" outlineLevel="1" collapsed="false">
      <c r="A322" s="199" t="n">
        <v>42</v>
      </c>
      <c r="B322" s="200" t="s">
        <v>441</v>
      </c>
      <c r="C322" s="201" t="s">
        <v>442</v>
      </c>
      <c r="D322" s="202" t="s">
        <v>443</v>
      </c>
      <c r="E322" s="203" t="n">
        <v>17</v>
      </c>
      <c r="F322" s="204"/>
      <c r="G322" s="205" t="n">
        <f aca="false">ROUND(E322*F322,2)</f>
        <v>0</v>
      </c>
      <c r="H322" s="204" t="n">
        <v>0</v>
      </c>
      <c r="I322" s="205" t="n">
        <f aca="false">ROUND(E322*H322,2)</f>
        <v>0</v>
      </c>
      <c r="J322" s="204" t="n">
        <v>550</v>
      </c>
      <c r="K322" s="205" t="n">
        <f aca="false">ROUND(E322*J322,2)</f>
        <v>9350</v>
      </c>
      <c r="L322" s="205" t="n">
        <v>21</v>
      </c>
      <c r="M322" s="205" t="n">
        <f aca="false">G322*(1+L322/100)</f>
        <v>0</v>
      </c>
      <c r="N322" s="203" t="n">
        <v>0</v>
      </c>
      <c r="O322" s="203" t="n">
        <f aca="false">ROUND(E322*N322,2)</f>
        <v>0</v>
      </c>
      <c r="P322" s="203" t="n">
        <v>0</v>
      </c>
      <c r="Q322" s="203" t="n">
        <f aca="false">ROUND(E322*P322,2)</f>
        <v>0</v>
      </c>
      <c r="R322" s="205"/>
      <c r="S322" s="205" t="s">
        <v>248</v>
      </c>
      <c r="T322" s="206" t="s">
        <v>193</v>
      </c>
      <c r="U322" s="207" t="n">
        <v>0</v>
      </c>
      <c r="V322" s="207" t="n">
        <f aca="false">ROUND(E322*U322,2)</f>
        <v>0</v>
      </c>
      <c r="W322" s="207"/>
      <c r="X322" s="207" t="s">
        <v>444</v>
      </c>
      <c r="Y322" s="207" t="s">
        <v>195</v>
      </c>
      <c r="Z322" s="208"/>
      <c r="AA322" s="208"/>
      <c r="AB322" s="208"/>
      <c r="AC322" s="208"/>
      <c r="AD322" s="208"/>
      <c r="AE322" s="208"/>
      <c r="AF322" s="208"/>
      <c r="AG322" s="208" t="s">
        <v>445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3.2" hidden="false" customHeight="false" outlineLevel="2" collapsed="false">
      <c r="A323" s="209"/>
      <c r="B323" s="210"/>
      <c r="C323" s="219"/>
      <c r="D323" s="219"/>
      <c r="E323" s="219"/>
      <c r="F323" s="219"/>
      <c r="G323" s="219"/>
      <c r="H323" s="207"/>
      <c r="I323" s="207"/>
      <c r="J323" s="207"/>
      <c r="K323" s="207"/>
      <c r="L323" s="207"/>
      <c r="M323" s="207"/>
      <c r="N323" s="212"/>
      <c r="O323" s="212"/>
      <c r="P323" s="212"/>
      <c r="Q323" s="212"/>
      <c r="R323" s="207"/>
      <c r="S323" s="207"/>
      <c r="T323" s="207"/>
      <c r="U323" s="207"/>
      <c r="V323" s="207"/>
      <c r="W323" s="207"/>
      <c r="X323" s="207"/>
      <c r="Y323" s="207"/>
      <c r="Z323" s="208"/>
      <c r="AA323" s="208"/>
      <c r="AB323" s="208"/>
      <c r="AC323" s="208"/>
      <c r="AD323" s="208"/>
      <c r="AE323" s="208"/>
      <c r="AF323" s="208"/>
      <c r="AG323" s="208" t="s">
        <v>202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false" outlineLevel="0" collapsed="false">
      <c r="A324" s="191" t="s">
        <v>186</v>
      </c>
      <c r="B324" s="192" t="s">
        <v>107</v>
      </c>
      <c r="C324" s="193" t="s">
        <v>108</v>
      </c>
      <c r="D324" s="194"/>
      <c r="E324" s="195"/>
      <c r="F324" s="196"/>
      <c r="G324" s="196" t="n">
        <f aca="false">SUMIF(AG325:AG327,"&lt;&gt;NOR",G325:G327)</f>
        <v>0</v>
      </c>
      <c r="H324" s="196"/>
      <c r="I324" s="196" t="n">
        <f aca="false">SUM(I325:I327)</f>
        <v>0</v>
      </c>
      <c r="J324" s="196"/>
      <c r="K324" s="196" t="n">
        <f aca="false">SUM(K325:K327)</f>
        <v>54839.57</v>
      </c>
      <c r="L324" s="196"/>
      <c r="M324" s="196" t="n">
        <f aca="false">SUM(M325:M327)</f>
        <v>0</v>
      </c>
      <c r="N324" s="195"/>
      <c r="O324" s="195" t="n">
        <f aca="false">SUM(O325:O327)</f>
        <v>0</v>
      </c>
      <c r="P324" s="195"/>
      <c r="Q324" s="195" t="n">
        <f aca="false">SUM(Q325:Q327)</f>
        <v>0</v>
      </c>
      <c r="R324" s="196"/>
      <c r="S324" s="196"/>
      <c r="T324" s="197"/>
      <c r="U324" s="198"/>
      <c r="V324" s="198" t="n">
        <f aca="false">SUM(V325:V327)</f>
        <v>106.26</v>
      </c>
      <c r="W324" s="198"/>
      <c r="X324" s="198"/>
      <c r="Y324" s="198"/>
      <c r="AG324" s="0" t="s">
        <v>187</v>
      </c>
    </row>
    <row r="325" customFormat="false" ht="19.4" hidden="false" customHeight="false" outlineLevel="1" collapsed="false">
      <c r="A325" s="229" t="n">
        <v>43</v>
      </c>
      <c r="B325" s="230" t="s">
        <v>446</v>
      </c>
      <c r="C325" s="231" t="s">
        <v>447</v>
      </c>
      <c r="D325" s="232" t="s">
        <v>212</v>
      </c>
      <c r="E325" s="233" t="n">
        <v>41.23276</v>
      </c>
      <c r="F325" s="204"/>
      <c r="G325" s="234" t="n">
        <f aca="false">ROUND(E325*F325,2)</f>
        <v>0</v>
      </c>
      <c r="H325" s="235" t="n">
        <v>0</v>
      </c>
      <c r="I325" s="234" t="n">
        <f aca="false">ROUND(E325*H325,2)</f>
        <v>0</v>
      </c>
      <c r="J325" s="235" t="n">
        <v>1330</v>
      </c>
      <c r="K325" s="234" t="n">
        <f aca="false">ROUND(E325*J325,2)</f>
        <v>54839.57</v>
      </c>
      <c r="L325" s="234" t="n">
        <v>21</v>
      </c>
      <c r="M325" s="234" t="n">
        <f aca="false">G325*(1+L325/100)</f>
        <v>0</v>
      </c>
      <c r="N325" s="233" t="n">
        <v>0</v>
      </c>
      <c r="O325" s="233" t="n">
        <f aca="false">ROUND(E325*N325,2)</f>
        <v>0</v>
      </c>
      <c r="P325" s="233" t="n">
        <v>0</v>
      </c>
      <c r="Q325" s="233" t="n">
        <f aca="false">ROUND(E325*P325,2)</f>
        <v>0</v>
      </c>
      <c r="R325" s="234" t="s">
        <v>448</v>
      </c>
      <c r="S325" s="234" t="s">
        <v>192</v>
      </c>
      <c r="T325" s="236" t="s">
        <v>193</v>
      </c>
      <c r="U325" s="207" t="n">
        <v>2.577</v>
      </c>
      <c r="V325" s="207" t="n">
        <f aca="false">ROUND(E325*U325,2)</f>
        <v>106.26</v>
      </c>
      <c r="W325" s="207"/>
      <c r="X325" s="207" t="s">
        <v>194</v>
      </c>
      <c r="Y325" s="207" t="s">
        <v>195</v>
      </c>
      <c r="Z325" s="208"/>
      <c r="AA325" s="208"/>
      <c r="AB325" s="208"/>
      <c r="AC325" s="208"/>
      <c r="AD325" s="208"/>
      <c r="AE325" s="208"/>
      <c r="AF325" s="208"/>
      <c r="AG325" s="208" t="s">
        <v>207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3.2" hidden="false" customHeight="true" outlineLevel="2" collapsed="false">
      <c r="A326" s="209"/>
      <c r="B326" s="210"/>
      <c r="C326" s="211" t="s">
        <v>449</v>
      </c>
      <c r="D326" s="211"/>
      <c r="E326" s="211"/>
      <c r="F326" s="211"/>
      <c r="G326" s="211"/>
      <c r="H326" s="207"/>
      <c r="I326" s="207"/>
      <c r="J326" s="207"/>
      <c r="K326" s="207"/>
      <c r="L326" s="207"/>
      <c r="M326" s="207"/>
      <c r="N326" s="212"/>
      <c r="O326" s="212"/>
      <c r="P326" s="212"/>
      <c r="Q326" s="212"/>
      <c r="R326" s="207"/>
      <c r="S326" s="207"/>
      <c r="T326" s="207"/>
      <c r="U326" s="207"/>
      <c r="V326" s="207"/>
      <c r="W326" s="207"/>
      <c r="X326" s="207"/>
      <c r="Y326" s="207"/>
      <c r="Z326" s="208"/>
      <c r="AA326" s="208"/>
      <c r="AB326" s="208"/>
      <c r="AC326" s="208"/>
      <c r="AD326" s="208"/>
      <c r="AE326" s="208"/>
      <c r="AF326" s="208"/>
      <c r="AG326" s="208" t="s">
        <v>198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false" outlineLevel="2" collapsed="false">
      <c r="A327" s="209"/>
      <c r="B327" s="210"/>
      <c r="C327" s="217"/>
      <c r="D327" s="217"/>
      <c r="E327" s="217"/>
      <c r="F327" s="217"/>
      <c r="G327" s="217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202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0" collapsed="false">
      <c r="A328" s="191" t="s">
        <v>186</v>
      </c>
      <c r="B328" s="192" t="s">
        <v>109</v>
      </c>
      <c r="C328" s="193" t="s">
        <v>110</v>
      </c>
      <c r="D328" s="194"/>
      <c r="E328" s="195"/>
      <c r="F328" s="196"/>
      <c r="G328" s="196" t="n">
        <f aca="false">SUMIF(AG329:AG349,"&lt;&gt;NOR",G329:G349)</f>
        <v>0</v>
      </c>
      <c r="H328" s="196"/>
      <c r="I328" s="196" t="n">
        <f aca="false">SUM(I329:I349)</f>
        <v>0</v>
      </c>
      <c r="J328" s="196"/>
      <c r="K328" s="196" t="n">
        <f aca="false">SUM(K329:K349)</f>
        <v>34294.68</v>
      </c>
      <c r="L328" s="196"/>
      <c r="M328" s="196" t="n">
        <f aca="false">SUM(M329:M349)</f>
        <v>0</v>
      </c>
      <c r="N328" s="195"/>
      <c r="O328" s="195" t="n">
        <f aca="false">SUM(O329:O349)</f>
        <v>0</v>
      </c>
      <c r="P328" s="195"/>
      <c r="Q328" s="195" t="n">
        <f aca="false">SUM(Q329:Q349)</f>
        <v>0</v>
      </c>
      <c r="R328" s="196"/>
      <c r="S328" s="196"/>
      <c r="T328" s="197"/>
      <c r="U328" s="198"/>
      <c r="V328" s="198" t="n">
        <f aca="false">SUM(V329:V349)</f>
        <v>0</v>
      </c>
      <c r="W328" s="198"/>
      <c r="X328" s="198"/>
      <c r="Y328" s="198"/>
      <c r="AG328" s="0" t="s">
        <v>187</v>
      </c>
    </row>
    <row r="329" customFormat="false" ht="19.4" hidden="false" customHeight="false" outlineLevel="1" collapsed="false">
      <c r="A329" s="199" t="n">
        <v>44</v>
      </c>
      <c r="B329" s="200" t="s">
        <v>450</v>
      </c>
      <c r="C329" s="201" t="s">
        <v>451</v>
      </c>
      <c r="D329" s="202" t="s">
        <v>190</v>
      </c>
      <c r="E329" s="203" t="n">
        <v>40.851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657</v>
      </c>
      <c r="K329" s="205" t="n">
        <f aca="false">ROUND(E329*J329,2)</f>
        <v>26839.11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 t="s">
        <v>452</v>
      </c>
      <c r="S329" s="205" t="s">
        <v>192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453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false" outlineLevel="2" collapsed="false">
      <c r="A330" s="209"/>
      <c r="B330" s="210"/>
      <c r="C330" s="214" t="s">
        <v>199</v>
      </c>
      <c r="D330" s="215"/>
      <c r="E330" s="216"/>
      <c r="F330" s="207"/>
      <c r="G330" s="207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200</v>
      </c>
      <c r="AH330" s="208" t="n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3" collapsed="false">
      <c r="A331" s="209"/>
      <c r="B331" s="210"/>
      <c r="C331" s="214" t="s">
        <v>454</v>
      </c>
      <c r="D331" s="215"/>
      <c r="E331" s="216" t="n">
        <v>22.2</v>
      </c>
      <c r="F331" s="207"/>
      <c r="G331" s="20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200</v>
      </c>
      <c r="AH331" s="208" t="n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3.2" hidden="false" customHeight="false" outlineLevel="3" collapsed="false">
      <c r="A332" s="209"/>
      <c r="B332" s="210"/>
      <c r="C332" s="214" t="s">
        <v>228</v>
      </c>
      <c r="D332" s="215"/>
      <c r="E332" s="216"/>
      <c r="F332" s="207"/>
      <c r="G332" s="207"/>
      <c r="H332" s="207"/>
      <c r="I332" s="207"/>
      <c r="J332" s="207"/>
      <c r="K332" s="207"/>
      <c r="L332" s="207"/>
      <c r="M332" s="207"/>
      <c r="N332" s="212"/>
      <c r="O332" s="212"/>
      <c r="P332" s="212"/>
      <c r="Q332" s="212"/>
      <c r="R332" s="207"/>
      <c r="S332" s="207"/>
      <c r="T332" s="207"/>
      <c r="U332" s="207"/>
      <c r="V332" s="207"/>
      <c r="W332" s="207"/>
      <c r="X332" s="207"/>
      <c r="Y332" s="207"/>
      <c r="Z332" s="208"/>
      <c r="AA332" s="208"/>
      <c r="AB332" s="208"/>
      <c r="AC332" s="208"/>
      <c r="AD332" s="208"/>
      <c r="AE332" s="208"/>
      <c r="AF332" s="208"/>
      <c r="AG332" s="208" t="s">
        <v>200</v>
      </c>
      <c r="AH332" s="208" t="n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false" outlineLevel="3" collapsed="false">
      <c r="A333" s="209"/>
      <c r="B333" s="210"/>
      <c r="C333" s="214" t="s">
        <v>234</v>
      </c>
      <c r="D333" s="215"/>
      <c r="E333" s="216" t="n">
        <v>-1.58</v>
      </c>
      <c r="F333" s="207"/>
      <c r="G333" s="207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200</v>
      </c>
      <c r="AH333" s="208" t="n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3" collapsed="false">
      <c r="A334" s="209"/>
      <c r="B334" s="210"/>
      <c r="C334" s="214" t="s">
        <v>455</v>
      </c>
      <c r="D334" s="215"/>
      <c r="E334" s="216" t="n">
        <v>22</v>
      </c>
      <c r="F334" s="207"/>
      <c r="G334" s="20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200</v>
      </c>
      <c r="AH334" s="208" t="n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3.2" hidden="false" customHeight="false" outlineLevel="3" collapsed="false">
      <c r="A335" s="209"/>
      <c r="B335" s="210"/>
      <c r="C335" s="214" t="s">
        <v>228</v>
      </c>
      <c r="D335" s="215"/>
      <c r="E335" s="216"/>
      <c r="F335" s="207"/>
      <c r="G335" s="207"/>
      <c r="H335" s="207"/>
      <c r="I335" s="207"/>
      <c r="J335" s="207"/>
      <c r="K335" s="207"/>
      <c r="L335" s="207"/>
      <c r="M335" s="207"/>
      <c r="N335" s="212"/>
      <c r="O335" s="212"/>
      <c r="P335" s="212"/>
      <c r="Q335" s="212"/>
      <c r="R335" s="207"/>
      <c r="S335" s="207"/>
      <c r="T335" s="207"/>
      <c r="U335" s="207"/>
      <c r="V335" s="207"/>
      <c r="W335" s="207"/>
      <c r="X335" s="207"/>
      <c r="Y335" s="207"/>
      <c r="Z335" s="208"/>
      <c r="AA335" s="208"/>
      <c r="AB335" s="208"/>
      <c r="AC335" s="208"/>
      <c r="AD335" s="208"/>
      <c r="AE335" s="208"/>
      <c r="AF335" s="208"/>
      <c r="AG335" s="208" t="s">
        <v>200</v>
      </c>
      <c r="AH335" s="208" t="n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false" outlineLevel="3" collapsed="false">
      <c r="A336" s="209"/>
      <c r="B336" s="210"/>
      <c r="C336" s="214" t="s">
        <v>229</v>
      </c>
      <c r="D336" s="215"/>
      <c r="E336" s="216" t="n">
        <v>-1.77</v>
      </c>
      <c r="F336" s="207"/>
      <c r="G336" s="207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200</v>
      </c>
      <c r="AH336" s="208" t="n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2.8" hidden="false" customHeight="false" outlineLevel="1" collapsed="false">
      <c r="A338" s="199" t="n">
        <v>45</v>
      </c>
      <c r="B338" s="200" t="s">
        <v>456</v>
      </c>
      <c r="C338" s="201" t="s">
        <v>457</v>
      </c>
      <c r="D338" s="202" t="s">
        <v>340</v>
      </c>
      <c r="E338" s="203" t="n">
        <v>32.4</v>
      </c>
      <c r="F338" s="204"/>
      <c r="G338" s="205" t="n">
        <f aca="false">ROUND(E338*F338,2)</f>
        <v>0</v>
      </c>
      <c r="H338" s="204" t="n">
        <v>0</v>
      </c>
      <c r="I338" s="205" t="n">
        <f aca="false">ROUND(E338*H338,2)</f>
        <v>0</v>
      </c>
      <c r="J338" s="204" t="n">
        <v>185.5</v>
      </c>
      <c r="K338" s="205" t="n">
        <f aca="false">ROUND(E338*J338,2)</f>
        <v>6010.2</v>
      </c>
      <c r="L338" s="205" t="n">
        <v>21</v>
      </c>
      <c r="M338" s="205" t="n">
        <f aca="false">G338*(1+L338/100)</f>
        <v>0</v>
      </c>
      <c r="N338" s="203" t="n">
        <v>0</v>
      </c>
      <c r="O338" s="203" t="n">
        <f aca="false">ROUND(E338*N338,2)</f>
        <v>0</v>
      </c>
      <c r="P338" s="203" t="n">
        <v>0</v>
      </c>
      <c r="Q338" s="203" t="n">
        <f aca="false">ROUND(E338*P338,2)</f>
        <v>0</v>
      </c>
      <c r="R338" s="205" t="s">
        <v>452</v>
      </c>
      <c r="S338" s="205" t="s">
        <v>192</v>
      </c>
      <c r="T338" s="206" t="s">
        <v>193</v>
      </c>
      <c r="U338" s="207" t="n">
        <v>0</v>
      </c>
      <c r="V338" s="207" t="n">
        <f aca="false">ROUND(E338*U338,2)</f>
        <v>0</v>
      </c>
      <c r="W338" s="207"/>
      <c r="X338" s="207" t="s">
        <v>194</v>
      </c>
      <c r="Y338" s="207" t="s">
        <v>195</v>
      </c>
      <c r="Z338" s="208"/>
      <c r="AA338" s="208"/>
      <c r="AB338" s="208"/>
      <c r="AC338" s="208"/>
      <c r="AD338" s="208"/>
      <c r="AE338" s="208"/>
      <c r="AF338" s="208"/>
      <c r="AG338" s="208" t="s">
        <v>453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customFormat="false" ht="13.2" hidden="false" customHeight="false" outlineLevel="2" collapsed="false">
      <c r="A339" s="209"/>
      <c r="B339" s="210"/>
      <c r="C339" s="214" t="s">
        <v>199</v>
      </c>
      <c r="D339" s="215"/>
      <c r="E339" s="216"/>
      <c r="F339" s="207"/>
      <c r="G339" s="207"/>
      <c r="H339" s="207"/>
      <c r="I339" s="207"/>
      <c r="J339" s="207"/>
      <c r="K339" s="207"/>
      <c r="L339" s="207"/>
      <c r="M339" s="207"/>
      <c r="N339" s="212"/>
      <c r="O339" s="212"/>
      <c r="P339" s="212"/>
      <c r="Q339" s="212"/>
      <c r="R339" s="207"/>
      <c r="S339" s="207"/>
      <c r="T339" s="207"/>
      <c r="U339" s="207"/>
      <c r="V339" s="207"/>
      <c r="W339" s="207"/>
      <c r="X339" s="207"/>
      <c r="Y339" s="207"/>
      <c r="Z339" s="208"/>
      <c r="AA339" s="208"/>
      <c r="AB339" s="208"/>
      <c r="AC339" s="208"/>
      <c r="AD339" s="208"/>
      <c r="AE339" s="208"/>
      <c r="AF339" s="208"/>
      <c r="AG339" s="208" t="s">
        <v>200</v>
      </c>
      <c r="AH339" s="208" t="n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3" collapsed="false">
      <c r="A340" s="209"/>
      <c r="B340" s="210"/>
      <c r="C340" s="214" t="s">
        <v>458</v>
      </c>
      <c r="D340" s="215"/>
      <c r="E340" s="216" t="n">
        <v>17.1</v>
      </c>
      <c r="F340" s="207"/>
      <c r="G340" s="207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200</v>
      </c>
      <c r="AH340" s="208" t="n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3.2" hidden="false" customHeight="false" outlineLevel="3" collapsed="false">
      <c r="A341" s="209"/>
      <c r="B341" s="210"/>
      <c r="C341" s="214" t="s">
        <v>228</v>
      </c>
      <c r="D341" s="215"/>
      <c r="E341" s="216"/>
      <c r="F341" s="207"/>
      <c r="G341" s="207"/>
      <c r="H341" s="207"/>
      <c r="I341" s="207"/>
      <c r="J341" s="207"/>
      <c r="K341" s="207"/>
      <c r="L341" s="207"/>
      <c r="M341" s="207"/>
      <c r="N341" s="212"/>
      <c r="O341" s="212"/>
      <c r="P341" s="212"/>
      <c r="Q341" s="212"/>
      <c r="R341" s="207"/>
      <c r="S341" s="207"/>
      <c r="T341" s="207"/>
      <c r="U341" s="207"/>
      <c r="V341" s="207"/>
      <c r="W341" s="207"/>
      <c r="X341" s="207"/>
      <c r="Y341" s="207"/>
      <c r="Z341" s="208"/>
      <c r="AA341" s="208"/>
      <c r="AB341" s="208"/>
      <c r="AC341" s="208"/>
      <c r="AD341" s="208"/>
      <c r="AE341" s="208"/>
      <c r="AF341" s="208"/>
      <c r="AG341" s="208" t="s">
        <v>200</v>
      </c>
      <c r="AH341" s="208" t="n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3.2" hidden="false" customHeight="false" outlineLevel="3" collapsed="false">
      <c r="A342" s="209"/>
      <c r="B342" s="210"/>
      <c r="C342" s="214" t="s">
        <v>459</v>
      </c>
      <c r="D342" s="215"/>
      <c r="E342" s="216" t="n">
        <v>-0.8</v>
      </c>
      <c r="F342" s="207"/>
      <c r="G342" s="207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200</v>
      </c>
      <c r="AH342" s="208" t="n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3.2" hidden="false" customHeight="false" outlineLevel="3" collapsed="false">
      <c r="A343" s="209"/>
      <c r="B343" s="210"/>
      <c r="C343" s="214" t="s">
        <v>460</v>
      </c>
      <c r="D343" s="215"/>
      <c r="E343" s="216" t="n">
        <v>17</v>
      </c>
      <c r="F343" s="207"/>
      <c r="G343" s="207"/>
      <c r="H343" s="207"/>
      <c r="I343" s="207"/>
      <c r="J343" s="207"/>
      <c r="K343" s="207"/>
      <c r="L343" s="207"/>
      <c r="M343" s="207"/>
      <c r="N343" s="212"/>
      <c r="O343" s="212"/>
      <c r="P343" s="212"/>
      <c r="Q343" s="212"/>
      <c r="R343" s="207"/>
      <c r="S343" s="207"/>
      <c r="T343" s="207"/>
      <c r="U343" s="207"/>
      <c r="V343" s="207"/>
      <c r="W343" s="207"/>
      <c r="X343" s="207"/>
      <c r="Y343" s="207"/>
      <c r="Z343" s="208"/>
      <c r="AA343" s="208"/>
      <c r="AB343" s="208"/>
      <c r="AC343" s="208"/>
      <c r="AD343" s="208"/>
      <c r="AE343" s="208"/>
      <c r="AF343" s="208"/>
      <c r="AG343" s="208" t="s">
        <v>200</v>
      </c>
      <c r="AH343" s="208" t="n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3.2" hidden="false" customHeight="false" outlineLevel="3" collapsed="false">
      <c r="A344" s="209"/>
      <c r="B344" s="210"/>
      <c r="C344" s="214" t="s">
        <v>228</v>
      </c>
      <c r="D344" s="215"/>
      <c r="E344" s="216"/>
      <c r="F344" s="207"/>
      <c r="G344" s="207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200</v>
      </c>
      <c r="AH344" s="208" t="n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3.2" hidden="false" customHeight="false" outlineLevel="3" collapsed="false">
      <c r="A345" s="209"/>
      <c r="B345" s="210"/>
      <c r="C345" s="214" t="s">
        <v>461</v>
      </c>
      <c r="D345" s="215"/>
      <c r="E345" s="216" t="n">
        <v>-0.9</v>
      </c>
      <c r="F345" s="207"/>
      <c r="G345" s="207"/>
      <c r="H345" s="207"/>
      <c r="I345" s="207"/>
      <c r="J345" s="207"/>
      <c r="K345" s="207"/>
      <c r="L345" s="207"/>
      <c r="M345" s="207"/>
      <c r="N345" s="212"/>
      <c r="O345" s="212"/>
      <c r="P345" s="212"/>
      <c r="Q345" s="212"/>
      <c r="R345" s="207"/>
      <c r="S345" s="207"/>
      <c r="T345" s="207"/>
      <c r="U345" s="207"/>
      <c r="V345" s="207"/>
      <c r="W345" s="207"/>
      <c r="X345" s="207"/>
      <c r="Y345" s="207"/>
      <c r="Z345" s="208"/>
      <c r="AA345" s="208"/>
      <c r="AB345" s="208"/>
      <c r="AC345" s="208"/>
      <c r="AD345" s="208"/>
      <c r="AE345" s="208"/>
      <c r="AF345" s="208"/>
      <c r="AG345" s="208" t="s">
        <v>200</v>
      </c>
      <c r="AH345" s="208" t="n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7"/>
      <c r="D346" s="217"/>
      <c r="E346" s="217"/>
      <c r="F346" s="217"/>
      <c r="G346" s="217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46</v>
      </c>
      <c r="B347" s="230" t="s">
        <v>462</v>
      </c>
      <c r="C347" s="231" t="s">
        <v>463</v>
      </c>
      <c r="D347" s="232" t="s">
        <v>33</v>
      </c>
      <c r="E347" s="233" t="n">
        <v>328.49307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4.4</v>
      </c>
      <c r="K347" s="234" t="n">
        <f aca="false">ROUND(E347*J347,2)</f>
        <v>1445.37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 t="s">
        <v>452</v>
      </c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194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464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true" outlineLevel="2" collapsed="false">
      <c r="A348" s="209"/>
      <c r="B348" s="210"/>
      <c r="C348" s="211" t="s">
        <v>465</v>
      </c>
      <c r="D348" s="211"/>
      <c r="E348" s="211"/>
      <c r="F348" s="211"/>
      <c r="G348" s="211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198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3.2" hidden="false" customHeight="false" outlineLevel="2" collapsed="false">
      <c r="A349" s="209"/>
      <c r="B349" s="210"/>
      <c r="C349" s="217"/>
      <c r="D349" s="217"/>
      <c r="E349" s="217"/>
      <c r="F349" s="217"/>
      <c r="G349" s="217"/>
      <c r="H349" s="207"/>
      <c r="I349" s="207"/>
      <c r="J349" s="207"/>
      <c r="K349" s="207"/>
      <c r="L349" s="207"/>
      <c r="M349" s="207"/>
      <c r="N349" s="212"/>
      <c r="O349" s="212"/>
      <c r="P349" s="212"/>
      <c r="Q349" s="212"/>
      <c r="R349" s="207"/>
      <c r="S349" s="207"/>
      <c r="T349" s="207"/>
      <c r="U349" s="207"/>
      <c r="V349" s="207"/>
      <c r="W349" s="207"/>
      <c r="X349" s="207"/>
      <c r="Y349" s="207"/>
      <c r="Z349" s="208"/>
      <c r="AA349" s="208"/>
      <c r="AB349" s="208"/>
      <c r="AC349" s="208"/>
      <c r="AD349" s="208"/>
      <c r="AE349" s="208"/>
      <c r="AF349" s="208"/>
      <c r="AG349" s="208" t="s">
        <v>202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0" collapsed="false">
      <c r="A350" s="191" t="s">
        <v>186</v>
      </c>
      <c r="B350" s="192" t="s">
        <v>125</v>
      </c>
      <c r="C350" s="193" t="s">
        <v>126</v>
      </c>
      <c r="D350" s="194"/>
      <c r="E350" s="195"/>
      <c r="F350" s="196"/>
      <c r="G350" s="196" t="n">
        <f aca="false">SUMIF(AG351:AG447,"&lt;&gt;NOR",G351:G447)</f>
        <v>0</v>
      </c>
      <c r="H350" s="196"/>
      <c r="I350" s="196" t="n">
        <f aca="false">SUM(I351:I447)</f>
        <v>207025</v>
      </c>
      <c r="J350" s="196"/>
      <c r="K350" s="196" t="n">
        <f aca="false">SUM(K351:K447)</f>
        <v>102242.2</v>
      </c>
      <c r="L350" s="196"/>
      <c r="M350" s="196" t="n">
        <f aca="false">SUM(M351:M447)</f>
        <v>0</v>
      </c>
      <c r="N350" s="195"/>
      <c r="O350" s="195" t="n">
        <f aca="false">SUM(O351:O447)</f>
        <v>0</v>
      </c>
      <c r="P350" s="195"/>
      <c r="Q350" s="195" t="n">
        <f aca="false">SUM(Q351:Q447)</f>
        <v>0</v>
      </c>
      <c r="R350" s="196"/>
      <c r="S350" s="196"/>
      <c r="T350" s="197"/>
      <c r="U350" s="198"/>
      <c r="V350" s="198" t="n">
        <f aca="false">SUM(V351:V447)</f>
        <v>0</v>
      </c>
      <c r="W350" s="198"/>
      <c r="X350" s="198"/>
      <c r="Y350" s="198"/>
      <c r="AG350" s="0" t="s">
        <v>187</v>
      </c>
    </row>
    <row r="351" customFormat="false" ht="12.8" hidden="false" customHeight="false" outlineLevel="1" collapsed="false">
      <c r="A351" s="229" t="n">
        <v>47</v>
      </c>
      <c r="B351" s="230" t="s">
        <v>466</v>
      </c>
      <c r="C351" s="231" t="s">
        <v>467</v>
      </c>
      <c r="D351" s="232" t="s">
        <v>33</v>
      </c>
      <c r="E351" s="233" t="n">
        <v>3056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1.2</v>
      </c>
      <c r="K351" s="234" t="n">
        <f aca="false">ROUND(E351*J351,2)</f>
        <v>3667.2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 t="s">
        <v>468</v>
      </c>
      <c r="S351" s="234" t="s">
        <v>192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194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464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true" outlineLevel="2" collapsed="false">
      <c r="A352" s="209"/>
      <c r="B352" s="210"/>
      <c r="C352" s="211" t="s">
        <v>469</v>
      </c>
      <c r="D352" s="211"/>
      <c r="E352" s="211"/>
      <c r="F352" s="211"/>
      <c r="G352" s="211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198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2" collapsed="false">
      <c r="A353" s="209"/>
      <c r="B353" s="210"/>
      <c r="C353" s="217"/>
      <c r="D353" s="217"/>
      <c r="E353" s="217"/>
      <c r="F353" s="217"/>
      <c r="G353" s="217"/>
      <c r="H353" s="207"/>
      <c r="I353" s="207"/>
      <c r="J353" s="207"/>
      <c r="K353" s="207"/>
      <c r="L353" s="207"/>
      <c r="M353" s="207"/>
      <c r="N353" s="212"/>
      <c r="O353" s="212"/>
      <c r="P353" s="212"/>
      <c r="Q353" s="212"/>
      <c r="R353" s="207"/>
      <c r="S353" s="207"/>
      <c r="T353" s="207"/>
      <c r="U353" s="207"/>
      <c r="V353" s="207"/>
      <c r="W353" s="207"/>
      <c r="X353" s="207"/>
      <c r="Y353" s="207"/>
      <c r="Z353" s="208"/>
      <c r="AA353" s="208"/>
      <c r="AB353" s="208"/>
      <c r="AC353" s="208"/>
      <c r="AD353" s="208"/>
      <c r="AE353" s="208"/>
      <c r="AF353" s="208"/>
      <c r="AG353" s="208" t="s">
        <v>202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customFormat="false" ht="12.8" hidden="false" customHeight="false" outlineLevel="1" collapsed="false">
      <c r="A354" s="199" t="n">
        <v>48</v>
      </c>
      <c r="B354" s="200" t="s">
        <v>470</v>
      </c>
      <c r="C354" s="201" t="s">
        <v>471</v>
      </c>
      <c r="D354" s="202" t="s">
        <v>247</v>
      </c>
      <c r="E354" s="203" t="n">
        <v>1</v>
      </c>
      <c r="F354" s="204"/>
      <c r="G354" s="205" t="n">
        <f aca="false">ROUND(E354*F354,2)</f>
        <v>0</v>
      </c>
      <c r="H354" s="204" t="n">
        <v>0</v>
      </c>
      <c r="I354" s="205" t="n">
        <f aca="false">ROUND(E354*H354,2)</f>
        <v>0</v>
      </c>
      <c r="J354" s="204" t="n">
        <v>47565</v>
      </c>
      <c r="K354" s="205" t="n">
        <f aca="false">ROUND(E354*J354,2)</f>
        <v>47565</v>
      </c>
      <c r="L354" s="205" t="n">
        <v>21</v>
      </c>
      <c r="M354" s="205" t="n">
        <f aca="false">G354*(1+L354/100)</f>
        <v>0</v>
      </c>
      <c r="N354" s="203" t="n">
        <v>0</v>
      </c>
      <c r="O354" s="203" t="n">
        <f aca="false">ROUND(E354*N354,2)</f>
        <v>0</v>
      </c>
      <c r="P354" s="203" t="n">
        <v>0</v>
      </c>
      <c r="Q354" s="203" t="n">
        <f aca="false">ROUND(E354*P354,2)</f>
        <v>0</v>
      </c>
      <c r="R354" s="205"/>
      <c r="S354" s="205" t="s">
        <v>248</v>
      </c>
      <c r="T354" s="206" t="s">
        <v>193</v>
      </c>
      <c r="U354" s="207" t="n">
        <v>0</v>
      </c>
      <c r="V354" s="207" t="n">
        <f aca="false">ROUND(E354*U354,2)</f>
        <v>0</v>
      </c>
      <c r="W354" s="207"/>
      <c r="X354" s="207" t="s">
        <v>194</v>
      </c>
      <c r="Y354" s="207" t="s">
        <v>195</v>
      </c>
      <c r="Z354" s="208"/>
      <c r="AA354" s="208"/>
      <c r="AB354" s="208"/>
      <c r="AC354" s="208"/>
      <c r="AD354" s="208"/>
      <c r="AE354" s="208"/>
      <c r="AF354" s="208"/>
      <c r="AG354" s="208" t="s">
        <v>207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customFormat="false" ht="13.2" hidden="false" customHeight="true" outlineLevel="2" collapsed="false">
      <c r="A355" s="209"/>
      <c r="B355" s="210"/>
      <c r="C355" s="220" t="s">
        <v>472</v>
      </c>
      <c r="D355" s="220"/>
      <c r="E355" s="220"/>
      <c r="F355" s="220"/>
      <c r="G355" s="220"/>
      <c r="H355" s="207"/>
      <c r="I355" s="207"/>
      <c r="J355" s="207"/>
      <c r="K355" s="207"/>
      <c r="L355" s="207"/>
      <c r="M355" s="207"/>
      <c r="N355" s="212"/>
      <c r="O355" s="212"/>
      <c r="P355" s="212"/>
      <c r="Q355" s="212"/>
      <c r="R355" s="207"/>
      <c r="S355" s="207"/>
      <c r="T355" s="207"/>
      <c r="U355" s="207"/>
      <c r="V355" s="207"/>
      <c r="W355" s="207"/>
      <c r="X355" s="207"/>
      <c r="Y355" s="207"/>
      <c r="Z355" s="208"/>
      <c r="AA355" s="208"/>
      <c r="AB355" s="208"/>
      <c r="AC355" s="208"/>
      <c r="AD355" s="208"/>
      <c r="AE355" s="208"/>
      <c r="AF355" s="208"/>
      <c r="AG355" s="208" t="s">
        <v>215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customFormat="false" ht="13.2" hidden="false" customHeight="false" outlineLevel="2" collapsed="false">
      <c r="A356" s="209"/>
      <c r="B356" s="210"/>
      <c r="C356" s="214" t="s">
        <v>199</v>
      </c>
      <c r="D356" s="215"/>
      <c r="E356" s="216"/>
      <c r="F356" s="207"/>
      <c r="G356" s="207"/>
      <c r="H356" s="207"/>
      <c r="I356" s="207"/>
      <c r="J356" s="207"/>
      <c r="K356" s="207"/>
      <c r="L356" s="207"/>
      <c r="M356" s="207"/>
      <c r="N356" s="212"/>
      <c r="O356" s="212"/>
      <c r="P356" s="212"/>
      <c r="Q356" s="212"/>
      <c r="R356" s="207"/>
      <c r="S356" s="207"/>
      <c r="T356" s="207"/>
      <c r="U356" s="207"/>
      <c r="V356" s="207"/>
      <c r="W356" s="207"/>
      <c r="X356" s="207"/>
      <c r="Y356" s="207"/>
      <c r="Z356" s="208"/>
      <c r="AA356" s="208"/>
      <c r="AB356" s="208"/>
      <c r="AC356" s="208"/>
      <c r="AD356" s="208"/>
      <c r="AE356" s="208"/>
      <c r="AF356" s="208"/>
      <c r="AG356" s="208" t="s">
        <v>200</v>
      </c>
      <c r="AH356" s="208" t="n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customFormat="false" ht="13.2" hidden="false" customHeight="false" outlineLevel="3" collapsed="false">
      <c r="A357" s="209"/>
      <c r="B357" s="210"/>
      <c r="C357" s="214" t="s">
        <v>473</v>
      </c>
      <c r="D357" s="215"/>
      <c r="E357" s="216" t="n">
        <v>1</v>
      </c>
      <c r="F357" s="207"/>
      <c r="G357" s="207"/>
      <c r="H357" s="207"/>
      <c r="I357" s="207"/>
      <c r="J357" s="207"/>
      <c r="K357" s="207"/>
      <c r="L357" s="207"/>
      <c r="M357" s="207"/>
      <c r="N357" s="212"/>
      <c r="O357" s="212"/>
      <c r="P357" s="212"/>
      <c r="Q357" s="212"/>
      <c r="R357" s="207"/>
      <c r="S357" s="207"/>
      <c r="T357" s="207"/>
      <c r="U357" s="207"/>
      <c r="V357" s="207"/>
      <c r="W357" s="207"/>
      <c r="X357" s="207"/>
      <c r="Y357" s="207"/>
      <c r="Z357" s="208"/>
      <c r="AA357" s="208"/>
      <c r="AB357" s="208"/>
      <c r="AC357" s="208"/>
      <c r="AD357" s="208"/>
      <c r="AE357" s="208"/>
      <c r="AF357" s="208"/>
      <c r="AG357" s="208" t="s">
        <v>200</v>
      </c>
      <c r="AH357" s="208" t="n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customFormat="false" ht="13.2" hidden="false" customHeight="false" outlineLevel="2" collapsed="false">
      <c r="A358" s="209"/>
      <c r="B358" s="210"/>
      <c r="C358" s="217"/>
      <c r="D358" s="217"/>
      <c r="E358" s="217"/>
      <c r="F358" s="217"/>
      <c r="G358" s="217"/>
      <c r="H358" s="207"/>
      <c r="I358" s="207"/>
      <c r="J358" s="207"/>
      <c r="K358" s="207"/>
      <c r="L358" s="207"/>
      <c r="M358" s="207"/>
      <c r="N358" s="212"/>
      <c r="O358" s="212"/>
      <c r="P358" s="212"/>
      <c r="Q358" s="212"/>
      <c r="R358" s="207"/>
      <c r="S358" s="207"/>
      <c r="T358" s="207"/>
      <c r="U358" s="207"/>
      <c r="V358" s="207"/>
      <c r="W358" s="207"/>
      <c r="X358" s="207"/>
      <c r="Y358" s="207"/>
      <c r="Z358" s="208"/>
      <c r="AA358" s="208"/>
      <c r="AB358" s="208"/>
      <c r="AC358" s="208"/>
      <c r="AD358" s="208"/>
      <c r="AE358" s="208"/>
      <c r="AF358" s="208"/>
      <c r="AG358" s="208" t="s">
        <v>202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customFormat="false" ht="12.8" hidden="false" customHeight="false" outlineLevel="1" collapsed="false">
      <c r="A359" s="199" t="n">
        <v>49</v>
      </c>
      <c r="B359" s="200" t="s">
        <v>474</v>
      </c>
      <c r="C359" s="201" t="s">
        <v>475</v>
      </c>
      <c r="D359" s="202" t="s">
        <v>247</v>
      </c>
      <c r="E359" s="203" t="n">
        <v>1</v>
      </c>
      <c r="F359" s="204"/>
      <c r="G359" s="205" t="n">
        <f aca="false">ROUND(E359*F359,2)</f>
        <v>0</v>
      </c>
      <c r="H359" s="204" t="n">
        <v>0</v>
      </c>
      <c r="I359" s="205" t="n">
        <f aca="false">ROUND(E359*H359,2)</f>
        <v>0</v>
      </c>
      <c r="J359" s="204" t="n">
        <v>12450</v>
      </c>
      <c r="K359" s="205" t="n">
        <f aca="false">ROUND(E359*J359,2)</f>
        <v>12450</v>
      </c>
      <c r="L359" s="205" t="n">
        <v>21</v>
      </c>
      <c r="M359" s="205" t="n">
        <f aca="false">G359*(1+L359/100)</f>
        <v>0</v>
      </c>
      <c r="N359" s="203" t="n">
        <v>0</v>
      </c>
      <c r="O359" s="203" t="n">
        <f aca="false">ROUND(E359*N359,2)</f>
        <v>0</v>
      </c>
      <c r="P359" s="203" t="n">
        <v>0</v>
      </c>
      <c r="Q359" s="203" t="n">
        <f aca="false">ROUND(E359*P359,2)</f>
        <v>0</v>
      </c>
      <c r="R359" s="205"/>
      <c r="S359" s="205" t="s">
        <v>248</v>
      </c>
      <c r="T359" s="206" t="s">
        <v>193</v>
      </c>
      <c r="U359" s="207" t="n">
        <v>0</v>
      </c>
      <c r="V359" s="207" t="n">
        <f aca="false">ROUND(E359*U359,2)</f>
        <v>0</v>
      </c>
      <c r="W359" s="207"/>
      <c r="X359" s="207" t="s">
        <v>194</v>
      </c>
      <c r="Y359" s="207" t="s">
        <v>195</v>
      </c>
      <c r="Z359" s="208"/>
      <c r="AA359" s="208"/>
      <c r="AB359" s="208"/>
      <c r="AC359" s="208"/>
      <c r="AD359" s="208"/>
      <c r="AE359" s="208"/>
      <c r="AF359" s="208"/>
      <c r="AG359" s="208" t="s">
        <v>207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customFormat="false" ht="13.2" hidden="false" customHeight="true" outlineLevel="2" collapsed="false">
      <c r="A360" s="209"/>
      <c r="B360" s="210"/>
      <c r="C360" s="220" t="s">
        <v>472</v>
      </c>
      <c r="D360" s="220"/>
      <c r="E360" s="220"/>
      <c r="F360" s="220"/>
      <c r="G360" s="220"/>
      <c r="H360" s="207"/>
      <c r="I360" s="207"/>
      <c r="J360" s="207"/>
      <c r="K360" s="207"/>
      <c r="L360" s="207"/>
      <c r="M360" s="207"/>
      <c r="N360" s="212"/>
      <c r="O360" s="212"/>
      <c r="P360" s="212"/>
      <c r="Q360" s="212"/>
      <c r="R360" s="207"/>
      <c r="S360" s="207"/>
      <c r="T360" s="207"/>
      <c r="U360" s="207"/>
      <c r="V360" s="207"/>
      <c r="W360" s="207"/>
      <c r="X360" s="207"/>
      <c r="Y360" s="207"/>
      <c r="Z360" s="208"/>
      <c r="AA360" s="208"/>
      <c r="AB360" s="208"/>
      <c r="AC360" s="208"/>
      <c r="AD360" s="208"/>
      <c r="AE360" s="208"/>
      <c r="AF360" s="208"/>
      <c r="AG360" s="208" t="s">
        <v>215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customFormat="false" ht="13.2" hidden="false" customHeight="false" outlineLevel="2" collapsed="false">
      <c r="A361" s="209"/>
      <c r="B361" s="210"/>
      <c r="C361" s="214" t="s">
        <v>199</v>
      </c>
      <c r="D361" s="215"/>
      <c r="E361" s="216"/>
      <c r="F361" s="207"/>
      <c r="G361" s="207"/>
      <c r="H361" s="207"/>
      <c r="I361" s="207"/>
      <c r="J361" s="207"/>
      <c r="K361" s="207"/>
      <c r="L361" s="207"/>
      <c r="M361" s="207"/>
      <c r="N361" s="212"/>
      <c r="O361" s="212"/>
      <c r="P361" s="212"/>
      <c r="Q361" s="212"/>
      <c r="R361" s="207"/>
      <c r="S361" s="207"/>
      <c r="T361" s="207"/>
      <c r="U361" s="207"/>
      <c r="V361" s="207"/>
      <c r="W361" s="207"/>
      <c r="X361" s="207"/>
      <c r="Y361" s="207"/>
      <c r="Z361" s="208"/>
      <c r="AA361" s="208"/>
      <c r="AB361" s="208"/>
      <c r="AC361" s="208"/>
      <c r="AD361" s="208"/>
      <c r="AE361" s="208"/>
      <c r="AF361" s="208"/>
      <c r="AG361" s="208" t="s">
        <v>200</v>
      </c>
      <c r="AH361" s="208" t="n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customFormat="false" ht="13.2" hidden="false" customHeight="false" outlineLevel="3" collapsed="false">
      <c r="A362" s="209"/>
      <c r="B362" s="210"/>
      <c r="C362" s="214" t="s">
        <v>473</v>
      </c>
      <c r="D362" s="215"/>
      <c r="E362" s="216" t="n">
        <v>1</v>
      </c>
      <c r="F362" s="207"/>
      <c r="G362" s="207"/>
      <c r="H362" s="207"/>
      <c r="I362" s="207"/>
      <c r="J362" s="207"/>
      <c r="K362" s="207"/>
      <c r="L362" s="207"/>
      <c r="M362" s="207"/>
      <c r="N362" s="212"/>
      <c r="O362" s="212"/>
      <c r="P362" s="212"/>
      <c r="Q362" s="212"/>
      <c r="R362" s="207"/>
      <c r="S362" s="207"/>
      <c r="T362" s="207"/>
      <c r="U362" s="207"/>
      <c r="V362" s="207"/>
      <c r="W362" s="207"/>
      <c r="X362" s="207"/>
      <c r="Y362" s="207"/>
      <c r="Z362" s="208"/>
      <c r="AA362" s="208"/>
      <c r="AB362" s="208"/>
      <c r="AC362" s="208"/>
      <c r="AD362" s="208"/>
      <c r="AE362" s="208"/>
      <c r="AF362" s="208"/>
      <c r="AG362" s="208" t="s">
        <v>200</v>
      </c>
      <c r="AH362" s="208" t="n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customFormat="false" ht="13.2" hidden="false" customHeight="false" outlineLevel="2" collapsed="false">
      <c r="A363" s="209"/>
      <c r="B363" s="210"/>
      <c r="C363" s="217"/>
      <c r="D363" s="217"/>
      <c r="E363" s="217"/>
      <c r="F363" s="217"/>
      <c r="G363" s="217"/>
      <c r="H363" s="207"/>
      <c r="I363" s="207"/>
      <c r="J363" s="207"/>
      <c r="K363" s="207"/>
      <c r="L363" s="207"/>
      <c r="M363" s="207"/>
      <c r="N363" s="212"/>
      <c r="O363" s="212"/>
      <c r="P363" s="212"/>
      <c r="Q363" s="212"/>
      <c r="R363" s="207"/>
      <c r="S363" s="207"/>
      <c r="T363" s="207"/>
      <c r="U363" s="207"/>
      <c r="V363" s="207"/>
      <c r="W363" s="207"/>
      <c r="X363" s="207"/>
      <c r="Y363" s="207"/>
      <c r="Z363" s="208"/>
      <c r="AA363" s="208"/>
      <c r="AB363" s="208"/>
      <c r="AC363" s="208"/>
      <c r="AD363" s="208"/>
      <c r="AE363" s="208"/>
      <c r="AF363" s="208"/>
      <c r="AG363" s="208" t="s">
        <v>202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customFormat="false" ht="12.8" hidden="false" customHeight="false" outlineLevel="1" collapsed="false">
      <c r="A364" s="199" t="n">
        <v>50</v>
      </c>
      <c r="B364" s="200" t="s">
        <v>476</v>
      </c>
      <c r="C364" s="201" t="s">
        <v>477</v>
      </c>
      <c r="D364" s="202" t="s">
        <v>247</v>
      </c>
      <c r="E364" s="203" t="n">
        <v>1</v>
      </c>
      <c r="F364" s="204"/>
      <c r="G364" s="205" t="n">
        <f aca="false">ROUND(E364*F364,2)</f>
        <v>0</v>
      </c>
      <c r="H364" s="204" t="n">
        <v>0</v>
      </c>
      <c r="I364" s="205" t="n">
        <f aca="false">ROUND(E364*H364,2)</f>
        <v>0</v>
      </c>
      <c r="J364" s="204" t="n">
        <v>2930</v>
      </c>
      <c r="K364" s="205" t="n">
        <f aca="false">ROUND(E364*J364,2)</f>
        <v>2930</v>
      </c>
      <c r="L364" s="205" t="n">
        <v>21</v>
      </c>
      <c r="M364" s="205" t="n">
        <f aca="false">G364*(1+L364/100)</f>
        <v>0</v>
      </c>
      <c r="N364" s="203" t="n">
        <v>0</v>
      </c>
      <c r="O364" s="203" t="n">
        <f aca="false">ROUND(E364*N364,2)</f>
        <v>0</v>
      </c>
      <c r="P364" s="203" t="n">
        <v>0</v>
      </c>
      <c r="Q364" s="203" t="n">
        <f aca="false">ROUND(E364*P364,2)</f>
        <v>0</v>
      </c>
      <c r="R364" s="205"/>
      <c r="S364" s="205" t="s">
        <v>248</v>
      </c>
      <c r="T364" s="206" t="s">
        <v>193</v>
      </c>
      <c r="U364" s="207" t="n">
        <v>0</v>
      </c>
      <c r="V364" s="207" t="n">
        <f aca="false">ROUND(E364*U364,2)</f>
        <v>0</v>
      </c>
      <c r="W364" s="207"/>
      <c r="X364" s="207" t="s">
        <v>194</v>
      </c>
      <c r="Y364" s="207" t="s">
        <v>195</v>
      </c>
      <c r="Z364" s="208"/>
      <c r="AA364" s="208"/>
      <c r="AB364" s="208"/>
      <c r="AC364" s="208"/>
      <c r="AD364" s="208"/>
      <c r="AE364" s="208"/>
      <c r="AF364" s="208"/>
      <c r="AG364" s="208" t="s">
        <v>453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customFormat="false" ht="13.2" hidden="false" customHeight="true" outlineLevel="2" collapsed="false">
      <c r="A365" s="209"/>
      <c r="B365" s="210"/>
      <c r="C365" s="220" t="s">
        <v>478</v>
      </c>
      <c r="D365" s="220"/>
      <c r="E365" s="220"/>
      <c r="F365" s="220"/>
      <c r="G365" s="220"/>
      <c r="H365" s="207"/>
      <c r="I365" s="207"/>
      <c r="J365" s="207"/>
      <c r="K365" s="207"/>
      <c r="L365" s="207"/>
      <c r="M365" s="207"/>
      <c r="N365" s="212"/>
      <c r="O365" s="212"/>
      <c r="P365" s="212"/>
      <c r="Q365" s="212"/>
      <c r="R365" s="207"/>
      <c r="S365" s="207"/>
      <c r="T365" s="207"/>
      <c r="U365" s="207"/>
      <c r="V365" s="207"/>
      <c r="W365" s="207"/>
      <c r="X365" s="207"/>
      <c r="Y365" s="207"/>
      <c r="Z365" s="208"/>
      <c r="AA365" s="208"/>
      <c r="AB365" s="208"/>
      <c r="AC365" s="208"/>
      <c r="AD365" s="208"/>
      <c r="AE365" s="208"/>
      <c r="AF365" s="208"/>
      <c r="AG365" s="208" t="s">
        <v>215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customFormat="false" ht="13.2" hidden="false" customHeight="false" outlineLevel="2" collapsed="false">
      <c r="A366" s="209"/>
      <c r="B366" s="210"/>
      <c r="C366" s="214" t="s">
        <v>199</v>
      </c>
      <c r="D366" s="215"/>
      <c r="E366" s="216"/>
      <c r="F366" s="207"/>
      <c r="G366" s="207"/>
      <c r="H366" s="207"/>
      <c r="I366" s="207"/>
      <c r="J366" s="207"/>
      <c r="K366" s="207"/>
      <c r="L366" s="207"/>
      <c r="M366" s="207"/>
      <c r="N366" s="212"/>
      <c r="O366" s="212"/>
      <c r="P366" s="212"/>
      <c r="Q366" s="212"/>
      <c r="R366" s="207"/>
      <c r="S366" s="207"/>
      <c r="T366" s="207"/>
      <c r="U366" s="207"/>
      <c r="V366" s="207"/>
      <c r="W366" s="207"/>
      <c r="X366" s="207"/>
      <c r="Y366" s="207"/>
      <c r="Z366" s="208"/>
      <c r="AA366" s="208"/>
      <c r="AB366" s="208"/>
      <c r="AC366" s="208"/>
      <c r="AD366" s="208"/>
      <c r="AE366" s="208"/>
      <c r="AF366" s="208"/>
      <c r="AG366" s="208" t="s">
        <v>200</v>
      </c>
      <c r="AH366" s="208" t="n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customFormat="false" ht="13.2" hidden="false" customHeight="false" outlineLevel="3" collapsed="false">
      <c r="A367" s="209"/>
      <c r="B367" s="210"/>
      <c r="C367" s="214" t="s">
        <v>479</v>
      </c>
      <c r="D367" s="215"/>
      <c r="E367" s="216" t="n">
        <v>1</v>
      </c>
      <c r="F367" s="207"/>
      <c r="G367" s="207"/>
      <c r="H367" s="207"/>
      <c r="I367" s="207"/>
      <c r="J367" s="207"/>
      <c r="K367" s="207"/>
      <c r="L367" s="207"/>
      <c r="M367" s="207"/>
      <c r="N367" s="212"/>
      <c r="O367" s="212"/>
      <c r="P367" s="212"/>
      <c r="Q367" s="212"/>
      <c r="R367" s="207"/>
      <c r="S367" s="207"/>
      <c r="T367" s="207"/>
      <c r="U367" s="207"/>
      <c r="V367" s="207"/>
      <c r="W367" s="207"/>
      <c r="X367" s="207"/>
      <c r="Y367" s="207"/>
      <c r="Z367" s="208"/>
      <c r="AA367" s="208"/>
      <c r="AB367" s="208"/>
      <c r="AC367" s="208"/>
      <c r="AD367" s="208"/>
      <c r="AE367" s="208"/>
      <c r="AF367" s="208"/>
      <c r="AG367" s="208" t="s">
        <v>200</v>
      </c>
      <c r="AH367" s="208" t="n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customFormat="false" ht="13.2" hidden="false" customHeight="false" outlineLevel="2" collapsed="false">
      <c r="A368" s="209"/>
      <c r="B368" s="210"/>
      <c r="C368" s="217"/>
      <c r="D368" s="217"/>
      <c r="E368" s="217"/>
      <c r="F368" s="217"/>
      <c r="G368" s="217"/>
      <c r="H368" s="207"/>
      <c r="I368" s="207"/>
      <c r="J368" s="207"/>
      <c r="K368" s="207"/>
      <c r="L368" s="207"/>
      <c r="M368" s="207"/>
      <c r="N368" s="212"/>
      <c r="O368" s="212"/>
      <c r="P368" s="212"/>
      <c r="Q368" s="212"/>
      <c r="R368" s="207"/>
      <c r="S368" s="207"/>
      <c r="T368" s="207"/>
      <c r="U368" s="207"/>
      <c r="V368" s="207"/>
      <c r="W368" s="207"/>
      <c r="X368" s="207"/>
      <c r="Y368" s="207"/>
      <c r="Z368" s="208"/>
      <c r="AA368" s="208"/>
      <c r="AB368" s="208"/>
      <c r="AC368" s="208"/>
      <c r="AD368" s="208"/>
      <c r="AE368" s="208"/>
      <c r="AF368" s="208"/>
      <c r="AG368" s="208" t="s">
        <v>202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customFormat="false" ht="12.8" hidden="false" customHeight="false" outlineLevel="1" collapsed="false">
      <c r="A369" s="199" t="n">
        <v>51</v>
      </c>
      <c r="B369" s="200" t="s">
        <v>480</v>
      </c>
      <c r="C369" s="201" t="s">
        <v>481</v>
      </c>
      <c r="D369" s="202" t="s">
        <v>247</v>
      </c>
      <c r="E369" s="203" t="n">
        <v>3</v>
      </c>
      <c r="F369" s="204"/>
      <c r="G369" s="205" t="n">
        <f aca="false">ROUND(E369*F369,2)</f>
        <v>0</v>
      </c>
      <c r="H369" s="204" t="n">
        <v>0</v>
      </c>
      <c r="I369" s="205" t="n">
        <f aca="false">ROUND(E369*H369,2)</f>
        <v>0</v>
      </c>
      <c r="J369" s="204" t="n">
        <v>2930</v>
      </c>
      <c r="K369" s="205" t="n">
        <f aca="false">ROUND(E369*J369,2)</f>
        <v>8790</v>
      </c>
      <c r="L369" s="205" t="n">
        <v>21</v>
      </c>
      <c r="M369" s="205" t="n">
        <f aca="false">G369*(1+L369/100)</f>
        <v>0</v>
      </c>
      <c r="N369" s="203" t="n">
        <v>0</v>
      </c>
      <c r="O369" s="203" t="n">
        <f aca="false">ROUND(E369*N369,2)</f>
        <v>0</v>
      </c>
      <c r="P369" s="203" t="n">
        <v>0</v>
      </c>
      <c r="Q369" s="203" t="n">
        <f aca="false">ROUND(E369*P369,2)</f>
        <v>0</v>
      </c>
      <c r="R369" s="205"/>
      <c r="S369" s="205" t="s">
        <v>248</v>
      </c>
      <c r="T369" s="206" t="s">
        <v>193</v>
      </c>
      <c r="U369" s="207" t="n">
        <v>0</v>
      </c>
      <c r="V369" s="207" t="n">
        <f aca="false">ROUND(E369*U369,2)</f>
        <v>0</v>
      </c>
      <c r="W369" s="207"/>
      <c r="X369" s="207" t="s">
        <v>194</v>
      </c>
      <c r="Y369" s="207" t="s">
        <v>195</v>
      </c>
      <c r="Z369" s="208"/>
      <c r="AA369" s="208"/>
      <c r="AB369" s="208"/>
      <c r="AC369" s="208"/>
      <c r="AD369" s="208"/>
      <c r="AE369" s="208"/>
      <c r="AF369" s="208"/>
      <c r="AG369" s="208" t="s">
        <v>453</v>
      </c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customFormat="false" ht="13.2" hidden="false" customHeight="true" outlineLevel="2" collapsed="false">
      <c r="A370" s="209"/>
      <c r="B370" s="210"/>
      <c r="C370" s="220" t="s">
        <v>478</v>
      </c>
      <c r="D370" s="220"/>
      <c r="E370" s="220"/>
      <c r="F370" s="220"/>
      <c r="G370" s="220"/>
      <c r="H370" s="207"/>
      <c r="I370" s="207"/>
      <c r="J370" s="207"/>
      <c r="K370" s="207"/>
      <c r="L370" s="207"/>
      <c r="M370" s="207"/>
      <c r="N370" s="212"/>
      <c r="O370" s="212"/>
      <c r="P370" s="212"/>
      <c r="Q370" s="212"/>
      <c r="R370" s="207"/>
      <c r="S370" s="207"/>
      <c r="T370" s="207"/>
      <c r="U370" s="207"/>
      <c r="V370" s="207"/>
      <c r="W370" s="207"/>
      <c r="X370" s="207"/>
      <c r="Y370" s="207"/>
      <c r="Z370" s="208"/>
      <c r="AA370" s="208"/>
      <c r="AB370" s="208"/>
      <c r="AC370" s="208"/>
      <c r="AD370" s="208"/>
      <c r="AE370" s="208"/>
      <c r="AF370" s="208"/>
      <c r="AG370" s="208" t="s">
        <v>215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customFormat="false" ht="13.2" hidden="false" customHeight="false" outlineLevel="2" collapsed="false">
      <c r="A371" s="209"/>
      <c r="B371" s="210"/>
      <c r="C371" s="214" t="s">
        <v>199</v>
      </c>
      <c r="D371" s="215"/>
      <c r="E371" s="216"/>
      <c r="F371" s="207"/>
      <c r="G371" s="207"/>
      <c r="H371" s="207"/>
      <c r="I371" s="207"/>
      <c r="J371" s="207"/>
      <c r="K371" s="207"/>
      <c r="L371" s="207"/>
      <c r="M371" s="207"/>
      <c r="N371" s="212"/>
      <c r="O371" s="212"/>
      <c r="P371" s="212"/>
      <c r="Q371" s="212"/>
      <c r="R371" s="207"/>
      <c r="S371" s="207"/>
      <c r="T371" s="207"/>
      <c r="U371" s="207"/>
      <c r="V371" s="207"/>
      <c r="W371" s="207"/>
      <c r="X371" s="207"/>
      <c r="Y371" s="207"/>
      <c r="Z371" s="208"/>
      <c r="AA371" s="208"/>
      <c r="AB371" s="208"/>
      <c r="AC371" s="208"/>
      <c r="AD371" s="208"/>
      <c r="AE371" s="208"/>
      <c r="AF371" s="208"/>
      <c r="AG371" s="208" t="s">
        <v>200</v>
      </c>
      <c r="AH371" s="208" t="n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customFormat="false" ht="13.2" hidden="false" customHeight="false" outlineLevel="3" collapsed="false">
      <c r="A372" s="209"/>
      <c r="B372" s="210"/>
      <c r="C372" s="214" t="s">
        <v>250</v>
      </c>
      <c r="D372" s="215"/>
      <c r="E372" s="216" t="n">
        <v>1</v>
      </c>
      <c r="F372" s="207"/>
      <c r="G372" s="207"/>
      <c r="H372" s="207"/>
      <c r="I372" s="207"/>
      <c r="J372" s="207"/>
      <c r="K372" s="207"/>
      <c r="L372" s="207"/>
      <c r="M372" s="207"/>
      <c r="N372" s="212"/>
      <c r="O372" s="212"/>
      <c r="P372" s="212"/>
      <c r="Q372" s="212"/>
      <c r="R372" s="207"/>
      <c r="S372" s="207"/>
      <c r="T372" s="207"/>
      <c r="U372" s="207"/>
      <c r="V372" s="207"/>
      <c r="W372" s="207"/>
      <c r="X372" s="207"/>
      <c r="Y372" s="207"/>
      <c r="Z372" s="208"/>
      <c r="AA372" s="208"/>
      <c r="AB372" s="208"/>
      <c r="AC372" s="208"/>
      <c r="AD372" s="208"/>
      <c r="AE372" s="208"/>
      <c r="AF372" s="208"/>
      <c r="AG372" s="208" t="s">
        <v>200</v>
      </c>
      <c r="AH372" s="208" t="n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customFormat="false" ht="13.2" hidden="false" customHeight="false" outlineLevel="3" collapsed="false">
      <c r="A373" s="209"/>
      <c r="B373" s="210"/>
      <c r="C373" s="214" t="s">
        <v>482</v>
      </c>
      <c r="D373" s="215"/>
      <c r="E373" s="216" t="n">
        <v>2</v>
      </c>
      <c r="F373" s="207"/>
      <c r="G373" s="207"/>
      <c r="H373" s="207"/>
      <c r="I373" s="207"/>
      <c r="J373" s="207"/>
      <c r="K373" s="207"/>
      <c r="L373" s="207"/>
      <c r="M373" s="207"/>
      <c r="N373" s="212"/>
      <c r="O373" s="212"/>
      <c r="P373" s="212"/>
      <c r="Q373" s="212"/>
      <c r="R373" s="207"/>
      <c r="S373" s="207"/>
      <c r="T373" s="207"/>
      <c r="U373" s="207"/>
      <c r="V373" s="207"/>
      <c r="W373" s="207"/>
      <c r="X373" s="207"/>
      <c r="Y373" s="207"/>
      <c r="Z373" s="208"/>
      <c r="AA373" s="208"/>
      <c r="AB373" s="208"/>
      <c r="AC373" s="208"/>
      <c r="AD373" s="208"/>
      <c r="AE373" s="208"/>
      <c r="AF373" s="208"/>
      <c r="AG373" s="208" t="s">
        <v>200</v>
      </c>
      <c r="AH373" s="208" t="n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customFormat="false" ht="13.2" hidden="false" customHeight="false" outlineLevel="2" collapsed="false">
      <c r="A374" s="209"/>
      <c r="B374" s="210"/>
      <c r="C374" s="217"/>
      <c r="D374" s="217"/>
      <c r="E374" s="217"/>
      <c r="F374" s="217"/>
      <c r="G374" s="217"/>
      <c r="H374" s="207"/>
      <c r="I374" s="207"/>
      <c r="J374" s="207"/>
      <c r="K374" s="207"/>
      <c r="L374" s="207"/>
      <c r="M374" s="207"/>
      <c r="N374" s="212"/>
      <c r="O374" s="212"/>
      <c r="P374" s="212"/>
      <c r="Q374" s="212"/>
      <c r="R374" s="207"/>
      <c r="S374" s="207"/>
      <c r="T374" s="207"/>
      <c r="U374" s="207"/>
      <c r="V374" s="207"/>
      <c r="W374" s="207"/>
      <c r="X374" s="207"/>
      <c r="Y374" s="207"/>
      <c r="Z374" s="208"/>
      <c r="AA374" s="208"/>
      <c r="AB374" s="208"/>
      <c r="AC374" s="208"/>
      <c r="AD374" s="208"/>
      <c r="AE374" s="208"/>
      <c r="AF374" s="208"/>
      <c r="AG374" s="208" t="s">
        <v>202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customFormat="false" ht="12.8" hidden="false" customHeight="false" outlineLevel="1" collapsed="false">
      <c r="A375" s="199" t="n">
        <v>52</v>
      </c>
      <c r="B375" s="200" t="s">
        <v>483</v>
      </c>
      <c r="C375" s="201" t="s">
        <v>484</v>
      </c>
      <c r="D375" s="202" t="s">
        <v>247</v>
      </c>
      <c r="E375" s="203" t="n">
        <v>5</v>
      </c>
      <c r="F375" s="204"/>
      <c r="G375" s="205" t="n">
        <f aca="false">ROUND(E375*F375,2)</f>
        <v>0</v>
      </c>
      <c r="H375" s="204" t="n">
        <v>0</v>
      </c>
      <c r="I375" s="205" t="n">
        <f aca="false">ROUND(E375*H375,2)</f>
        <v>0</v>
      </c>
      <c r="J375" s="204" t="n">
        <v>2960</v>
      </c>
      <c r="K375" s="205" t="n">
        <f aca="false">ROUND(E375*J375,2)</f>
        <v>14800</v>
      </c>
      <c r="L375" s="205" t="n">
        <v>21</v>
      </c>
      <c r="M375" s="205" t="n">
        <f aca="false">G375*(1+L375/100)</f>
        <v>0</v>
      </c>
      <c r="N375" s="203" t="n">
        <v>0</v>
      </c>
      <c r="O375" s="203" t="n">
        <f aca="false">ROUND(E375*N375,2)</f>
        <v>0</v>
      </c>
      <c r="P375" s="203" t="n">
        <v>0</v>
      </c>
      <c r="Q375" s="203" t="n">
        <f aca="false">ROUND(E375*P375,2)</f>
        <v>0</v>
      </c>
      <c r="R375" s="205"/>
      <c r="S375" s="205" t="s">
        <v>248</v>
      </c>
      <c r="T375" s="206" t="s">
        <v>193</v>
      </c>
      <c r="U375" s="207" t="n">
        <v>0</v>
      </c>
      <c r="V375" s="207" t="n">
        <f aca="false">ROUND(E375*U375,2)</f>
        <v>0</v>
      </c>
      <c r="W375" s="207"/>
      <c r="X375" s="207" t="s">
        <v>194</v>
      </c>
      <c r="Y375" s="207" t="s">
        <v>195</v>
      </c>
      <c r="Z375" s="208"/>
      <c r="AA375" s="208"/>
      <c r="AB375" s="208"/>
      <c r="AC375" s="208"/>
      <c r="AD375" s="208"/>
      <c r="AE375" s="208"/>
      <c r="AF375" s="208"/>
      <c r="AG375" s="208" t="s">
        <v>453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customFormat="false" ht="13.2" hidden="false" customHeight="true" outlineLevel="2" collapsed="false">
      <c r="A376" s="209"/>
      <c r="B376" s="210"/>
      <c r="C376" s="220" t="s">
        <v>478</v>
      </c>
      <c r="D376" s="220"/>
      <c r="E376" s="220"/>
      <c r="F376" s="220"/>
      <c r="G376" s="220"/>
      <c r="H376" s="207"/>
      <c r="I376" s="207"/>
      <c r="J376" s="207"/>
      <c r="K376" s="207"/>
      <c r="L376" s="207"/>
      <c r="M376" s="207"/>
      <c r="N376" s="212"/>
      <c r="O376" s="212"/>
      <c r="P376" s="212"/>
      <c r="Q376" s="212"/>
      <c r="R376" s="207"/>
      <c r="S376" s="207"/>
      <c r="T376" s="207"/>
      <c r="U376" s="207"/>
      <c r="V376" s="207"/>
      <c r="W376" s="207"/>
      <c r="X376" s="207"/>
      <c r="Y376" s="207"/>
      <c r="Z376" s="208"/>
      <c r="AA376" s="208"/>
      <c r="AB376" s="208"/>
      <c r="AC376" s="208"/>
      <c r="AD376" s="208"/>
      <c r="AE376" s="208"/>
      <c r="AF376" s="208"/>
      <c r="AG376" s="208" t="s">
        <v>215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customFormat="false" ht="13.2" hidden="false" customHeight="false" outlineLevel="2" collapsed="false">
      <c r="A377" s="209"/>
      <c r="B377" s="210"/>
      <c r="C377" s="214" t="s">
        <v>199</v>
      </c>
      <c r="D377" s="215"/>
      <c r="E377" s="216"/>
      <c r="F377" s="207"/>
      <c r="G377" s="207"/>
      <c r="H377" s="207"/>
      <c r="I377" s="207"/>
      <c r="J377" s="207"/>
      <c r="K377" s="207"/>
      <c r="L377" s="207"/>
      <c r="M377" s="207"/>
      <c r="N377" s="212"/>
      <c r="O377" s="212"/>
      <c r="P377" s="212"/>
      <c r="Q377" s="212"/>
      <c r="R377" s="207"/>
      <c r="S377" s="207"/>
      <c r="T377" s="207"/>
      <c r="U377" s="207"/>
      <c r="V377" s="207"/>
      <c r="W377" s="207"/>
      <c r="X377" s="207"/>
      <c r="Y377" s="207"/>
      <c r="Z377" s="208"/>
      <c r="AA377" s="208"/>
      <c r="AB377" s="208"/>
      <c r="AC377" s="208"/>
      <c r="AD377" s="208"/>
      <c r="AE377" s="208"/>
      <c r="AF377" s="208"/>
      <c r="AG377" s="208" t="s">
        <v>200</v>
      </c>
      <c r="AH377" s="208" t="n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customFormat="false" ht="13.2" hidden="false" customHeight="false" outlineLevel="3" collapsed="false">
      <c r="A378" s="209"/>
      <c r="B378" s="210"/>
      <c r="C378" s="214" t="s">
        <v>485</v>
      </c>
      <c r="D378" s="215"/>
      <c r="E378" s="216" t="n">
        <v>1</v>
      </c>
      <c r="F378" s="207"/>
      <c r="G378" s="207"/>
      <c r="H378" s="207"/>
      <c r="I378" s="207"/>
      <c r="J378" s="207"/>
      <c r="K378" s="207"/>
      <c r="L378" s="207"/>
      <c r="M378" s="207"/>
      <c r="N378" s="212"/>
      <c r="O378" s="212"/>
      <c r="P378" s="212"/>
      <c r="Q378" s="212"/>
      <c r="R378" s="207"/>
      <c r="S378" s="207"/>
      <c r="T378" s="207"/>
      <c r="U378" s="207"/>
      <c r="V378" s="207"/>
      <c r="W378" s="207"/>
      <c r="X378" s="207"/>
      <c r="Y378" s="207"/>
      <c r="Z378" s="208"/>
      <c r="AA378" s="208"/>
      <c r="AB378" s="208"/>
      <c r="AC378" s="208"/>
      <c r="AD378" s="208"/>
      <c r="AE378" s="208"/>
      <c r="AF378" s="208"/>
      <c r="AG378" s="208" t="s">
        <v>200</v>
      </c>
      <c r="AH378" s="208" t="n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customFormat="false" ht="13.2" hidden="false" customHeight="false" outlineLevel="3" collapsed="false">
      <c r="A379" s="209"/>
      <c r="B379" s="210"/>
      <c r="C379" s="214" t="s">
        <v>486</v>
      </c>
      <c r="D379" s="215"/>
      <c r="E379" s="216" t="n">
        <v>1</v>
      </c>
      <c r="F379" s="207"/>
      <c r="G379" s="207"/>
      <c r="H379" s="207"/>
      <c r="I379" s="207"/>
      <c r="J379" s="207"/>
      <c r="K379" s="207"/>
      <c r="L379" s="207"/>
      <c r="M379" s="207"/>
      <c r="N379" s="212"/>
      <c r="O379" s="212"/>
      <c r="P379" s="212"/>
      <c r="Q379" s="212"/>
      <c r="R379" s="207"/>
      <c r="S379" s="207"/>
      <c r="T379" s="207"/>
      <c r="U379" s="207"/>
      <c r="V379" s="207"/>
      <c r="W379" s="207"/>
      <c r="X379" s="207"/>
      <c r="Y379" s="207"/>
      <c r="Z379" s="208"/>
      <c r="AA379" s="208"/>
      <c r="AB379" s="208"/>
      <c r="AC379" s="208"/>
      <c r="AD379" s="208"/>
      <c r="AE379" s="208"/>
      <c r="AF379" s="208"/>
      <c r="AG379" s="208" t="s">
        <v>200</v>
      </c>
      <c r="AH379" s="208" t="n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customFormat="false" ht="13.2" hidden="false" customHeight="false" outlineLevel="3" collapsed="false">
      <c r="A380" s="209"/>
      <c r="B380" s="210"/>
      <c r="C380" s="214" t="s">
        <v>487</v>
      </c>
      <c r="D380" s="215"/>
      <c r="E380" s="216" t="n">
        <v>1</v>
      </c>
      <c r="F380" s="207"/>
      <c r="G380" s="207"/>
      <c r="H380" s="207"/>
      <c r="I380" s="207"/>
      <c r="J380" s="207"/>
      <c r="K380" s="207"/>
      <c r="L380" s="207"/>
      <c r="M380" s="207"/>
      <c r="N380" s="212"/>
      <c r="O380" s="212"/>
      <c r="P380" s="212"/>
      <c r="Q380" s="212"/>
      <c r="R380" s="207"/>
      <c r="S380" s="207"/>
      <c r="T380" s="207"/>
      <c r="U380" s="207"/>
      <c r="V380" s="207"/>
      <c r="W380" s="207"/>
      <c r="X380" s="207"/>
      <c r="Y380" s="207"/>
      <c r="Z380" s="208"/>
      <c r="AA380" s="208"/>
      <c r="AB380" s="208"/>
      <c r="AC380" s="208"/>
      <c r="AD380" s="208"/>
      <c r="AE380" s="208"/>
      <c r="AF380" s="208"/>
      <c r="AG380" s="208" t="s">
        <v>200</v>
      </c>
      <c r="AH380" s="208" t="n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customFormat="false" ht="13.2" hidden="false" customHeight="false" outlineLevel="3" collapsed="false">
      <c r="A381" s="209"/>
      <c r="B381" s="210"/>
      <c r="C381" s="214" t="s">
        <v>252</v>
      </c>
      <c r="D381" s="215"/>
      <c r="E381" s="216" t="n">
        <v>1</v>
      </c>
      <c r="F381" s="207"/>
      <c r="G381" s="207"/>
      <c r="H381" s="207"/>
      <c r="I381" s="207"/>
      <c r="J381" s="207"/>
      <c r="K381" s="207"/>
      <c r="L381" s="207"/>
      <c r="M381" s="207"/>
      <c r="N381" s="212"/>
      <c r="O381" s="212"/>
      <c r="P381" s="212"/>
      <c r="Q381" s="212"/>
      <c r="R381" s="207"/>
      <c r="S381" s="207"/>
      <c r="T381" s="207"/>
      <c r="U381" s="207"/>
      <c r="V381" s="207"/>
      <c r="W381" s="207"/>
      <c r="X381" s="207"/>
      <c r="Y381" s="207"/>
      <c r="Z381" s="208"/>
      <c r="AA381" s="208"/>
      <c r="AB381" s="208"/>
      <c r="AC381" s="208"/>
      <c r="AD381" s="208"/>
      <c r="AE381" s="208"/>
      <c r="AF381" s="208"/>
      <c r="AG381" s="208" t="s">
        <v>200</v>
      </c>
      <c r="AH381" s="208" t="n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customFormat="false" ht="13.2" hidden="false" customHeight="false" outlineLevel="3" collapsed="false">
      <c r="A382" s="209"/>
      <c r="B382" s="210"/>
      <c r="C382" s="214" t="s">
        <v>253</v>
      </c>
      <c r="D382" s="215"/>
      <c r="E382" s="216" t="n">
        <v>1</v>
      </c>
      <c r="F382" s="207"/>
      <c r="G382" s="207"/>
      <c r="H382" s="207"/>
      <c r="I382" s="207"/>
      <c r="J382" s="207"/>
      <c r="K382" s="207"/>
      <c r="L382" s="207"/>
      <c r="M382" s="207"/>
      <c r="N382" s="212"/>
      <c r="O382" s="212"/>
      <c r="P382" s="212"/>
      <c r="Q382" s="212"/>
      <c r="R382" s="207"/>
      <c r="S382" s="207"/>
      <c r="T382" s="207"/>
      <c r="U382" s="207"/>
      <c r="V382" s="207"/>
      <c r="W382" s="207"/>
      <c r="X382" s="207"/>
      <c r="Y382" s="207"/>
      <c r="Z382" s="208"/>
      <c r="AA382" s="208"/>
      <c r="AB382" s="208"/>
      <c r="AC382" s="208"/>
      <c r="AD382" s="208"/>
      <c r="AE382" s="208"/>
      <c r="AF382" s="208"/>
      <c r="AG382" s="208" t="s">
        <v>200</v>
      </c>
      <c r="AH382" s="208" t="n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customFormat="false" ht="13.2" hidden="false" customHeight="false" outlineLevel="2" collapsed="false">
      <c r="A383" s="209"/>
      <c r="B383" s="210"/>
      <c r="C383" s="217"/>
      <c r="D383" s="217"/>
      <c r="E383" s="217"/>
      <c r="F383" s="217"/>
      <c r="G383" s="217"/>
      <c r="H383" s="207"/>
      <c r="I383" s="207"/>
      <c r="J383" s="207"/>
      <c r="K383" s="207"/>
      <c r="L383" s="207"/>
      <c r="M383" s="207"/>
      <c r="N383" s="212"/>
      <c r="O383" s="212"/>
      <c r="P383" s="212"/>
      <c r="Q383" s="212"/>
      <c r="R383" s="207"/>
      <c r="S383" s="207"/>
      <c r="T383" s="207"/>
      <c r="U383" s="207"/>
      <c r="V383" s="207"/>
      <c r="W383" s="207"/>
      <c r="X383" s="207"/>
      <c r="Y383" s="207"/>
      <c r="Z383" s="208"/>
      <c r="AA383" s="208"/>
      <c r="AB383" s="208"/>
      <c r="AC383" s="208"/>
      <c r="AD383" s="208"/>
      <c r="AE383" s="208"/>
      <c r="AF383" s="208"/>
      <c r="AG383" s="208" t="s">
        <v>202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customFormat="false" ht="12.8" hidden="false" customHeight="false" outlineLevel="1" collapsed="false">
      <c r="A384" s="199" t="n">
        <v>53</v>
      </c>
      <c r="B384" s="200" t="s">
        <v>488</v>
      </c>
      <c r="C384" s="201" t="s">
        <v>489</v>
      </c>
      <c r="D384" s="202" t="s">
        <v>247</v>
      </c>
      <c r="E384" s="203" t="n">
        <v>4</v>
      </c>
      <c r="F384" s="204"/>
      <c r="G384" s="205" t="n">
        <f aca="false">ROUND(E384*F384,2)</f>
        <v>0</v>
      </c>
      <c r="H384" s="204" t="n">
        <v>0</v>
      </c>
      <c r="I384" s="205" t="n">
        <f aca="false">ROUND(E384*H384,2)</f>
        <v>0</v>
      </c>
      <c r="J384" s="204" t="n">
        <v>3010</v>
      </c>
      <c r="K384" s="205" t="n">
        <f aca="false">ROUND(E384*J384,2)</f>
        <v>12040</v>
      </c>
      <c r="L384" s="205" t="n">
        <v>21</v>
      </c>
      <c r="M384" s="205" t="n">
        <f aca="false">G384*(1+L384/100)</f>
        <v>0</v>
      </c>
      <c r="N384" s="203" t="n">
        <v>0</v>
      </c>
      <c r="O384" s="203" t="n">
        <f aca="false">ROUND(E384*N384,2)</f>
        <v>0</v>
      </c>
      <c r="P384" s="203" t="n">
        <v>0</v>
      </c>
      <c r="Q384" s="203" t="n">
        <f aca="false">ROUND(E384*P384,2)</f>
        <v>0</v>
      </c>
      <c r="R384" s="205"/>
      <c r="S384" s="205" t="s">
        <v>248</v>
      </c>
      <c r="T384" s="206" t="s">
        <v>193</v>
      </c>
      <c r="U384" s="207" t="n">
        <v>0</v>
      </c>
      <c r="V384" s="207" t="n">
        <f aca="false">ROUND(E384*U384,2)</f>
        <v>0</v>
      </c>
      <c r="W384" s="207"/>
      <c r="X384" s="207" t="s">
        <v>194</v>
      </c>
      <c r="Y384" s="207" t="s">
        <v>195</v>
      </c>
      <c r="Z384" s="208"/>
      <c r="AA384" s="208"/>
      <c r="AB384" s="208"/>
      <c r="AC384" s="208"/>
      <c r="AD384" s="208"/>
      <c r="AE384" s="208"/>
      <c r="AF384" s="208"/>
      <c r="AG384" s="208" t="s">
        <v>453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customFormat="false" ht="13.2" hidden="false" customHeight="true" outlineLevel="2" collapsed="false">
      <c r="A385" s="209"/>
      <c r="B385" s="210"/>
      <c r="C385" s="220" t="s">
        <v>478</v>
      </c>
      <c r="D385" s="220"/>
      <c r="E385" s="220"/>
      <c r="F385" s="220"/>
      <c r="G385" s="220"/>
      <c r="H385" s="207"/>
      <c r="I385" s="207"/>
      <c r="J385" s="207"/>
      <c r="K385" s="207"/>
      <c r="L385" s="207"/>
      <c r="M385" s="207"/>
      <c r="N385" s="212"/>
      <c r="O385" s="212"/>
      <c r="P385" s="212"/>
      <c r="Q385" s="212"/>
      <c r="R385" s="207"/>
      <c r="S385" s="207"/>
      <c r="T385" s="207"/>
      <c r="U385" s="207"/>
      <c r="V385" s="207"/>
      <c r="W385" s="207"/>
      <c r="X385" s="207"/>
      <c r="Y385" s="207"/>
      <c r="Z385" s="208"/>
      <c r="AA385" s="208"/>
      <c r="AB385" s="208"/>
      <c r="AC385" s="208"/>
      <c r="AD385" s="208"/>
      <c r="AE385" s="208"/>
      <c r="AF385" s="208"/>
      <c r="AG385" s="208" t="s">
        <v>215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customFormat="false" ht="13.2" hidden="false" customHeight="false" outlineLevel="2" collapsed="false">
      <c r="A386" s="209"/>
      <c r="B386" s="210"/>
      <c r="C386" s="214" t="s">
        <v>199</v>
      </c>
      <c r="D386" s="215"/>
      <c r="E386" s="216"/>
      <c r="F386" s="207"/>
      <c r="G386" s="207"/>
      <c r="H386" s="207"/>
      <c r="I386" s="207"/>
      <c r="J386" s="207"/>
      <c r="K386" s="207"/>
      <c r="L386" s="207"/>
      <c r="M386" s="207"/>
      <c r="N386" s="212"/>
      <c r="O386" s="212"/>
      <c r="P386" s="212"/>
      <c r="Q386" s="212"/>
      <c r="R386" s="207"/>
      <c r="S386" s="207"/>
      <c r="T386" s="207"/>
      <c r="U386" s="207"/>
      <c r="V386" s="207"/>
      <c r="W386" s="207"/>
      <c r="X386" s="207"/>
      <c r="Y386" s="207"/>
      <c r="Z386" s="208"/>
      <c r="AA386" s="208"/>
      <c r="AB386" s="208"/>
      <c r="AC386" s="208"/>
      <c r="AD386" s="208"/>
      <c r="AE386" s="208"/>
      <c r="AF386" s="208"/>
      <c r="AG386" s="208" t="s">
        <v>200</v>
      </c>
      <c r="AH386" s="208" t="n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customFormat="false" ht="13.2" hidden="false" customHeight="false" outlineLevel="3" collapsed="false">
      <c r="A387" s="209"/>
      <c r="B387" s="210"/>
      <c r="C387" s="214" t="s">
        <v>249</v>
      </c>
      <c r="D387" s="215"/>
      <c r="E387" s="216" t="n">
        <v>1</v>
      </c>
      <c r="F387" s="207"/>
      <c r="G387" s="207"/>
      <c r="H387" s="207"/>
      <c r="I387" s="207"/>
      <c r="J387" s="207"/>
      <c r="K387" s="207"/>
      <c r="L387" s="207"/>
      <c r="M387" s="207"/>
      <c r="N387" s="212"/>
      <c r="O387" s="212"/>
      <c r="P387" s="212"/>
      <c r="Q387" s="212"/>
      <c r="R387" s="207"/>
      <c r="S387" s="207"/>
      <c r="T387" s="207"/>
      <c r="U387" s="207"/>
      <c r="V387" s="207"/>
      <c r="W387" s="207"/>
      <c r="X387" s="207"/>
      <c r="Y387" s="207"/>
      <c r="Z387" s="208"/>
      <c r="AA387" s="208"/>
      <c r="AB387" s="208"/>
      <c r="AC387" s="208"/>
      <c r="AD387" s="208"/>
      <c r="AE387" s="208"/>
      <c r="AF387" s="208"/>
      <c r="AG387" s="208" t="s">
        <v>200</v>
      </c>
      <c r="AH387" s="208" t="n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customFormat="false" ht="13.2" hidden="false" customHeight="false" outlineLevel="3" collapsed="false">
      <c r="A388" s="209"/>
      <c r="B388" s="210"/>
      <c r="C388" s="214" t="s">
        <v>490</v>
      </c>
      <c r="D388" s="215"/>
      <c r="E388" s="216" t="n">
        <v>1</v>
      </c>
      <c r="F388" s="207"/>
      <c r="G388" s="207"/>
      <c r="H388" s="207"/>
      <c r="I388" s="207"/>
      <c r="J388" s="207"/>
      <c r="K388" s="207"/>
      <c r="L388" s="207"/>
      <c r="M388" s="207"/>
      <c r="N388" s="212"/>
      <c r="O388" s="212"/>
      <c r="P388" s="212"/>
      <c r="Q388" s="212"/>
      <c r="R388" s="207"/>
      <c r="S388" s="207"/>
      <c r="T388" s="207"/>
      <c r="U388" s="207"/>
      <c r="V388" s="207"/>
      <c r="W388" s="207"/>
      <c r="X388" s="207"/>
      <c r="Y388" s="207"/>
      <c r="Z388" s="208"/>
      <c r="AA388" s="208"/>
      <c r="AB388" s="208"/>
      <c r="AC388" s="208"/>
      <c r="AD388" s="208"/>
      <c r="AE388" s="208"/>
      <c r="AF388" s="208"/>
      <c r="AG388" s="208" t="s">
        <v>200</v>
      </c>
      <c r="AH388" s="208" t="n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customFormat="false" ht="13.2" hidden="false" customHeight="false" outlineLevel="3" collapsed="false">
      <c r="A389" s="209"/>
      <c r="B389" s="210"/>
      <c r="C389" s="214" t="s">
        <v>491</v>
      </c>
      <c r="D389" s="215"/>
      <c r="E389" s="216" t="n">
        <v>1</v>
      </c>
      <c r="F389" s="207"/>
      <c r="G389" s="207"/>
      <c r="H389" s="207"/>
      <c r="I389" s="207"/>
      <c r="J389" s="207"/>
      <c r="K389" s="207"/>
      <c r="L389" s="207"/>
      <c r="M389" s="207"/>
      <c r="N389" s="212"/>
      <c r="O389" s="212"/>
      <c r="P389" s="212"/>
      <c r="Q389" s="212"/>
      <c r="R389" s="207"/>
      <c r="S389" s="207"/>
      <c r="T389" s="207"/>
      <c r="U389" s="207"/>
      <c r="V389" s="207"/>
      <c r="W389" s="207"/>
      <c r="X389" s="207"/>
      <c r="Y389" s="207"/>
      <c r="Z389" s="208"/>
      <c r="AA389" s="208"/>
      <c r="AB389" s="208"/>
      <c r="AC389" s="208"/>
      <c r="AD389" s="208"/>
      <c r="AE389" s="208"/>
      <c r="AF389" s="208"/>
      <c r="AG389" s="208" t="s">
        <v>200</v>
      </c>
      <c r="AH389" s="208" t="n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customFormat="false" ht="13.2" hidden="false" customHeight="false" outlineLevel="3" collapsed="false">
      <c r="A390" s="209"/>
      <c r="B390" s="210"/>
      <c r="C390" s="214" t="s">
        <v>254</v>
      </c>
      <c r="D390" s="215"/>
      <c r="E390" s="216" t="n">
        <v>1</v>
      </c>
      <c r="F390" s="207"/>
      <c r="G390" s="207"/>
      <c r="H390" s="207"/>
      <c r="I390" s="207"/>
      <c r="J390" s="207"/>
      <c r="K390" s="207"/>
      <c r="L390" s="207"/>
      <c r="M390" s="207"/>
      <c r="N390" s="212"/>
      <c r="O390" s="212"/>
      <c r="P390" s="212"/>
      <c r="Q390" s="212"/>
      <c r="R390" s="207"/>
      <c r="S390" s="207"/>
      <c r="T390" s="207"/>
      <c r="U390" s="207"/>
      <c r="V390" s="207"/>
      <c r="W390" s="207"/>
      <c r="X390" s="207"/>
      <c r="Y390" s="207"/>
      <c r="Z390" s="208"/>
      <c r="AA390" s="208"/>
      <c r="AB390" s="208"/>
      <c r="AC390" s="208"/>
      <c r="AD390" s="208"/>
      <c r="AE390" s="208"/>
      <c r="AF390" s="208"/>
      <c r="AG390" s="208" t="s">
        <v>200</v>
      </c>
      <c r="AH390" s="208" t="n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customFormat="false" ht="13.2" hidden="false" customHeight="false" outlineLevel="2" collapsed="false">
      <c r="A391" s="209"/>
      <c r="B391" s="210"/>
      <c r="C391" s="217"/>
      <c r="D391" s="217"/>
      <c r="E391" s="217"/>
      <c r="F391" s="217"/>
      <c r="G391" s="217"/>
      <c r="H391" s="207"/>
      <c r="I391" s="207"/>
      <c r="J391" s="207"/>
      <c r="K391" s="207"/>
      <c r="L391" s="207"/>
      <c r="M391" s="207"/>
      <c r="N391" s="212"/>
      <c r="O391" s="212"/>
      <c r="P391" s="212"/>
      <c r="Q391" s="212"/>
      <c r="R391" s="207"/>
      <c r="S391" s="207"/>
      <c r="T391" s="207"/>
      <c r="U391" s="207"/>
      <c r="V391" s="207"/>
      <c r="W391" s="207"/>
      <c r="X391" s="207"/>
      <c r="Y391" s="207"/>
      <c r="Z391" s="208"/>
      <c r="AA391" s="208"/>
      <c r="AB391" s="208"/>
      <c r="AC391" s="208"/>
      <c r="AD391" s="208"/>
      <c r="AE391" s="208"/>
      <c r="AF391" s="208"/>
      <c r="AG391" s="208" t="s">
        <v>202</v>
      </c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customFormat="false" ht="12.8" hidden="false" customHeight="false" outlineLevel="1" collapsed="false">
      <c r="A392" s="199" t="n">
        <v>54</v>
      </c>
      <c r="B392" s="200" t="s">
        <v>492</v>
      </c>
      <c r="C392" s="201" t="s">
        <v>493</v>
      </c>
      <c r="D392" s="202" t="s">
        <v>247</v>
      </c>
      <c r="E392" s="203" t="n">
        <v>1</v>
      </c>
      <c r="F392" s="204"/>
      <c r="G392" s="205" t="n">
        <f aca="false">ROUND(E392*F392,2)</f>
        <v>0</v>
      </c>
      <c r="H392" s="204" t="n">
        <v>8075</v>
      </c>
      <c r="I392" s="205" t="n">
        <f aca="false">ROUND(E392*H392,2)</f>
        <v>8075</v>
      </c>
      <c r="J392" s="204" t="n">
        <v>0</v>
      </c>
      <c r="K392" s="205" t="n">
        <f aca="false">ROUND(E392*J392,2)</f>
        <v>0</v>
      </c>
      <c r="L392" s="205" t="n">
        <v>21</v>
      </c>
      <c r="M392" s="205" t="n">
        <f aca="false">G392*(1+L392/100)</f>
        <v>0</v>
      </c>
      <c r="N392" s="203" t="n">
        <v>0</v>
      </c>
      <c r="O392" s="203" t="n">
        <f aca="false">ROUND(E392*N392,2)</f>
        <v>0</v>
      </c>
      <c r="P392" s="203" t="n">
        <v>0</v>
      </c>
      <c r="Q392" s="203" t="n">
        <f aca="false">ROUND(E392*P392,2)</f>
        <v>0</v>
      </c>
      <c r="R392" s="205"/>
      <c r="S392" s="205" t="s">
        <v>248</v>
      </c>
      <c r="T392" s="206" t="s">
        <v>193</v>
      </c>
      <c r="U392" s="207" t="n">
        <v>0</v>
      </c>
      <c r="V392" s="207" t="n">
        <f aca="false">ROUND(E392*U392,2)</f>
        <v>0</v>
      </c>
      <c r="W392" s="207"/>
      <c r="X392" s="207" t="s">
        <v>268</v>
      </c>
      <c r="Y392" s="207" t="s">
        <v>195</v>
      </c>
      <c r="Z392" s="208"/>
      <c r="AA392" s="208"/>
      <c r="AB392" s="208"/>
      <c r="AC392" s="208"/>
      <c r="AD392" s="208"/>
      <c r="AE392" s="208"/>
      <c r="AF392" s="208"/>
      <c r="AG392" s="208" t="s">
        <v>494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customFormat="false" ht="13.2" hidden="false" customHeight="true" outlineLevel="2" collapsed="false">
      <c r="A393" s="209"/>
      <c r="B393" s="210"/>
      <c r="C393" s="220" t="s">
        <v>472</v>
      </c>
      <c r="D393" s="220"/>
      <c r="E393" s="220"/>
      <c r="F393" s="220"/>
      <c r="G393" s="220"/>
      <c r="H393" s="207"/>
      <c r="I393" s="207"/>
      <c r="J393" s="207"/>
      <c r="K393" s="207"/>
      <c r="L393" s="207"/>
      <c r="M393" s="207"/>
      <c r="N393" s="212"/>
      <c r="O393" s="212"/>
      <c r="P393" s="212"/>
      <c r="Q393" s="212"/>
      <c r="R393" s="207"/>
      <c r="S393" s="207"/>
      <c r="T393" s="207"/>
      <c r="U393" s="207"/>
      <c r="V393" s="207"/>
      <c r="W393" s="207"/>
      <c r="X393" s="207"/>
      <c r="Y393" s="207"/>
      <c r="Z393" s="208"/>
      <c r="AA393" s="208"/>
      <c r="AB393" s="208"/>
      <c r="AC393" s="208"/>
      <c r="AD393" s="208"/>
      <c r="AE393" s="208"/>
      <c r="AF393" s="208"/>
      <c r="AG393" s="208" t="s">
        <v>215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customFormat="false" ht="13.2" hidden="false" customHeight="false" outlineLevel="2" collapsed="false">
      <c r="A394" s="209"/>
      <c r="B394" s="210"/>
      <c r="C394" s="214" t="s">
        <v>199</v>
      </c>
      <c r="D394" s="215"/>
      <c r="E394" s="216"/>
      <c r="F394" s="207"/>
      <c r="G394" s="207"/>
      <c r="H394" s="207"/>
      <c r="I394" s="207"/>
      <c r="J394" s="207"/>
      <c r="K394" s="207"/>
      <c r="L394" s="207"/>
      <c r="M394" s="207"/>
      <c r="N394" s="212"/>
      <c r="O394" s="212"/>
      <c r="P394" s="212"/>
      <c r="Q394" s="212"/>
      <c r="R394" s="207"/>
      <c r="S394" s="207"/>
      <c r="T394" s="207"/>
      <c r="U394" s="207"/>
      <c r="V394" s="207"/>
      <c r="W394" s="207"/>
      <c r="X394" s="207"/>
      <c r="Y394" s="207"/>
      <c r="Z394" s="208"/>
      <c r="AA394" s="208"/>
      <c r="AB394" s="208"/>
      <c r="AC394" s="208"/>
      <c r="AD394" s="208"/>
      <c r="AE394" s="208"/>
      <c r="AF394" s="208"/>
      <c r="AG394" s="208" t="s">
        <v>200</v>
      </c>
      <c r="AH394" s="208" t="n">
        <v>0</v>
      </c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customFormat="false" ht="13.2" hidden="false" customHeight="false" outlineLevel="3" collapsed="false">
      <c r="A395" s="209"/>
      <c r="B395" s="210"/>
      <c r="C395" s="214" t="s">
        <v>479</v>
      </c>
      <c r="D395" s="215"/>
      <c r="E395" s="216" t="n">
        <v>1</v>
      </c>
      <c r="F395" s="207"/>
      <c r="G395" s="207"/>
      <c r="H395" s="207"/>
      <c r="I395" s="207"/>
      <c r="J395" s="207"/>
      <c r="K395" s="207"/>
      <c r="L395" s="207"/>
      <c r="M395" s="207"/>
      <c r="N395" s="212"/>
      <c r="O395" s="212"/>
      <c r="P395" s="212"/>
      <c r="Q395" s="212"/>
      <c r="R395" s="207"/>
      <c r="S395" s="207"/>
      <c r="T395" s="207"/>
      <c r="U395" s="207"/>
      <c r="V395" s="207"/>
      <c r="W395" s="207"/>
      <c r="X395" s="207"/>
      <c r="Y395" s="207"/>
      <c r="Z395" s="208"/>
      <c r="AA395" s="208"/>
      <c r="AB395" s="208"/>
      <c r="AC395" s="208"/>
      <c r="AD395" s="208"/>
      <c r="AE395" s="208"/>
      <c r="AF395" s="208"/>
      <c r="AG395" s="208" t="s">
        <v>200</v>
      </c>
      <c r="AH395" s="208" t="n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customFormat="false" ht="13.2" hidden="false" customHeight="false" outlineLevel="2" collapsed="false">
      <c r="A396" s="209"/>
      <c r="B396" s="210"/>
      <c r="C396" s="217"/>
      <c r="D396" s="217"/>
      <c r="E396" s="217"/>
      <c r="F396" s="217"/>
      <c r="G396" s="217"/>
      <c r="H396" s="207"/>
      <c r="I396" s="207"/>
      <c r="J396" s="207"/>
      <c r="K396" s="207"/>
      <c r="L396" s="207"/>
      <c r="M396" s="207"/>
      <c r="N396" s="212"/>
      <c r="O396" s="212"/>
      <c r="P396" s="212"/>
      <c r="Q396" s="212"/>
      <c r="R396" s="207"/>
      <c r="S396" s="207"/>
      <c r="T396" s="207"/>
      <c r="U396" s="207"/>
      <c r="V396" s="207"/>
      <c r="W396" s="207"/>
      <c r="X396" s="207"/>
      <c r="Y396" s="207"/>
      <c r="Z396" s="208"/>
      <c r="AA396" s="208"/>
      <c r="AB396" s="208"/>
      <c r="AC396" s="208"/>
      <c r="AD396" s="208"/>
      <c r="AE396" s="208"/>
      <c r="AF396" s="208"/>
      <c r="AG396" s="208" t="s">
        <v>202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customFormat="false" ht="12.8" hidden="false" customHeight="false" outlineLevel="1" collapsed="false">
      <c r="A397" s="199" t="n">
        <v>55</v>
      </c>
      <c r="B397" s="200" t="s">
        <v>495</v>
      </c>
      <c r="C397" s="201" t="s">
        <v>496</v>
      </c>
      <c r="D397" s="202" t="s">
        <v>247</v>
      </c>
      <c r="E397" s="203" t="n">
        <v>3</v>
      </c>
      <c r="F397" s="204"/>
      <c r="G397" s="205" t="n">
        <f aca="false">ROUND(E397*F397,2)</f>
        <v>0</v>
      </c>
      <c r="H397" s="204" t="n">
        <v>8075</v>
      </c>
      <c r="I397" s="205" t="n">
        <f aca="false">ROUND(E397*H397,2)</f>
        <v>24225</v>
      </c>
      <c r="J397" s="204" t="n">
        <v>0</v>
      </c>
      <c r="K397" s="205" t="n">
        <f aca="false">ROUND(E397*J397,2)</f>
        <v>0</v>
      </c>
      <c r="L397" s="205" t="n">
        <v>21</v>
      </c>
      <c r="M397" s="205" t="n">
        <f aca="false">G397*(1+L397/100)</f>
        <v>0</v>
      </c>
      <c r="N397" s="203" t="n">
        <v>0</v>
      </c>
      <c r="O397" s="203" t="n">
        <f aca="false">ROUND(E397*N397,2)</f>
        <v>0</v>
      </c>
      <c r="P397" s="203" t="n">
        <v>0</v>
      </c>
      <c r="Q397" s="203" t="n">
        <f aca="false">ROUND(E397*P397,2)</f>
        <v>0</v>
      </c>
      <c r="R397" s="205"/>
      <c r="S397" s="205" t="s">
        <v>248</v>
      </c>
      <c r="T397" s="206" t="s">
        <v>193</v>
      </c>
      <c r="U397" s="207" t="n">
        <v>0</v>
      </c>
      <c r="V397" s="207" t="n">
        <f aca="false">ROUND(E397*U397,2)</f>
        <v>0</v>
      </c>
      <c r="W397" s="207"/>
      <c r="X397" s="207" t="s">
        <v>268</v>
      </c>
      <c r="Y397" s="207" t="s">
        <v>195</v>
      </c>
      <c r="Z397" s="208"/>
      <c r="AA397" s="208"/>
      <c r="AB397" s="208"/>
      <c r="AC397" s="208"/>
      <c r="AD397" s="208"/>
      <c r="AE397" s="208"/>
      <c r="AF397" s="208"/>
      <c r="AG397" s="208" t="s">
        <v>494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customFormat="false" ht="13.2" hidden="false" customHeight="true" outlineLevel="2" collapsed="false">
      <c r="A398" s="209"/>
      <c r="B398" s="210"/>
      <c r="C398" s="220" t="s">
        <v>472</v>
      </c>
      <c r="D398" s="220"/>
      <c r="E398" s="220"/>
      <c r="F398" s="220"/>
      <c r="G398" s="220"/>
      <c r="H398" s="207"/>
      <c r="I398" s="207"/>
      <c r="J398" s="207"/>
      <c r="K398" s="207"/>
      <c r="L398" s="207"/>
      <c r="M398" s="207"/>
      <c r="N398" s="212"/>
      <c r="O398" s="212"/>
      <c r="P398" s="212"/>
      <c r="Q398" s="212"/>
      <c r="R398" s="207"/>
      <c r="S398" s="207"/>
      <c r="T398" s="207"/>
      <c r="U398" s="207"/>
      <c r="V398" s="207"/>
      <c r="W398" s="207"/>
      <c r="X398" s="207"/>
      <c r="Y398" s="207"/>
      <c r="Z398" s="208"/>
      <c r="AA398" s="208"/>
      <c r="AB398" s="208"/>
      <c r="AC398" s="208"/>
      <c r="AD398" s="208"/>
      <c r="AE398" s="208"/>
      <c r="AF398" s="208"/>
      <c r="AG398" s="208" t="s">
        <v>215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customFormat="false" ht="13.2" hidden="false" customHeight="false" outlineLevel="2" collapsed="false">
      <c r="A399" s="209"/>
      <c r="B399" s="210"/>
      <c r="C399" s="214" t="s">
        <v>199</v>
      </c>
      <c r="D399" s="215"/>
      <c r="E399" s="216"/>
      <c r="F399" s="207"/>
      <c r="G399" s="207"/>
      <c r="H399" s="207"/>
      <c r="I399" s="207"/>
      <c r="J399" s="207"/>
      <c r="K399" s="207"/>
      <c r="L399" s="207"/>
      <c r="M399" s="207"/>
      <c r="N399" s="212"/>
      <c r="O399" s="212"/>
      <c r="P399" s="212"/>
      <c r="Q399" s="212"/>
      <c r="R399" s="207"/>
      <c r="S399" s="207"/>
      <c r="T399" s="207"/>
      <c r="U399" s="207"/>
      <c r="V399" s="207"/>
      <c r="W399" s="207"/>
      <c r="X399" s="207"/>
      <c r="Y399" s="207"/>
      <c r="Z399" s="208"/>
      <c r="AA399" s="208"/>
      <c r="AB399" s="208"/>
      <c r="AC399" s="208"/>
      <c r="AD399" s="208"/>
      <c r="AE399" s="208"/>
      <c r="AF399" s="208"/>
      <c r="AG399" s="208" t="s">
        <v>200</v>
      </c>
      <c r="AH399" s="208" t="n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customFormat="false" ht="13.2" hidden="false" customHeight="false" outlineLevel="3" collapsed="false">
      <c r="A400" s="209"/>
      <c r="B400" s="210"/>
      <c r="C400" s="214" t="s">
        <v>250</v>
      </c>
      <c r="D400" s="215"/>
      <c r="E400" s="216" t="n">
        <v>1</v>
      </c>
      <c r="F400" s="207"/>
      <c r="G400" s="207"/>
      <c r="H400" s="207"/>
      <c r="I400" s="207"/>
      <c r="J400" s="207"/>
      <c r="K400" s="207"/>
      <c r="L400" s="207"/>
      <c r="M400" s="207"/>
      <c r="N400" s="212"/>
      <c r="O400" s="212"/>
      <c r="P400" s="212"/>
      <c r="Q400" s="212"/>
      <c r="R400" s="207"/>
      <c r="S400" s="207"/>
      <c r="T400" s="207"/>
      <c r="U400" s="207"/>
      <c r="V400" s="207"/>
      <c r="W400" s="207"/>
      <c r="X400" s="207"/>
      <c r="Y400" s="207"/>
      <c r="Z400" s="208"/>
      <c r="AA400" s="208"/>
      <c r="AB400" s="208"/>
      <c r="AC400" s="208"/>
      <c r="AD400" s="208"/>
      <c r="AE400" s="208"/>
      <c r="AF400" s="208"/>
      <c r="AG400" s="208" t="s">
        <v>200</v>
      </c>
      <c r="AH400" s="208" t="n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customFormat="false" ht="13.2" hidden="false" customHeight="false" outlineLevel="3" collapsed="false">
      <c r="A401" s="209"/>
      <c r="B401" s="210"/>
      <c r="C401" s="214" t="s">
        <v>482</v>
      </c>
      <c r="D401" s="215"/>
      <c r="E401" s="216" t="n">
        <v>2</v>
      </c>
      <c r="F401" s="207"/>
      <c r="G401" s="207"/>
      <c r="H401" s="207"/>
      <c r="I401" s="207"/>
      <c r="J401" s="207"/>
      <c r="K401" s="207"/>
      <c r="L401" s="207"/>
      <c r="M401" s="207"/>
      <c r="N401" s="212"/>
      <c r="O401" s="212"/>
      <c r="P401" s="212"/>
      <c r="Q401" s="212"/>
      <c r="R401" s="207"/>
      <c r="S401" s="207"/>
      <c r="T401" s="207"/>
      <c r="U401" s="207"/>
      <c r="V401" s="207"/>
      <c r="W401" s="207"/>
      <c r="X401" s="207"/>
      <c r="Y401" s="207"/>
      <c r="Z401" s="208"/>
      <c r="AA401" s="208"/>
      <c r="AB401" s="208"/>
      <c r="AC401" s="208"/>
      <c r="AD401" s="208"/>
      <c r="AE401" s="208"/>
      <c r="AF401" s="208"/>
      <c r="AG401" s="208" t="s">
        <v>200</v>
      </c>
      <c r="AH401" s="208" t="n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customFormat="false" ht="13.2" hidden="false" customHeight="false" outlineLevel="2" collapsed="false">
      <c r="A402" s="209"/>
      <c r="B402" s="210"/>
      <c r="C402" s="217"/>
      <c r="D402" s="217"/>
      <c r="E402" s="217"/>
      <c r="F402" s="217"/>
      <c r="G402" s="217"/>
      <c r="H402" s="207"/>
      <c r="I402" s="207"/>
      <c r="J402" s="207"/>
      <c r="K402" s="207"/>
      <c r="L402" s="207"/>
      <c r="M402" s="207"/>
      <c r="N402" s="212"/>
      <c r="O402" s="212"/>
      <c r="P402" s="212"/>
      <c r="Q402" s="212"/>
      <c r="R402" s="207"/>
      <c r="S402" s="207"/>
      <c r="T402" s="207"/>
      <c r="U402" s="207"/>
      <c r="V402" s="207"/>
      <c r="W402" s="207"/>
      <c r="X402" s="207"/>
      <c r="Y402" s="207"/>
      <c r="Z402" s="208"/>
      <c r="AA402" s="208"/>
      <c r="AB402" s="208"/>
      <c r="AC402" s="208"/>
      <c r="AD402" s="208"/>
      <c r="AE402" s="208"/>
      <c r="AF402" s="208"/>
      <c r="AG402" s="208" t="s">
        <v>202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customFormat="false" ht="12.8" hidden="false" customHeight="false" outlineLevel="1" collapsed="false">
      <c r="A403" s="199" t="n">
        <v>56</v>
      </c>
      <c r="B403" s="200" t="s">
        <v>497</v>
      </c>
      <c r="C403" s="201" t="s">
        <v>498</v>
      </c>
      <c r="D403" s="202" t="s">
        <v>247</v>
      </c>
      <c r="E403" s="203" t="n">
        <v>5</v>
      </c>
      <c r="F403" s="204"/>
      <c r="G403" s="205" t="n">
        <f aca="false">ROUND(E403*F403,2)</f>
        <v>0</v>
      </c>
      <c r="H403" s="204" t="n">
        <v>8075</v>
      </c>
      <c r="I403" s="205" t="n">
        <f aca="false">ROUND(E403*H403,2)</f>
        <v>40375</v>
      </c>
      <c r="J403" s="204" t="n">
        <v>0</v>
      </c>
      <c r="K403" s="205" t="n">
        <f aca="false">ROUND(E403*J403,2)</f>
        <v>0</v>
      </c>
      <c r="L403" s="205" t="n">
        <v>21</v>
      </c>
      <c r="M403" s="205" t="n">
        <f aca="false">G403*(1+L403/100)</f>
        <v>0</v>
      </c>
      <c r="N403" s="203" t="n">
        <v>0</v>
      </c>
      <c r="O403" s="203" t="n">
        <f aca="false">ROUND(E403*N403,2)</f>
        <v>0</v>
      </c>
      <c r="P403" s="203" t="n">
        <v>0</v>
      </c>
      <c r="Q403" s="203" t="n">
        <f aca="false">ROUND(E403*P403,2)</f>
        <v>0</v>
      </c>
      <c r="R403" s="205"/>
      <c r="S403" s="205" t="s">
        <v>248</v>
      </c>
      <c r="T403" s="206" t="s">
        <v>193</v>
      </c>
      <c r="U403" s="207" t="n">
        <v>0</v>
      </c>
      <c r="V403" s="207" t="n">
        <f aca="false">ROUND(E403*U403,2)</f>
        <v>0</v>
      </c>
      <c r="W403" s="207"/>
      <c r="X403" s="207" t="s">
        <v>268</v>
      </c>
      <c r="Y403" s="207" t="s">
        <v>195</v>
      </c>
      <c r="Z403" s="208"/>
      <c r="AA403" s="208"/>
      <c r="AB403" s="208"/>
      <c r="AC403" s="208"/>
      <c r="AD403" s="208"/>
      <c r="AE403" s="208"/>
      <c r="AF403" s="208"/>
      <c r="AG403" s="208" t="s">
        <v>494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customFormat="false" ht="13.2" hidden="false" customHeight="true" outlineLevel="2" collapsed="false">
      <c r="A404" s="209"/>
      <c r="B404" s="210"/>
      <c r="C404" s="220" t="s">
        <v>472</v>
      </c>
      <c r="D404" s="220"/>
      <c r="E404" s="220"/>
      <c r="F404" s="220"/>
      <c r="G404" s="220"/>
      <c r="H404" s="207"/>
      <c r="I404" s="207"/>
      <c r="J404" s="207"/>
      <c r="K404" s="207"/>
      <c r="L404" s="207"/>
      <c r="M404" s="207"/>
      <c r="N404" s="212"/>
      <c r="O404" s="212"/>
      <c r="P404" s="212"/>
      <c r="Q404" s="212"/>
      <c r="R404" s="207"/>
      <c r="S404" s="207"/>
      <c r="T404" s="207"/>
      <c r="U404" s="207"/>
      <c r="V404" s="207"/>
      <c r="W404" s="207"/>
      <c r="X404" s="207"/>
      <c r="Y404" s="207"/>
      <c r="Z404" s="208"/>
      <c r="AA404" s="208"/>
      <c r="AB404" s="208"/>
      <c r="AC404" s="208"/>
      <c r="AD404" s="208"/>
      <c r="AE404" s="208"/>
      <c r="AF404" s="208"/>
      <c r="AG404" s="208" t="s">
        <v>215</v>
      </c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customFormat="false" ht="13.2" hidden="false" customHeight="false" outlineLevel="2" collapsed="false">
      <c r="A405" s="209"/>
      <c r="B405" s="210"/>
      <c r="C405" s="214" t="s">
        <v>199</v>
      </c>
      <c r="D405" s="215"/>
      <c r="E405" s="216"/>
      <c r="F405" s="207"/>
      <c r="G405" s="207"/>
      <c r="H405" s="207"/>
      <c r="I405" s="207"/>
      <c r="J405" s="207"/>
      <c r="K405" s="207"/>
      <c r="L405" s="207"/>
      <c r="M405" s="207"/>
      <c r="N405" s="212"/>
      <c r="O405" s="212"/>
      <c r="P405" s="212"/>
      <c r="Q405" s="212"/>
      <c r="R405" s="207"/>
      <c r="S405" s="207"/>
      <c r="T405" s="207"/>
      <c r="U405" s="207"/>
      <c r="V405" s="207"/>
      <c r="W405" s="207"/>
      <c r="X405" s="207"/>
      <c r="Y405" s="207"/>
      <c r="Z405" s="208"/>
      <c r="AA405" s="208"/>
      <c r="AB405" s="208"/>
      <c r="AC405" s="208"/>
      <c r="AD405" s="208"/>
      <c r="AE405" s="208"/>
      <c r="AF405" s="208"/>
      <c r="AG405" s="208" t="s">
        <v>200</v>
      </c>
      <c r="AH405" s="208" t="n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customFormat="false" ht="13.2" hidden="false" customHeight="false" outlineLevel="3" collapsed="false">
      <c r="A406" s="209"/>
      <c r="B406" s="210"/>
      <c r="C406" s="214" t="s">
        <v>485</v>
      </c>
      <c r="D406" s="215"/>
      <c r="E406" s="216" t="n">
        <v>1</v>
      </c>
      <c r="F406" s="207"/>
      <c r="G406" s="207"/>
      <c r="H406" s="207"/>
      <c r="I406" s="207"/>
      <c r="J406" s="207"/>
      <c r="K406" s="207"/>
      <c r="L406" s="207"/>
      <c r="M406" s="207"/>
      <c r="N406" s="212"/>
      <c r="O406" s="212"/>
      <c r="P406" s="212"/>
      <c r="Q406" s="212"/>
      <c r="R406" s="207"/>
      <c r="S406" s="207"/>
      <c r="T406" s="207"/>
      <c r="U406" s="207"/>
      <c r="V406" s="207"/>
      <c r="W406" s="207"/>
      <c r="X406" s="207"/>
      <c r="Y406" s="207"/>
      <c r="Z406" s="208"/>
      <c r="AA406" s="208"/>
      <c r="AB406" s="208"/>
      <c r="AC406" s="208"/>
      <c r="AD406" s="208"/>
      <c r="AE406" s="208"/>
      <c r="AF406" s="208"/>
      <c r="AG406" s="208" t="s">
        <v>200</v>
      </c>
      <c r="AH406" s="208" t="n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customFormat="false" ht="13.2" hidden="false" customHeight="false" outlineLevel="3" collapsed="false">
      <c r="A407" s="209"/>
      <c r="B407" s="210"/>
      <c r="C407" s="214" t="s">
        <v>486</v>
      </c>
      <c r="D407" s="215"/>
      <c r="E407" s="216" t="n">
        <v>1</v>
      </c>
      <c r="F407" s="207"/>
      <c r="G407" s="207"/>
      <c r="H407" s="207"/>
      <c r="I407" s="207"/>
      <c r="J407" s="207"/>
      <c r="K407" s="207"/>
      <c r="L407" s="207"/>
      <c r="M407" s="207"/>
      <c r="N407" s="212"/>
      <c r="O407" s="212"/>
      <c r="P407" s="212"/>
      <c r="Q407" s="212"/>
      <c r="R407" s="207"/>
      <c r="S407" s="207"/>
      <c r="T407" s="207"/>
      <c r="U407" s="207"/>
      <c r="V407" s="207"/>
      <c r="W407" s="207"/>
      <c r="X407" s="207"/>
      <c r="Y407" s="207"/>
      <c r="Z407" s="208"/>
      <c r="AA407" s="208"/>
      <c r="AB407" s="208"/>
      <c r="AC407" s="208"/>
      <c r="AD407" s="208"/>
      <c r="AE407" s="208"/>
      <c r="AF407" s="208"/>
      <c r="AG407" s="208" t="s">
        <v>200</v>
      </c>
      <c r="AH407" s="208" t="n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customFormat="false" ht="13.2" hidden="false" customHeight="false" outlineLevel="3" collapsed="false">
      <c r="A408" s="209"/>
      <c r="B408" s="210"/>
      <c r="C408" s="214" t="s">
        <v>487</v>
      </c>
      <c r="D408" s="215"/>
      <c r="E408" s="216" t="n">
        <v>1</v>
      </c>
      <c r="F408" s="207"/>
      <c r="G408" s="207"/>
      <c r="H408" s="207"/>
      <c r="I408" s="207"/>
      <c r="J408" s="207"/>
      <c r="K408" s="207"/>
      <c r="L408" s="207"/>
      <c r="M408" s="207"/>
      <c r="N408" s="212"/>
      <c r="O408" s="212"/>
      <c r="P408" s="212"/>
      <c r="Q408" s="212"/>
      <c r="R408" s="207"/>
      <c r="S408" s="207"/>
      <c r="T408" s="207"/>
      <c r="U408" s="207"/>
      <c r="V408" s="207"/>
      <c r="W408" s="207"/>
      <c r="X408" s="207"/>
      <c r="Y408" s="207"/>
      <c r="Z408" s="208"/>
      <c r="AA408" s="208"/>
      <c r="AB408" s="208"/>
      <c r="AC408" s="208"/>
      <c r="AD408" s="208"/>
      <c r="AE408" s="208"/>
      <c r="AF408" s="208"/>
      <c r="AG408" s="208" t="s">
        <v>200</v>
      </c>
      <c r="AH408" s="208" t="n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customFormat="false" ht="13.2" hidden="false" customHeight="false" outlineLevel="3" collapsed="false">
      <c r="A409" s="209"/>
      <c r="B409" s="210"/>
      <c r="C409" s="214" t="s">
        <v>252</v>
      </c>
      <c r="D409" s="215"/>
      <c r="E409" s="216" t="n">
        <v>1</v>
      </c>
      <c r="F409" s="207"/>
      <c r="G409" s="207"/>
      <c r="H409" s="207"/>
      <c r="I409" s="207"/>
      <c r="J409" s="207"/>
      <c r="K409" s="207"/>
      <c r="L409" s="207"/>
      <c r="M409" s="207"/>
      <c r="N409" s="212"/>
      <c r="O409" s="212"/>
      <c r="P409" s="212"/>
      <c r="Q409" s="212"/>
      <c r="R409" s="207"/>
      <c r="S409" s="207"/>
      <c r="T409" s="207"/>
      <c r="U409" s="207"/>
      <c r="V409" s="207"/>
      <c r="W409" s="207"/>
      <c r="X409" s="207"/>
      <c r="Y409" s="207"/>
      <c r="Z409" s="208"/>
      <c r="AA409" s="208"/>
      <c r="AB409" s="208"/>
      <c r="AC409" s="208"/>
      <c r="AD409" s="208"/>
      <c r="AE409" s="208"/>
      <c r="AF409" s="208"/>
      <c r="AG409" s="208" t="s">
        <v>200</v>
      </c>
      <c r="AH409" s="208" t="n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customFormat="false" ht="13.2" hidden="false" customHeight="false" outlineLevel="3" collapsed="false">
      <c r="A410" s="209"/>
      <c r="B410" s="210"/>
      <c r="C410" s="214" t="s">
        <v>253</v>
      </c>
      <c r="D410" s="215"/>
      <c r="E410" s="216" t="n">
        <v>1</v>
      </c>
      <c r="F410" s="207"/>
      <c r="G410" s="207"/>
      <c r="H410" s="207"/>
      <c r="I410" s="207"/>
      <c r="J410" s="207"/>
      <c r="K410" s="207"/>
      <c r="L410" s="207"/>
      <c r="M410" s="207"/>
      <c r="N410" s="212"/>
      <c r="O410" s="212"/>
      <c r="P410" s="212"/>
      <c r="Q410" s="212"/>
      <c r="R410" s="207"/>
      <c r="S410" s="207"/>
      <c r="T410" s="207"/>
      <c r="U410" s="207"/>
      <c r="V410" s="207"/>
      <c r="W410" s="207"/>
      <c r="X410" s="207"/>
      <c r="Y410" s="207"/>
      <c r="Z410" s="208"/>
      <c r="AA410" s="208"/>
      <c r="AB410" s="208"/>
      <c r="AC410" s="208"/>
      <c r="AD410" s="208"/>
      <c r="AE410" s="208"/>
      <c r="AF410" s="208"/>
      <c r="AG410" s="208" t="s">
        <v>200</v>
      </c>
      <c r="AH410" s="208" t="n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customFormat="false" ht="13.2" hidden="false" customHeight="false" outlineLevel="2" collapsed="false">
      <c r="A411" s="209"/>
      <c r="B411" s="210"/>
      <c r="C411" s="217"/>
      <c r="D411" s="217"/>
      <c r="E411" s="217"/>
      <c r="F411" s="217"/>
      <c r="G411" s="217"/>
      <c r="H411" s="207"/>
      <c r="I411" s="207"/>
      <c r="J411" s="207"/>
      <c r="K411" s="207"/>
      <c r="L411" s="207"/>
      <c r="M411" s="207"/>
      <c r="N411" s="212"/>
      <c r="O411" s="212"/>
      <c r="P411" s="212"/>
      <c r="Q411" s="212"/>
      <c r="R411" s="207"/>
      <c r="S411" s="207"/>
      <c r="T411" s="207"/>
      <c r="U411" s="207"/>
      <c r="V411" s="207"/>
      <c r="W411" s="207"/>
      <c r="X411" s="207"/>
      <c r="Y411" s="207"/>
      <c r="Z411" s="208"/>
      <c r="AA411" s="208"/>
      <c r="AB411" s="208"/>
      <c r="AC411" s="208"/>
      <c r="AD411" s="208"/>
      <c r="AE411" s="208"/>
      <c r="AF411" s="208"/>
      <c r="AG411" s="208" t="s">
        <v>202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customFormat="false" ht="12.8" hidden="false" customHeight="false" outlineLevel="1" collapsed="false">
      <c r="A412" s="199" t="n">
        <v>57</v>
      </c>
      <c r="B412" s="200" t="s">
        <v>499</v>
      </c>
      <c r="C412" s="201" t="s">
        <v>500</v>
      </c>
      <c r="D412" s="202" t="s">
        <v>247</v>
      </c>
      <c r="E412" s="203" t="n">
        <v>4</v>
      </c>
      <c r="F412" s="204"/>
      <c r="G412" s="205" t="n">
        <f aca="false">ROUND(E412*F412,2)</f>
        <v>0</v>
      </c>
      <c r="H412" s="204" t="n">
        <v>8075</v>
      </c>
      <c r="I412" s="205" t="n">
        <f aca="false">ROUND(E412*H412,2)</f>
        <v>32300</v>
      </c>
      <c r="J412" s="204" t="n">
        <v>0</v>
      </c>
      <c r="K412" s="205" t="n">
        <f aca="false">ROUND(E412*J412,2)</f>
        <v>0</v>
      </c>
      <c r="L412" s="205" t="n">
        <v>21</v>
      </c>
      <c r="M412" s="205" t="n">
        <f aca="false">G412*(1+L412/100)</f>
        <v>0</v>
      </c>
      <c r="N412" s="203" t="n">
        <v>0</v>
      </c>
      <c r="O412" s="203" t="n">
        <f aca="false">ROUND(E412*N412,2)</f>
        <v>0</v>
      </c>
      <c r="P412" s="203" t="n">
        <v>0</v>
      </c>
      <c r="Q412" s="203" t="n">
        <f aca="false">ROUND(E412*P412,2)</f>
        <v>0</v>
      </c>
      <c r="R412" s="205"/>
      <c r="S412" s="205" t="s">
        <v>248</v>
      </c>
      <c r="T412" s="206" t="s">
        <v>193</v>
      </c>
      <c r="U412" s="207" t="n">
        <v>0</v>
      </c>
      <c r="V412" s="207" t="n">
        <f aca="false">ROUND(E412*U412,2)</f>
        <v>0</v>
      </c>
      <c r="W412" s="207"/>
      <c r="X412" s="207" t="s">
        <v>268</v>
      </c>
      <c r="Y412" s="207" t="s">
        <v>195</v>
      </c>
      <c r="Z412" s="208"/>
      <c r="AA412" s="208"/>
      <c r="AB412" s="208"/>
      <c r="AC412" s="208"/>
      <c r="AD412" s="208"/>
      <c r="AE412" s="208"/>
      <c r="AF412" s="208"/>
      <c r="AG412" s="208" t="s">
        <v>494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customFormat="false" ht="13.2" hidden="false" customHeight="true" outlineLevel="2" collapsed="false">
      <c r="A413" s="209"/>
      <c r="B413" s="210"/>
      <c r="C413" s="220" t="s">
        <v>472</v>
      </c>
      <c r="D413" s="220"/>
      <c r="E413" s="220"/>
      <c r="F413" s="220"/>
      <c r="G413" s="220"/>
      <c r="H413" s="207"/>
      <c r="I413" s="207"/>
      <c r="J413" s="207"/>
      <c r="K413" s="207"/>
      <c r="L413" s="207"/>
      <c r="M413" s="207"/>
      <c r="N413" s="212"/>
      <c r="O413" s="212"/>
      <c r="P413" s="212"/>
      <c r="Q413" s="212"/>
      <c r="R413" s="207"/>
      <c r="S413" s="207"/>
      <c r="T413" s="207"/>
      <c r="U413" s="207"/>
      <c r="V413" s="207"/>
      <c r="W413" s="207"/>
      <c r="X413" s="207"/>
      <c r="Y413" s="207"/>
      <c r="Z413" s="208"/>
      <c r="AA413" s="208"/>
      <c r="AB413" s="208"/>
      <c r="AC413" s="208"/>
      <c r="AD413" s="208"/>
      <c r="AE413" s="208"/>
      <c r="AF413" s="208"/>
      <c r="AG413" s="208" t="s">
        <v>215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customFormat="false" ht="13.2" hidden="false" customHeight="false" outlineLevel="2" collapsed="false">
      <c r="A414" s="209"/>
      <c r="B414" s="210"/>
      <c r="C414" s="214" t="s">
        <v>199</v>
      </c>
      <c r="D414" s="215"/>
      <c r="E414" s="216"/>
      <c r="F414" s="207"/>
      <c r="G414" s="207"/>
      <c r="H414" s="207"/>
      <c r="I414" s="207"/>
      <c r="J414" s="207"/>
      <c r="K414" s="207"/>
      <c r="L414" s="207"/>
      <c r="M414" s="207"/>
      <c r="N414" s="212"/>
      <c r="O414" s="212"/>
      <c r="P414" s="212"/>
      <c r="Q414" s="212"/>
      <c r="R414" s="207"/>
      <c r="S414" s="207"/>
      <c r="T414" s="207"/>
      <c r="U414" s="207"/>
      <c r="V414" s="207"/>
      <c r="W414" s="207"/>
      <c r="X414" s="207"/>
      <c r="Y414" s="207"/>
      <c r="Z414" s="208"/>
      <c r="AA414" s="208"/>
      <c r="AB414" s="208"/>
      <c r="AC414" s="208"/>
      <c r="AD414" s="208"/>
      <c r="AE414" s="208"/>
      <c r="AF414" s="208"/>
      <c r="AG414" s="208" t="s">
        <v>200</v>
      </c>
      <c r="AH414" s="208" t="n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customFormat="false" ht="13.2" hidden="false" customHeight="false" outlineLevel="3" collapsed="false">
      <c r="A415" s="209"/>
      <c r="B415" s="210"/>
      <c r="C415" s="214" t="s">
        <v>249</v>
      </c>
      <c r="D415" s="215"/>
      <c r="E415" s="216" t="n">
        <v>1</v>
      </c>
      <c r="F415" s="207"/>
      <c r="G415" s="207"/>
      <c r="H415" s="207"/>
      <c r="I415" s="207"/>
      <c r="J415" s="207"/>
      <c r="K415" s="207"/>
      <c r="L415" s="207"/>
      <c r="M415" s="207"/>
      <c r="N415" s="212"/>
      <c r="O415" s="212"/>
      <c r="P415" s="212"/>
      <c r="Q415" s="212"/>
      <c r="R415" s="207"/>
      <c r="S415" s="207"/>
      <c r="T415" s="207"/>
      <c r="U415" s="207"/>
      <c r="V415" s="207"/>
      <c r="W415" s="207"/>
      <c r="X415" s="207"/>
      <c r="Y415" s="207"/>
      <c r="Z415" s="208"/>
      <c r="AA415" s="208"/>
      <c r="AB415" s="208"/>
      <c r="AC415" s="208"/>
      <c r="AD415" s="208"/>
      <c r="AE415" s="208"/>
      <c r="AF415" s="208"/>
      <c r="AG415" s="208" t="s">
        <v>200</v>
      </c>
      <c r="AH415" s="208" t="n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customFormat="false" ht="13.2" hidden="false" customHeight="false" outlineLevel="3" collapsed="false">
      <c r="A416" s="209"/>
      <c r="B416" s="210"/>
      <c r="C416" s="214" t="s">
        <v>490</v>
      </c>
      <c r="D416" s="215"/>
      <c r="E416" s="216" t="n">
        <v>1</v>
      </c>
      <c r="F416" s="207"/>
      <c r="G416" s="207"/>
      <c r="H416" s="207"/>
      <c r="I416" s="207"/>
      <c r="J416" s="207"/>
      <c r="K416" s="207"/>
      <c r="L416" s="207"/>
      <c r="M416" s="207"/>
      <c r="N416" s="212"/>
      <c r="O416" s="212"/>
      <c r="P416" s="212"/>
      <c r="Q416" s="212"/>
      <c r="R416" s="207"/>
      <c r="S416" s="207"/>
      <c r="T416" s="207"/>
      <c r="U416" s="207"/>
      <c r="V416" s="207"/>
      <c r="W416" s="207"/>
      <c r="X416" s="207"/>
      <c r="Y416" s="207"/>
      <c r="Z416" s="208"/>
      <c r="AA416" s="208"/>
      <c r="AB416" s="208"/>
      <c r="AC416" s="208"/>
      <c r="AD416" s="208"/>
      <c r="AE416" s="208"/>
      <c r="AF416" s="208"/>
      <c r="AG416" s="208" t="s">
        <v>200</v>
      </c>
      <c r="AH416" s="208" t="n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customFormat="false" ht="13.2" hidden="false" customHeight="false" outlineLevel="3" collapsed="false">
      <c r="A417" s="209"/>
      <c r="B417" s="210"/>
      <c r="C417" s="214" t="s">
        <v>491</v>
      </c>
      <c r="D417" s="215"/>
      <c r="E417" s="216" t="n">
        <v>1</v>
      </c>
      <c r="F417" s="207"/>
      <c r="G417" s="207"/>
      <c r="H417" s="207"/>
      <c r="I417" s="207"/>
      <c r="J417" s="207"/>
      <c r="K417" s="207"/>
      <c r="L417" s="207"/>
      <c r="M417" s="207"/>
      <c r="N417" s="212"/>
      <c r="O417" s="212"/>
      <c r="P417" s="212"/>
      <c r="Q417" s="212"/>
      <c r="R417" s="207"/>
      <c r="S417" s="207"/>
      <c r="T417" s="207"/>
      <c r="U417" s="207"/>
      <c r="V417" s="207"/>
      <c r="W417" s="207"/>
      <c r="X417" s="207"/>
      <c r="Y417" s="207"/>
      <c r="Z417" s="208"/>
      <c r="AA417" s="208"/>
      <c r="AB417" s="208"/>
      <c r="AC417" s="208"/>
      <c r="AD417" s="208"/>
      <c r="AE417" s="208"/>
      <c r="AF417" s="208"/>
      <c r="AG417" s="208" t="s">
        <v>200</v>
      </c>
      <c r="AH417" s="208" t="n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customFormat="false" ht="13.2" hidden="false" customHeight="false" outlineLevel="3" collapsed="false">
      <c r="A418" s="209"/>
      <c r="B418" s="210"/>
      <c r="C418" s="214" t="s">
        <v>254</v>
      </c>
      <c r="D418" s="215"/>
      <c r="E418" s="216" t="n">
        <v>1</v>
      </c>
      <c r="F418" s="207"/>
      <c r="G418" s="207"/>
      <c r="H418" s="207"/>
      <c r="I418" s="207"/>
      <c r="J418" s="207"/>
      <c r="K418" s="207"/>
      <c r="L418" s="207"/>
      <c r="M418" s="207"/>
      <c r="N418" s="212"/>
      <c r="O418" s="212"/>
      <c r="P418" s="212"/>
      <c r="Q418" s="212"/>
      <c r="R418" s="207"/>
      <c r="S418" s="207"/>
      <c r="T418" s="207"/>
      <c r="U418" s="207"/>
      <c r="V418" s="207"/>
      <c r="W418" s="207"/>
      <c r="X418" s="207"/>
      <c r="Y418" s="207"/>
      <c r="Z418" s="208"/>
      <c r="AA418" s="208"/>
      <c r="AB418" s="208"/>
      <c r="AC418" s="208"/>
      <c r="AD418" s="208"/>
      <c r="AE418" s="208"/>
      <c r="AF418" s="208"/>
      <c r="AG418" s="208" t="s">
        <v>200</v>
      </c>
      <c r="AH418" s="208" t="n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customFormat="false" ht="13.2" hidden="false" customHeight="false" outlineLevel="2" collapsed="false">
      <c r="A419" s="209"/>
      <c r="B419" s="210"/>
      <c r="C419" s="217"/>
      <c r="D419" s="217"/>
      <c r="E419" s="217"/>
      <c r="F419" s="217"/>
      <c r="G419" s="217"/>
      <c r="H419" s="207"/>
      <c r="I419" s="207"/>
      <c r="J419" s="207"/>
      <c r="K419" s="207"/>
      <c r="L419" s="207"/>
      <c r="M419" s="207"/>
      <c r="N419" s="212"/>
      <c r="O419" s="212"/>
      <c r="P419" s="212"/>
      <c r="Q419" s="212"/>
      <c r="R419" s="207"/>
      <c r="S419" s="207"/>
      <c r="T419" s="207"/>
      <c r="U419" s="207"/>
      <c r="V419" s="207"/>
      <c r="W419" s="207"/>
      <c r="X419" s="207"/>
      <c r="Y419" s="207"/>
      <c r="Z419" s="208"/>
      <c r="AA419" s="208"/>
      <c r="AB419" s="208"/>
      <c r="AC419" s="208"/>
      <c r="AD419" s="208"/>
      <c r="AE419" s="208"/>
      <c r="AF419" s="208"/>
      <c r="AG419" s="208" t="s">
        <v>202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customFormat="false" ht="12.8" hidden="false" customHeight="false" outlineLevel="1" collapsed="false">
      <c r="A420" s="199" t="n">
        <v>58</v>
      </c>
      <c r="B420" s="200" t="s">
        <v>501</v>
      </c>
      <c r="C420" s="201" t="s">
        <v>502</v>
      </c>
      <c r="D420" s="202" t="s">
        <v>247</v>
      </c>
      <c r="E420" s="203" t="n">
        <v>1</v>
      </c>
      <c r="F420" s="204"/>
      <c r="G420" s="205" t="n">
        <f aca="false">ROUND(E420*F420,2)</f>
        <v>0</v>
      </c>
      <c r="H420" s="204" t="n">
        <v>7850</v>
      </c>
      <c r="I420" s="205" t="n">
        <f aca="false">ROUND(E420*H420,2)</f>
        <v>7850</v>
      </c>
      <c r="J420" s="204" t="n">
        <v>0</v>
      </c>
      <c r="K420" s="205" t="n">
        <f aca="false">ROUND(E420*J420,2)</f>
        <v>0</v>
      </c>
      <c r="L420" s="205" t="n">
        <v>21</v>
      </c>
      <c r="M420" s="205" t="n">
        <f aca="false">G420*(1+L420/100)</f>
        <v>0</v>
      </c>
      <c r="N420" s="203" t="n">
        <v>0</v>
      </c>
      <c r="O420" s="203" t="n">
        <f aca="false">ROUND(E420*N420,2)</f>
        <v>0</v>
      </c>
      <c r="P420" s="203" t="n">
        <v>0</v>
      </c>
      <c r="Q420" s="203" t="n">
        <f aca="false">ROUND(E420*P420,2)</f>
        <v>0</v>
      </c>
      <c r="R420" s="205"/>
      <c r="S420" s="205" t="s">
        <v>248</v>
      </c>
      <c r="T420" s="206" t="s">
        <v>193</v>
      </c>
      <c r="U420" s="207" t="n">
        <v>0</v>
      </c>
      <c r="V420" s="207" t="n">
        <f aca="false">ROUND(E420*U420,2)</f>
        <v>0</v>
      </c>
      <c r="W420" s="207"/>
      <c r="X420" s="207" t="s">
        <v>268</v>
      </c>
      <c r="Y420" s="207" t="s">
        <v>195</v>
      </c>
      <c r="Z420" s="208"/>
      <c r="AA420" s="208"/>
      <c r="AB420" s="208"/>
      <c r="AC420" s="208"/>
      <c r="AD420" s="208"/>
      <c r="AE420" s="208"/>
      <c r="AF420" s="208"/>
      <c r="AG420" s="208" t="s">
        <v>494</v>
      </c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customFormat="false" ht="13.2" hidden="false" customHeight="true" outlineLevel="2" collapsed="false">
      <c r="A421" s="209"/>
      <c r="B421" s="210"/>
      <c r="C421" s="220" t="s">
        <v>472</v>
      </c>
      <c r="D421" s="220"/>
      <c r="E421" s="220"/>
      <c r="F421" s="220"/>
      <c r="G421" s="220"/>
      <c r="H421" s="207"/>
      <c r="I421" s="207"/>
      <c r="J421" s="207"/>
      <c r="K421" s="207"/>
      <c r="L421" s="207"/>
      <c r="M421" s="207"/>
      <c r="N421" s="212"/>
      <c r="O421" s="212"/>
      <c r="P421" s="212"/>
      <c r="Q421" s="212"/>
      <c r="R421" s="207"/>
      <c r="S421" s="207"/>
      <c r="T421" s="207"/>
      <c r="U421" s="207"/>
      <c r="V421" s="207"/>
      <c r="W421" s="207"/>
      <c r="X421" s="207"/>
      <c r="Y421" s="207"/>
      <c r="Z421" s="208"/>
      <c r="AA421" s="208"/>
      <c r="AB421" s="208"/>
      <c r="AC421" s="208"/>
      <c r="AD421" s="208"/>
      <c r="AE421" s="208"/>
      <c r="AF421" s="208"/>
      <c r="AG421" s="208" t="s">
        <v>215</v>
      </c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customFormat="false" ht="13.2" hidden="false" customHeight="false" outlineLevel="2" collapsed="false">
      <c r="A422" s="209"/>
      <c r="B422" s="210"/>
      <c r="C422" s="214" t="s">
        <v>199</v>
      </c>
      <c r="D422" s="215"/>
      <c r="E422" s="216"/>
      <c r="F422" s="207"/>
      <c r="G422" s="207"/>
      <c r="H422" s="207"/>
      <c r="I422" s="207"/>
      <c r="J422" s="207"/>
      <c r="K422" s="207"/>
      <c r="L422" s="207"/>
      <c r="M422" s="207"/>
      <c r="N422" s="212"/>
      <c r="O422" s="212"/>
      <c r="P422" s="212"/>
      <c r="Q422" s="212"/>
      <c r="R422" s="207"/>
      <c r="S422" s="207"/>
      <c r="T422" s="207"/>
      <c r="U422" s="207"/>
      <c r="V422" s="207"/>
      <c r="W422" s="207"/>
      <c r="X422" s="207"/>
      <c r="Y422" s="207"/>
      <c r="Z422" s="208"/>
      <c r="AA422" s="208"/>
      <c r="AB422" s="208"/>
      <c r="AC422" s="208"/>
      <c r="AD422" s="208"/>
      <c r="AE422" s="208"/>
      <c r="AF422" s="208"/>
      <c r="AG422" s="208" t="s">
        <v>200</v>
      </c>
      <c r="AH422" s="208" t="n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customFormat="false" ht="13.2" hidden="false" customHeight="false" outlineLevel="3" collapsed="false">
      <c r="A423" s="209"/>
      <c r="B423" s="210"/>
      <c r="C423" s="214" t="s">
        <v>479</v>
      </c>
      <c r="D423" s="215"/>
      <c r="E423" s="216" t="n">
        <v>1</v>
      </c>
      <c r="F423" s="207"/>
      <c r="G423" s="207"/>
      <c r="H423" s="207"/>
      <c r="I423" s="207"/>
      <c r="J423" s="207"/>
      <c r="K423" s="207"/>
      <c r="L423" s="207"/>
      <c r="M423" s="207"/>
      <c r="N423" s="212"/>
      <c r="O423" s="212"/>
      <c r="P423" s="212"/>
      <c r="Q423" s="212"/>
      <c r="R423" s="207"/>
      <c r="S423" s="207"/>
      <c r="T423" s="207"/>
      <c r="U423" s="207"/>
      <c r="V423" s="207"/>
      <c r="W423" s="207"/>
      <c r="X423" s="207"/>
      <c r="Y423" s="207"/>
      <c r="Z423" s="208"/>
      <c r="AA423" s="208"/>
      <c r="AB423" s="208"/>
      <c r="AC423" s="208"/>
      <c r="AD423" s="208"/>
      <c r="AE423" s="208"/>
      <c r="AF423" s="208"/>
      <c r="AG423" s="208" t="s">
        <v>200</v>
      </c>
      <c r="AH423" s="208" t="n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customFormat="false" ht="13.2" hidden="false" customHeight="false" outlineLevel="2" collapsed="false">
      <c r="A424" s="209"/>
      <c r="B424" s="210"/>
      <c r="C424" s="217"/>
      <c r="D424" s="217"/>
      <c r="E424" s="217"/>
      <c r="F424" s="217"/>
      <c r="G424" s="217"/>
      <c r="H424" s="207"/>
      <c r="I424" s="207"/>
      <c r="J424" s="207"/>
      <c r="K424" s="207"/>
      <c r="L424" s="207"/>
      <c r="M424" s="207"/>
      <c r="N424" s="212"/>
      <c r="O424" s="212"/>
      <c r="P424" s="212"/>
      <c r="Q424" s="212"/>
      <c r="R424" s="207"/>
      <c r="S424" s="207"/>
      <c r="T424" s="207"/>
      <c r="U424" s="207"/>
      <c r="V424" s="207"/>
      <c r="W424" s="207"/>
      <c r="X424" s="207"/>
      <c r="Y424" s="207"/>
      <c r="Z424" s="208"/>
      <c r="AA424" s="208"/>
      <c r="AB424" s="208"/>
      <c r="AC424" s="208"/>
      <c r="AD424" s="208"/>
      <c r="AE424" s="208"/>
      <c r="AF424" s="208"/>
      <c r="AG424" s="208" t="s">
        <v>202</v>
      </c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customFormat="false" ht="12.8" hidden="false" customHeight="false" outlineLevel="1" collapsed="false">
      <c r="A425" s="199" t="n">
        <v>59</v>
      </c>
      <c r="B425" s="200" t="s">
        <v>503</v>
      </c>
      <c r="C425" s="201" t="s">
        <v>504</v>
      </c>
      <c r="D425" s="202" t="s">
        <v>247</v>
      </c>
      <c r="E425" s="203" t="n">
        <v>3</v>
      </c>
      <c r="F425" s="204"/>
      <c r="G425" s="205" t="n">
        <f aca="false">ROUND(E425*F425,2)</f>
        <v>0</v>
      </c>
      <c r="H425" s="204" t="n">
        <v>7850</v>
      </c>
      <c r="I425" s="205" t="n">
        <f aca="false">ROUND(E425*H425,2)</f>
        <v>23550</v>
      </c>
      <c r="J425" s="204" t="n">
        <v>0</v>
      </c>
      <c r="K425" s="205" t="n">
        <f aca="false">ROUND(E425*J425,2)</f>
        <v>0</v>
      </c>
      <c r="L425" s="205" t="n">
        <v>21</v>
      </c>
      <c r="M425" s="205" t="n">
        <f aca="false">G425*(1+L425/100)</f>
        <v>0</v>
      </c>
      <c r="N425" s="203" t="n">
        <v>0</v>
      </c>
      <c r="O425" s="203" t="n">
        <f aca="false">ROUND(E425*N425,2)</f>
        <v>0</v>
      </c>
      <c r="P425" s="203" t="n">
        <v>0</v>
      </c>
      <c r="Q425" s="203" t="n">
        <f aca="false">ROUND(E425*P425,2)</f>
        <v>0</v>
      </c>
      <c r="R425" s="205"/>
      <c r="S425" s="205" t="s">
        <v>248</v>
      </c>
      <c r="T425" s="206" t="s">
        <v>193</v>
      </c>
      <c r="U425" s="207" t="n">
        <v>0</v>
      </c>
      <c r="V425" s="207" t="n">
        <f aca="false">ROUND(E425*U425,2)</f>
        <v>0</v>
      </c>
      <c r="W425" s="207"/>
      <c r="X425" s="207" t="s">
        <v>268</v>
      </c>
      <c r="Y425" s="207" t="s">
        <v>195</v>
      </c>
      <c r="Z425" s="208"/>
      <c r="AA425" s="208"/>
      <c r="AB425" s="208"/>
      <c r="AC425" s="208"/>
      <c r="AD425" s="208"/>
      <c r="AE425" s="208"/>
      <c r="AF425" s="208"/>
      <c r="AG425" s="208" t="s">
        <v>494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customFormat="false" ht="13.2" hidden="false" customHeight="true" outlineLevel="2" collapsed="false">
      <c r="A426" s="209"/>
      <c r="B426" s="210"/>
      <c r="C426" s="220" t="s">
        <v>472</v>
      </c>
      <c r="D426" s="220"/>
      <c r="E426" s="220"/>
      <c r="F426" s="220"/>
      <c r="G426" s="220"/>
      <c r="H426" s="207"/>
      <c r="I426" s="207"/>
      <c r="J426" s="207"/>
      <c r="K426" s="207"/>
      <c r="L426" s="207"/>
      <c r="M426" s="207"/>
      <c r="N426" s="212"/>
      <c r="O426" s="212"/>
      <c r="P426" s="212"/>
      <c r="Q426" s="212"/>
      <c r="R426" s="207"/>
      <c r="S426" s="207"/>
      <c r="T426" s="207"/>
      <c r="U426" s="207"/>
      <c r="V426" s="207"/>
      <c r="W426" s="207"/>
      <c r="X426" s="207"/>
      <c r="Y426" s="207"/>
      <c r="Z426" s="208"/>
      <c r="AA426" s="208"/>
      <c r="AB426" s="208"/>
      <c r="AC426" s="208"/>
      <c r="AD426" s="208"/>
      <c r="AE426" s="208"/>
      <c r="AF426" s="208"/>
      <c r="AG426" s="208" t="s">
        <v>215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customFormat="false" ht="13.2" hidden="false" customHeight="false" outlineLevel="2" collapsed="false">
      <c r="A427" s="209"/>
      <c r="B427" s="210"/>
      <c r="C427" s="214" t="s">
        <v>199</v>
      </c>
      <c r="D427" s="215"/>
      <c r="E427" s="216"/>
      <c r="F427" s="207"/>
      <c r="G427" s="207"/>
      <c r="H427" s="207"/>
      <c r="I427" s="207"/>
      <c r="J427" s="207"/>
      <c r="K427" s="207"/>
      <c r="L427" s="207"/>
      <c r="M427" s="207"/>
      <c r="N427" s="212"/>
      <c r="O427" s="212"/>
      <c r="P427" s="212"/>
      <c r="Q427" s="212"/>
      <c r="R427" s="207"/>
      <c r="S427" s="207"/>
      <c r="T427" s="207"/>
      <c r="U427" s="207"/>
      <c r="V427" s="207"/>
      <c r="W427" s="207"/>
      <c r="X427" s="207"/>
      <c r="Y427" s="207"/>
      <c r="Z427" s="208"/>
      <c r="AA427" s="208"/>
      <c r="AB427" s="208"/>
      <c r="AC427" s="208"/>
      <c r="AD427" s="208"/>
      <c r="AE427" s="208"/>
      <c r="AF427" s="208"/>
      <c r="AG427" s="208" t="s">
        <v>200</v>
      </c>
      <c r="AH427" s="208" t="n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customFormat="false" ht="13.2" hidden="false" customHeight="false" outlineLevel="3" collapsed="false">
      <c r="A428" s="209"/>
      <c r="B428" s="210"/>
      <c r="C428" s="214" t="s">
        <v>250</v>
      </c>
      <c r="D428" s="215"/>
      <c r="E428" s="216" t="n">
        <v>1</v>
      </c>
      <c r="F428" s="207"/>
      <c r="G428" s="207"/>
      <c r="H428" s="207"/>
      <c r="I428" s="207"/>
      <c r="J428" s="207"/>
      <c r="K428" s="207"/>
      <c r="L428" s="207"/>
      <c r="M428" s="207"/>
      <c r="N428" s="212"/>
      <c r="O428" s="212"/>
      <c r="P428" s="212"/>
      <c r="Q428" s="212"/>
      <c r="R428" s="207"/>
      <c r="S428" s="207"/>
      <c r="T428" s="207"/>
      <c r="U428" s="207"/>
      <c r="V428" s="207"/>
      <c r="W428" s="207"/>
      <c r="X428" s="207"/>
      <c r="Y428" s="207"/>
      <c r="Z428" s="208"/>
      <c r="AA428" s="208"/>
      <c r="AB428" s="208"/>
      <c r="AC428" s="208"/>
      <c r="AD428" s="208"/>
      <c r="AE428" s="208"/>
      <c r="AF428" s="208"/>
      <c r="AG428" s="208" t="s">
        <v>200</v>
      </c>
      <c r="AH428" s="208" t="n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customFormat="false" ht="13.2" hidden="false" customHeight="false" outlineLevel="3" collapsed="false">
      <c r="A429" s="209"/>
      <c r="B429" s="210"/>
      <c r="C429" s="214" t="s">
        <v>482</v>
      </c>
      <c r="D429" s="215"/>
      <c r="E429" s="216" t="n">
        <v>2</v>
      </c>
      <c r="F429" s="207"/>
      <c r="G429" s="207"/>
      <c r="H429" s="207"/>
      <c r="I429" s="207"/>
      <c r="J429" s="207"/>
      <c r="K429" s="207"/>
      <c r="L429" s="207"/>
      <c r="M429" s="207"/>
      <c r="N429" s="212"/>
      <c r="O429" s="212"/>
      <c r="P429" s="212"/>
      <c r="Q429" s="212"/>
      <c r="R429" s="207"/>
      <c r="S429" s="207"/>
      <c r="T429" s="207"/>
      <c r="U429" s="207"/>
      <c r="V429" s="207"/>
      <c r="W429" s="207"/>
      <c r="X429" s="207"/>
      <c r="Y429" s="207"/>
      <c r="Z429" s="208"/>
      <c r="AA429" s="208"/>
      <c r="AB429" s="208"/>
      <c r="AC429" s="208"/>
      <c r="AD429" s="208"/>
      <c r="AE429" s="208"/>
      <c r="AF429" s="208"/>
      <c r="AG429" s="208" t="s">
        <v>200</v>
      </c>
      <c r="AH429" s="208" t="n">
        <v>0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customFormat="false" ht="13.2" hidden="false" customHeight="false" outlineLevel="2" collapsed="false">
      <c r="A430" s="209"/>
      <c r="B430" s="210"/>
      <c r="C430" s="217"/>
      <c r="D430" s="217"/>
      <c r="E430" s="217"/>
      <c r="F430" s="217"/>
      <c r="G430" s="217"/>
      <c r="H430" s="207"/>
      <c r="I430" s="207"/>
      <c r="J430" s="207"/>
      <c r="K430" s="207"/>
      <c r="L430" s="207"/>
      <c r="M430" s="207"/>
      <c r="N430" s="212"/>
      <c r="O430" s="212"/>
      <c r="P430" s="212"/>
      <c r="Q430" s="212"/>
      <c r="R430" s="207"/>
      <c r="S430" s="207"/>
      <c r="T430" s="207"/>
      <c r="U430" s="207"/>
      <c r="V430" s="207"/>
      <c r="W430" s="207"/>
      <c r="X430" s="207"/>
      <c r="Y430" s="207"/>
      <c r="Z430" s="208"/>
      <c r="AA430" s="208"/>
      <c r="AB430" s="208"/>
      <c r="AC430" s="208"/>
      <c r="AD430" s="208"/>
      <c r="AE430" s="208"/>
      <c r="AF430" s="208"/>
      <c r="AG430" s="208" t="s">
        <v>202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customFormat="false" ht="12.8" hidden="false" customHeight="false" outlineLevel="1" collapsed="false">
      <c r="A431" s="199" t="n">
        <v>60</v>
      </c>
      <c r="B431" s="200" t="s">
        <v>505</v>
      </c>
      <c r="C431" s="201" t="s">
        <v>506</v>
      </c>
      <c r="D431" s="202" t="s">
        <v>247</v>
      </c>
      <c r="E431" s="203" t="n">
        <v>5</v>
      </c>
      <c r="F431" s="204"/>
      <c r="G431" s="205" t="n">
        <f aca="false">ROUND(E431*F431,2)</f>
        <v>0</v>
      </c>
      <c r="H431" s="204" t="n">
        <v>7850</v>
      </c>
      <c r="I431" s="205" t="n">
        <f aca="false">ROUND(E431*H431,2)</f>
        <v>39250</v>
      </c>
      <c r="J431" s="204" t="n">
        <v>0</v>
      </c>
      <c r="K431" s="205" t="n">
        <f aca="false">ROUND(E431*J431,2)</f>
        <v>0</v>
      </c>
      <c r="L431" s="205" t="n">
        <v>21</v>
      </c>
      <c r="M431" s="205" t="n">
        <f aca="false">G431*(1+L431/100)</f>
        <v>0</v>
      </c>
      <c r="N431" s="203" t="n">
        <v>0</v>
      </c>
      <c r="O431" s="203" t="n">
        <f aca="false">ROUND(E431*N431,2)</f>
        <v>0</v>
      </c>
      <c r="P431" s="203" t="n">
        <v>0</v>
      </c>
      <c r="Q431" s="203" t="n">
        <f aca="false">ROUND(E431*P431,2)</f>
        <v>0</v>
      </c>
      <c r="R431" s="205"/>
      <c r="S431" s="205" t="s">
        <v>248</v>
      </c>
      <c r="T431" s="206" t="s">
        <v>193</v>
      </c>
      <c r="U431" s="207" t="n">
        <v>0</v>
      </c>
      <c r="V431" s="207" t="n">
        <f aca="false">ROUND(E431*U431,2)</f>
        <v>0</v>
      </c>
      <c r="W431" s="207"/>
      <c r="X431" s="207" t="s">
        <v>268</v>
      </c>
      <c r="Y431" s="207" t="s">
        <v>195</v>
      </c>
      <c r="Z431" s="208"/>
      <c r="AA431" s="208"/>
      <c r="AB431" s="208"/>
      <c r="AC431" s="208"/>
      <c r="AD431" s="208"/>
      <c r="AE431" s="208"/>
      <c r="AF431" s="208"/>
      <c r="AG431" s="208" t="s">
        <v>494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customFormat="false" ht="13.2" hidden="false" customHeight="true" outlineLevel="2" collapsed="false">
      <c r="A432" s="209"/>
      <c r="B432" s="210"/>
      <c r="C432" s="220" t="s">
        <v>472</v>
      </c>
      <c r="D432" s="220"/>
      <c r="E432" s="220"/>
      <c r="F432" s="220"/>
      <c r="G432" s="220"/>
      <c r="H432" s="207"/>
      <c r="I432" s="207"/>
      <c r="J432" s="207"/>
      <c r="K432" s="207"/>
      <c r="L432" s="207"/>
      <c r="M432" s="207"/>
      <c r="N432" s="212"/>
      <c r="O432" s="212"/>
      <c r="P432" s="212"/>
      <c r="Q432" s="212"/>
      <c r="R432" s="207"/>
      <c r="S432" s="207"/>
      <c r="T432" s="207"/>
      <c r="U432" s="207"/>
      <c r="V432" s="207"/>
      <c r="W432" s="207"/>
      <c r="X432" s="207"/>
      <c r="Y432" s="207"/>
      <c r="Z432" s="208"/>
      <c r="AA432" s="208"/>
      <c r="AB432" s="208"/>
      <c r="AC432" s="208"/>
      <c r="AD432" s="208"/>
      <c r="AE432" s="208"/>
      <c r="AF432" s="208"/>
      <c r="AG432" s="208" t="s">
        <v>215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customFormat="false" ht="13.2" hidden="false" customHeight="false" outlineLevel="2" collapsed="false">
      <c r="A433" s="209"/>
      <c r="B433" s="210"/>
      <c r="C433" s="214" t="s">
        <v>199</v>
      </c>
      <c r="D433" s="215"/>
      <c r="E433" s="216"/>
      <c r="F433" s="207"/>
      <c r="G433" s="207"/>
      <c r="H433" s="207"/>
      <c r="I433" s="207"/>
      <c r="J433" s="207"/>
      <c r="K433" s="207"/>
      <c r="L433" s="207"/>
      <c r="M433" s="207"/>
      <c r="N433" s="212"/>
      <c r="O433" s="212"/>
      <c r="P433" s="212"/>
      <c r="Q433" s="212"/>
      <c r="R433" s="207"/>
      <c r="S433" s="207"/>
      <c r="T433" s="207"/>
      <c r="U433" s="207"/>
      <c r="V433" s="207"/>
      <c r="W433" s="207"/>
      <c r="X433" s="207"/>
      <c r="Y433" s="207"/>
      <c r="Z433" s="208"/>
      <c r="AA433" s="208"/>
      <c r="AB433" s="208"/>
      <c r="AC433" s="208"/>
      <c r="AD433" s="208"/>
      <c r="AE433" s="208"/>
      <c r="AF433" s="208"/>
      <c r="AG433" s="208" t="s">
        <v>200</v>
      </c>
      <c r="AH433" s="208" t="n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customFormat="false" ht="13.2" hidden="false" customHeight="false" outlineLevel="3" collapsed="false">
      <c r="A434" s="209"/>
      <c r="B434" s="210"/>
      <c r="C434" s="214" t="s">
        <v>485</v>
      </c>
      <c r="D434" s="215"/>
      <c r="E434" s="216" t="n">
        <v>1</v>
      </c>
      <c r="F434" s="207"/>
      <c r="G434" s="207"/>
      <c r="H434" s="207"/>
      <c r="I434" s="207"/>
      <c r="J434" s="207"/>
      <c r="K434" s="207"/>
      <c r="L434" s="207"/>
      <c r="M434" s="207"/>
      <c r="N434" s="212"/>
      <c r="O434" s="212"/>
      <c r="P434" s="212"/>
      <c r="Q434" s="212"/>
      <c r="R434" s="207"/>
      <c r="S434" s="207"/>
      <c r="T434" s="207"/>
      <c r="U434" s="207"/>
      <c r="V434" s="207"/>
      <c r="W434" s="207"/>
      <c r="X434" s="207"/>
      <c r="Y434" s="207"/>
      <c r="Z434" s="208"/>
      <c r="AA434" s="208"/>
      <c r="AB434" s="208"/>
      <c r="AC434" s="208"/>
      <c r="AD434" s="208"/>
      <c r="AE434" s="208"/>
      <c r="AF434" s="208"/>
      <c r="AG434" s="208" t="s">
        <v>200</v>
      </c>
      <c r="AH434" s="208" t="n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customFormat="false" ht="13.2" hidden="false" customHeight="false" outlineLevel="3" collapsed="false">
      <c r="A435" s="209"/>
      <c r="B435" s="210"/>
      <c r="C435" s="214" t="s">
        <v>486</v>
      </c>
      <c r="D435" s="215"/>
      <c r="E435" s="216" t="n">
        <v>1</v>
      </c>
      <c r="F435" s="207"/>
      <c r="G435" s="207"/>
      <c r="H435" s="207"/>
      <c r="I435" s="207"/>
      <c r="J435" s="207"/>
      <c r="K435" s="207"/>
      <c r="L435" s="207"/>
      <c r="M435" s="207"/>
      <c r="N435" s="212"/>
      <c r="O435" s="212"/>
      <c r="P435" s="212"/>
      <c r="Q435" s="212"/>
      <c r="R435" s="207"/>
      <c r="S435" s="207"/>
      <c r="T435" s="207"/>
      <c r="U435" s="207"/>
      <c r="V435" s="207"/>
      <c r="W435" s="207"/>
      <c r="X435" s="207"/>
      <c r="Y435" s="207"/>
      <c r="Z435" s="208"/>
      <c r="AA435" s="208"/>
      <c r="AB435" s="208"/>
      <c r="AC435" s="208"/>
      <c r="AD435" s="208"/>
      <c r="AE435" s="208"/>
      <c r="AF435" s="208"/>
      <c r="AG435" s="208" t="s">
        <v>200</v>
      </c>
      <c r="AH435" s="208" t="n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customFormat="false" ht="13.2" hidden="false" customHeight="false" outlineLevel="3" collapsed="false">
      <c r="A436" s="209"/>
      <c r="B436" s="210"/>
      <c r="C436" s="214" t="s">
        <v>487</v>
      </c>
      <c r="D436" s="215"/>
      <c r="E436" s="216" t="n">
        <v>1</v>
      </c>
      <c r="F436" s="207"/>
      <c r="G436" s="207"/>
      <c r="H436" s="207"/>
      <c r="I436" s="207"/>
      <c r="J436" s="207"/>
      <c r="K436" s="207"/>
      <c r="L436" s="207"/>
      <c r="M436" s="207"/>
      <c r="N436" s="212"/>
      <c r="O436" s="212"/>
      <c r="P436" s="212"/>
      <c r="Q436" s="212"/>
      <c r="R436" s="207"/>
      <c r="S436" s="207"/>
      <c r="T436" s="207"/>
      <c r="U436" s="207"/>
      <c r="V436" s="207"/>
      <c r="W436" s="207"/>
      <c r="X436" s="207"/>
      <c r="Y436" s="207"/>
      <c r="Z436" s="208"/>
      <c r="AA436" s="208"/>
      <c r="AB436" s="208"/>
      <c r="AC436" s="208"/>
      <c r="AD436" s="208"/>
      <c r="AE436" s="208"/>
      <c r="AF436" s="208"/>
      <c r="AG436" s="208" t="s">
        <v>200</v>
      </c>
      <c r="AH436" s="208" t="n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customFormat="false" ht="13.2" hidden="false" customHeight="false" outlineLevel="3" collapsed="false">
      <c r="A437" s="209"/>
      <c r="B437" s="210"/>
      <c r="C437" s="214" t="s">
        <v>252</v>
      </c>
      <c r="D437" s="215"/>
      <c r="E437" s="216" t="n">
        <v>1</v>
      </c>
      <c r="F437" s="207"/>
      <c r="G437" s="207"/>
      <c r="H437" s="207"/>
      <c r="I437" s="207"/>
      <c r="J437" s="207"/>
      <c r="K437" s="207"/>
      <c r="L437" s="207"/>
      <c r="M437" s="207"/>
      <c r="N437" s="212"/>
      <c r="O437" s="212"/>
      <c r="P437" s="212"/>
      <c r="Q437" s="212"/>
      <c r="R437" s="207"/>
      <c r="S437" s="207"/>
      <c r="T437" s="207"/>
      <c r="U437" s="207"/>
      <c r="V437" s="207"/>
      <c r="W437" s="207"/>
      <c r="X437" s="207"/>
      <c r="Y437" s="207"/>
      <c r="Z437" s="208"/>
      <c r="AA437" s="208"/>
      <c r="AB437" s="208"/>
      <c r="AC437" s="208"/>
      <c r="AD437" s="208"/>
      <c r="AE437" s="208"/>
      <c r="AF437" s="208"/>
      <c r="AG437" s="208" t="s">
        <v>200</v>
      </c>
      <c r="AH437" s="208" t="n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customFormat="false" ht="13.2" hidden="false" customHeight="false" outlineLevel="3" collapsed="false">
      <c r="A438" s="209"/>
      <c r="B438" s="210"/>
      <c r="C438" s="214" t="s">
        <v>253</v>
      </c>
      <c r="D438" s="215"/>
      <c r="E438" s="216" t="n">
        <v>1</v>
      </c>
      <c r="F438" s="207"/>
      <c r="G438" s="207"/>
      <c r="H438" s="207"/>
      <c r="I438" s="207"/>
      <c r="J438" s="207"/>
      <c r="K438" s="207"/>
      <c r="L438" s="207"/>
      <c r="M438" s="207"/>
      <c r="N438" s="212"/>
      <c r="O438" s="212"/>
      <c r="P438" s="212"/>
      <c r="Q438" s="212"/>
      <c r="R438" s="207"/>
      <c r="S438" s="207"/>
      <c r="T438" s="207"/>
      <c r="U438" s="207"/>
      <c r="V438" s="207"/>
      <c r="W438" s="207"/>
      <c r="X438" s="207"/>
      <c r="Y438" s="207"/>
      <c r="Z438" s="208"/>
      <c r="AA438" s="208"/>
      <c r="AB438" s="208"/>
      <c r="AC438" s="208"/>
      <c r="AD438" s="208"/>
      <c r="AE438" s="208"/>
      <c r="AF438" s="208"/>
      <c r="AG438" s="208" t="s">
        <v>200</v>
      </c>
      <c r="AH438" s="208" t="n">
        <v>0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customFormat="false" ht="13.2" hidden="false" customHeight="false" outlineLevel="2" collapsed="false">
      <c r="A439" s="209"/>
      <c r="B439" s="210"/>
      <c r="C439" s="217"/>
      <c r="D439" s="217"/>
      <c r="E439" s="217"/>
      <c r="F439" s="217"/>
      <c r="G439" s="217"/>
      <c r="H439" s="207"/>
      <c r="I439" s="207"/>
      <c r="J439" s="207"/>
      <c r="K439" s="207"/>
      <c r="L439" s="207"/>
      <c r="M439" s="207"/>
      <c r="N439" s="212"/>
      <c r="O439" s="212"/>
      <c r="P439" s="212"/>
      <c r="Q439" s="212"/>
      <c r="R439" s="207"/>
      <c r="S439" s="207"/>
      <c r="T439" s="207"/>
      <c r="U439" s="207"/>
      <c r="V439" s="207"/>
      <c r="W439" s="207"/>
      <c r="X439" s="207"/>
      <c r="Y439" s="207"/>
      <c r="Z439" s="208"/>
      <c r="AA439" s="208"/>
      <c r="AB439" s="208"/>
      <c r="AC439" s="208"/>
      <c r="AD439" s="208"/>
      <c r="AE439" s="208"/>
      <c r="AF439" s="208"/>
      <c r="AG439" s="208" t="s">
        <v>202</v>
      </c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customFormat="false" ht="12.8" hidden="false" customHeight="false" outlineLevel="1" collapsed="false">
      <c r="A440" s="199" t="n">
        <v>61</v>
      </c>
      <c r="B440" s="200" t="s">
        <v>507</v>
      </c>
      <c r="C440" s="201" t="s">
        <v>508</v>
      </c>
      <c r="D440" s="202" t="s">
        <v>247</v>
      </c>
      <c r="E440" s="203" t="n">
        <v>4</v>
      </c>
      <c r="F440" s="204"/>
      <c r="G440" s="205" t="n">
        <f aca="false">ROUND(E440*F440,2)</f>
        <v>0</v>
      </c>
      <c r="H440" s="204" t="n">
        <v>7850</v>
      </c>
      <c r="I440" s="205" t="n">
        <f aca="false">ROUND(E440*H440,2)</f>
        <v>31400</v>
      </c>
      <c r="J440" s="204" t="n">
        <v>0</v>
      </c>
      <c r="K440" s="205" t="n">
        <f aca="false">ROUND(E440*J440,2)</f>
        <v>0</v>
      </c>
      <c r="L440" s="205" t="n">
        <v>21</v>
      </c>
      <c r="M440" s="205" t="n">
        <f aca="false">G440*(1+L440/100)</f>
        <v>0</v>
      </c>
      <c r="N440" s="203" t="n">
        <v>0</v>
      </c>
      <c r="O440" s="203" t="n">
        <f aca="false">ROUND(E440*N440,2)</f>
        <v>0</v>
      </c>
      <c r="P440" s="203" t="n">
        <v>0</v>
      </c>
      <c r="Q440" s="203" t="n">
        <f aca="false">ROUND(E440*P440,2)</f>
        <v>0</v>
      </c>
      <c r="R440" s="205"/>
      <c r="S440" s="205" t="s">
        <v>248</v>
      </c>
      <c r="T440" s="206" t="s">
        <v>193</v>
      </c>
      <c r="U440" s="207" t="n">
        <v>0</v>
      </c>
      <c r="V440" s="207" t="n">
        <f aca="false">ROUND(E440*U440,2)</f>
        <v>0</v>
      </c>
      <c r="W440" s="207"/>
      <c r="X440" s="207" t="s">
        <v>268</v>
      </c>
      <c r="Y440" s="207" t="s">
        <v>195</v>
      </c>
      <c r="Z440" s="208"/>
      <c r="AA440" s="208"/>
      <c r="AB440" s="208"/>
      <c r="AC440" s="208"/>
      <c r="AD440" s="208"/>
      <c r="AE440" s="208"/>
      <c r="AF440" s="208"/>
      <c r="AG440" s="208" t="s">
        <v>494</v>
      </c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customFormat="false" ht="13.2" hidden="false" customHeight="true" outlineLevel="2" collapsed="false">
      <c r="A441" s="209"/>
      <c r="B441" s="210"/>
      <c r="C441" s="220" t="s">
        <v>472</v>
      </c>
      <c r="D441" s="220"/>
      <c r="E441" s="220"/>
      <c r="F441" s="220"/>
      <c r="G441" s="220"/>
      <c r="H441" s="207"/>
      <c r="I441" s="207"/>
      <c r="J441" s="207"/>
      <c r="K441" s="207"/>
      <c r="L441" s="207"/>
      <c r="M441" s="207"/>
      <c r="N441" s="212"/>
      <c r="O441" s="212"/>
      <c r="P441" s="212"/>
      <c r="Q441" s="212"/>
      <c r="R441" s="207"/>
      <c r="S441" s="207"/>
      <c r="T441" s="207"/>
      <c r="U441" s="207"/>
      <c r="V441" s="207"/>
      <c r="W441" s="207"/>
      <c r="X441" s="207"/>
      <c r="Y441" s="207"/>
      <c r="Z441" s="208"/>
      <c r="AA441" s="208"/>
      <c r="AB441" s="208"/>
      <c r="AC441" s="208"/>
      <c r="AD441" s="208"/>
      <c r="AE441" s="208"/>
      <c r="AF441" s="208"/>
      <c r="AG441" s="208" t="s">
        <v>215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customFormat="false" ht="13.2" hidden="false" customHeight="false" outlineLevel="2" collapsed="false">
      <c r="A442" s="209"/>
      <c r="B442" s="210"/>
      <c r="C442" s="214" t="s">
        <v>199</v>
      </c>
      <c r="D442" s="215"/>
      <c r="E442" s="216"/>
      <c r="F442" s="207"/>
      <c r="G442" s="207"/>
      <c r="H442" s="207"/>
      <c r="I442" s="207"/>
      <c r="J442" s="207"/>
      <c r="K442" s="207"/>
      <c r="L442" s="207"/>
      <c r="M442" s="207"/>
      <c r="N442" s="212"/>
      <c r="O442" s="212"/>
      <c r="P442" s="212"/>
      <c r="Q442" s="212"/>
      <c r="R442" s="207"/>
      <c r="S442" s="207"/>
      <c r="T442" s="207"/>
      <c r="U442" s="207"/>
      <c r="V442" s="207"/>
      <c r="W442" s="207"/>
      <c r="X442" s="207"/>
      <c r="Y442" s="207"/>
      <c r="Z442" s="208"/>
      <c r="AA442" s="208"/>
      <c r="AB442" s="208"/>
      <c r="AC442" s="208"/>
      <c r="AD442" s="208"/>
      <c r="AE442" s="208"/>
      <c r="AF442" s="208"/>
      <c r="AG442" s="208" t="s">
        <v>200</v>
      </c>
      <c r="AH442" s="208" t="n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customFormat="false" ht="13.2" hidden="false" customHeight="false" outlineLevel="3" collapsed="false">
      <c r="A443" s="209"/>
      <c r="B443" s="210"/>
      <c r="C443" s="214" t="s">
        <v>249</v>
      </c>
      <c r="D443" s="215"/>
      <c r="E443" s="216" t="n">
        <v>1</v>
      </c>
      <c r="F443" s="207"/>
      <c r="G443" s="207"/>
      <c r="H443" s="207"/>
      <c r="I443" s="207"/>
      <c r="J443" s="207"/>
      <c r="K443" s="207"/>
      <c r="L443" s="207"/>
      <c r="M443" s="207"/>
      <c r="N443" s="212"/>
      <c r="O443" s="212"/>
      <c r="P443" s="212"/>
      <c r="Q443" s="212"/>
      <c r="R443" s="207"/>
      <c r="S443" s="207"/>
      <c r="T443" s="207"/>
      <c r="U443" s="207"/>
      <c r="V443" s="207"/>
      <c r="W443" s="207"/>
      <c r="X443" s="207"/>
      <c r="Y443" s="207"/>
      <c r="Z443" s="208"/>
      <c r="AA443" s="208"/>
      <c r="AB443" s="208"/>
      <c r="AC443" s="208"/>
      <c r="AD443" s="208"/>
      <c r="AE443" s="208"/>
      <c r="AF443" s="208"/>
      <c r="AG443" s="208" t="s">
        <v>200</v>
      </c>
      <c r="AH443" s="208" t="n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customFormat="false" ht="13.2" hidden="false" customHeight="false" outlineLevel="3" collapsed="false">
      <c r="A444" s="209"/>
      <c r="B444" s="210"/>
      <c r="C444" s="214" t="s">
        <v>490</v>
      </c>
      <c r="D444" s="215"/>
      <c r="E444" s="216" t="n">
        <v>1</v>
      </c>
      <c r="F444" s="207"/>
      <c r="G444" s="207"/>
      <c r="H444" s="207"/>
      <c r="I444" s="207"/>
      <c r="J444" s="207"/>
      <c r="K444" s="207"/>
      <c r="L444" s="207"/>
      <c r="M444" s="207"/>
      <c r="N444" s="212"/>
      <c r="O444" s="212"/>
      <c r="P444" s="212"/>
      <c r="Q444" s="212"/>
      <c r="R444" s="207"/>
      <c r="S444" s="207"/>
      <c r="T444" s="207"/>
      <c r="U444" s="207"/>
      <c r="V444" s="207"/>
      <c r="W444" s="207"/>
      <c r="X444" s="207"/>
      <c r="Y444" s="207"/>
      <c r="Z444" s="208"/>
      <c r="AA444" s="208"/>
      <c r="AB444" s="208"/>
      <c r="AC444" s="208"/>
      <c r="AD444" s="208"/>
      <c r="AE444" s="208"/>
      <c r="AF444" s="208"/>
      <c r="AG444" s="208" t="s">
        <v>200</v>
      </c>
      <c r="AH444" s="208" t="n">
        <v>0</v>
      </c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customFormat="false" ht="13.2" hidden="false" customHeight="false" outlineLevel="3" collapsed="false">
      <c r="A445" s="209"/>
      <c r="B445" s="210"/>
      <c r="C445" s="214" t="s">
        <v>491</v>
      </c>
      <c r="D445" s="215"/>
      <c r="E445" s="216" t="n">
        <v>1</v>
      </c>
      <c r="F445" s="207"/>
      <c r="G445" s="207"/>
      <c r="H445" s="207"/>
      <c r="I445" s="207"/>
      <c r="J445" s="207"/>
      <c r="K445" s="207"/>
      <c r="L445" s="207"/>
      <c r="M445" s="207"/>
      <c r="N445" s="212"/>
      <c r="O445" s="212"/>
      <c r="P445" s="212"/>
      <c r="Q445" s="212"/>
      <c r="R445" s="207"/>
      <c r="S445" s="207"/>
      <c r="T445" s="207"/>
      <c r="U445" s="207"/>
      <c r="V445" s="207"/>
      <c r="W445" s="207"/>
      <c r="X445" s="207"/>
      <c r="Y445" s="207"/>
      <c r="Z445" s="208"/>
      <c r="AA445" s="208"/>
      <c r="AB445" s="208"/>
      <c r="AC445" s="208"/>
      <c r="AD445" s="208"/>
      <c r="AE445" s="208"/>
      <c r="AF445" s="208"/>
      <c r="AG445" s="208" t="s">
        <v>200</v>
      </c>
      <c r="AH445" s="208" t="n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customFormat="false" ht="13.2" hidden="false" customHeight="false" outlineLevel="3" collapsed="false">
      <c r="A446" s="209"/>
      <c r="B446" s="210"/>
      <c r="C446" s="214" t="s">
        <v>254</v>
      </c>
      <c r="D446" s="215"/>
      <c r="E446" s="216" t="n">
        <v>1</v>
      </c>
      <c r="F446" s="207"/>
      <c r="G446" s="207"/>
      <c r="H446" s="207"/>
      <c r="I446" s="207"/>
      <c r="J446" s="207"/>
      <c r="K446" s="207"/>
      <c r="L446" s="207"/>
      <c r="M446" s="207"/>
      <c r="N446" s="212"/>
      <c r="O446" s="212"/>
      <c r="P446" s="212"/>
      <c r="Q446" s="212"/>
      <c r="R446" s="207"/>
      <c r="S446" s="207"/>
      <c r="T446" s="207"/>
      <c r="U446" s="207"/>
      <c r="V446" s="207"/>
      <c r="W446" s="207"/>
      <c r="X446" s="207"/>
      <c r="Y446" s="207"/>
      <c r="Z446" s="208"/>
      <c r="AA446" s="208"/>
      <c r="AB446" s="208"/>
      <c r="AC446" s="208"/>
      <c r="AD446" s="208"/>
      <c r="AE446" s="208"/>
      <c r="AF446" s="208"/>
      <c r="AG446" s="208" t="s">
        <v>200</v>
      </c>
      <c r="AH446" s="208" t="n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customFormat="false" ht="13.2" hidden="false" customHeight="false" outlineLevel="2" collapsed="false">
      <c r="A447" s="209"/>
      <c r="B447" s="210"/>
      <c r="C447" s="217"/>
      <c r="D447" s="217"/>
      <c r="E447" s="217"/>
      <c r="F447" s="217"/>
      <c r="G447" s="217"/>
      <c r="H447" s="207"/>
      <c r="I447" s="207"/>
      <c r="J447" s="207"/>
      <c r="K447" s="207"/>
      <c r="L447" s="207"/>
      <c r="M447" s="207"/>
      <c r="N447" s="212"/>
      <c r="O447" s="212"/>
      <c r="P447" s="212"/>
      <c r="Q447" s="212"/>
      <c r="R447" s="207"/>
      <c r="S447" s="207"/>
      <c r="T447" s="207"/>
      <c r="U447" s="207"/>
      <c r="V447" s="207"/>
      <c r="W447" s="207"/>
      <c r="X447" s="207"/>
      <c r="Y447" s="207"/>
      <c r="Z447" s="208"/>
      <c r="AA447" s="208"/>
      <c r="AB447" s="208"/>
      <c r="AC447" s="208"/>
      <c r="AD447" s="208"/>
      <c r="AE447" s="208"/>
      <c r="AF447" s="208"/>
      <c r="AG447" s="208" t="s">
        <v>202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customFormat="false" ht="13.2" hidden="false" customHeight="false" outlineLevel="0" collapsed="false">
      <c r="A448" s="191" t="s">
        <v>186</v>
      </c>
      <c r="B448" s="192" t="s">
        <v>127</v>
      </c>
      <c r="C448" s="193" t="s">
        <v>128</v>
      </c>
      <c r="D448" s="194"/>
      <c r="E448" s="195"/>
      <c r="F448" s="196"/>
      <c r="G448" s="196" t="n">
        <f aca="false">SUMIF(AG449:AG493,"&lt;&gt;NOR",G449:G493)</f>
        <v>0</v>
      </c>
      <c r="H448" s="196"/>
      <c r="I448" s="196" t="n">
        <f aca="false">SUM(I449:I493)</f>
        <v>93039.66</v>
      </c>
      <c r="J448" s="196"/>
      <c r="K448" s="196" t="n">
        <f aca="false">SUM(K449:K493)</f>
        <v>18961.14</v>
      </c>
      <c r="L448" s="196"/>
      <c r="M448" s="196" t="n">
        <f aca="false">SUM(M449:M493)</f>
        <v>0</v>
      </c>
      <c r="N448" s="195"/>
      <c r="O448" s="195" t="n">
        <f aca="false">SUM(O449:O493)</f>
        <v>3.84</v>
      </c>
      <c r="P448" s="195"/>
      <c r="Q448" s="195" t="n">
        <f aca="false">SUM(Q449:Q493)</f>
        <v>0</v>
      </c>
      <c r="R448" s="196"/>
      <c r="S448" s="196"/>
      <c r="T448" s="197"/>
      <c r="U448" s="198"/>
      <c r="V448" s="198" t="n">
        <f aca="false">SUM(V449:V493)</f>
        <v>0</v>
      </c>
      <c r="W448" s="198"/>
      <c r="X448" s="198"/>
      <c r="Y448" s="198"/>
      <c r="AG448" s="0" t="s">
        <v>187</v>
      </c>
    </row>
    <row r="449" customFormat="false" ht="12.8" hidden="false" customHeight="false" outlineLevel="1" collapsed="false">
      <c r="A449" s="229" t="n">
        <v>62</v>
      </c>
      <c r="B449" s="230" t="s">
        <v>509</v>
      </c>
      <c r="C449" s="231" t="s">
        <v>510</v>
      </c>
      <c r="D449" s="232" t="s">
        <v>33</v>
      </c>
      <c r="E449" s="233" t="n">
        <v>1096.97162</v>
      </c>
      <c r="F449" s="204"/>
      <c r="G449" s="234" t="n">
        <f aca="false">ROUND(E449*F449,2)</f>
        <v>0</v>
      </c>
      <c r="H449" s="235" t="n">
        <v>0</v>
      </c>
      <c r="I449" s="234" t="n">
        <f aca="false">ROUND(E449*H449,2)</f>
        <v>0</v>
      </c>
      <c r="J449" s="235" t="n">
        <v>2.1</v>
      </c>
      <c r="K449" s="234" t="n">
        <f aca="false">ROUND(E449*J449,2)</f>
        <v>2303.64</v>
      </c>
      <c r="L449" s="234" t="n">
        <v>21</v>
      </c>
      <c r="M449" s="234" t="n">
        <f aca="false">G449*(1+L449/100)</f>
        <v>0</v>
      </c>
      <c r="N449" s="233" t="n">
        <v>0</v>
      </c>
      <c r="O449" s="233" t="n">
        <f aca="false">ROUND(E449*N449,2)</f>
        <v>0</v>
      </c>
      <c r="P449" s="233" t="n">
        <v>0</v>
      </c>
      <c r="Q449" s="233" t="n">
        <f aca="false">ROUND(E449*P449,2)</f>
        <v>0</v>
      </c>
      <c r="R449" s="234" t="s">
        <v>511</v>
      </c>
      <c r="S449" s="234" t="s">
        <v>192</v>
      </c>
      <c r="T449" s="236" t="s">
        <v>193</v>
      </c>
      <c r="U449" s="207" t="n">
        <v>0</v>
      </c>
      <c r="V449" s="207" t="n">
        <f aca="false">ROUND(E449*U449,2)</f>
        <v>0</v>
      </c>
      <c r="W449" s="207"/>
      <c r="X449" s="207" t="s">
        <v>194</v>
      </c>
      <c r="Y449" s="207" t="s">
        <v>195</v>
      </c>
      <c r="Z449" s="208"/>
      <c r="AA449" s="208"/>
      <c r="AB449" s="208"/>
      <c r="AC449" s="208"/>
      <c r="AD449" s="208"/>
      <c r="AE449" s="208"/>
      <c r="AF449" s="208"/>
      <c r="AG449" s="208" t="s">
        <v>464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customFormat="false" ht="13.2" hidden="false" customHeight="true" outlineLevel="2" collapsed="false">
      <c r="A450" s="209"/>
      <c r="B450" s="210"/>
      <c r="C450" s="211" t="s">
        <v>469</v>
      </c>
      <c r="D450" s="211"/>
      <c r="E450" s="211"/>
      <c r="F450" s="211"/>
      <c r="G450" s="211"/>
      <c r="H450" s="207"/>
      <c r="I450" s="207"/>
      <c r="J450" s="207"/>
      <c r="K450" s="207"/>
      <c r="L450" s="207"/>
      <c r="M450" s="207"/>
      <c r="N450" s="212"/>
      <c r="O450" s="212"/>
      <c r="P450" s="212"/>
      <c r="Q450" s="212"/>
      <c r="R450" s="207"/>
      <c r="S450" s="207"/>
      <c r="T450" s="207"/>
      <c r="U450" s="207"/>
      <c r="V450" s="207"/>
      <c r="W450" s="207"/>
      <c r="X450" s="207"/>
      <c r="Y450" s="207"/>
      <c r="Z450" s="208"/>
      <c r="AA450" s="208"/>
      <c r="AB450" s="208"/>
      <c r="AC450" s="208"/>
      <c r="AD450" s="208"/>
      <c r="AE450" s="208"/>
      <c r="AF450" s="208"/>
      <c r="AG450" s="208" t="s">
        <v>198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customFormat="false" ht="13.2" hidden="false" customHeight="false" outlineLevel="2" collapsed="false">
      <c r="A451" s="209"/>
      <c r="B451" s="210"/>
      <c r="C451" s="217"/>
      <c r="D451" s="217"/>
      <c r="E451" s="217"/>
      <c r="F451" s="217"/>
      <c r="G451" s="217"/>
      <c r="H451" s="207"/>
      <c r="I451" s="207"/>
      <c r="J451" s="207"/>
      <c r="K451" s="207"/>
      <c r="L451" s="207"/>
      <c r="M451" s="207"/>
      <c r="N451" s="212"/>
      <c r="O451" s="212"/>
      <c r="P451" s="212"/>
      <c r="Q451" s="212"/>
      <c r="R451" s="207"/>
      <c r="S451" s="207"/>
      <c r="T451" s="207"/>
      <c r="U451" s="207"/>
      <c r="V451" s="207"/>
      <c r="W451" s="207"/>
      <c r="X451" s="207"/>
      <c r="Y451" s="207"/>
      <c r="Z451" s="208"/>
      <c r="AA451" s="208"/>
      <c r="AB451" s="208"/>
      <c r="AC451" s="208"/>
      <c r="AD451" s="208"/>
      <c r="AE451" s="208"/>
      <c r="AF451" s="208"/>
      <c r="AG451" s="208" t="s">
        <v>202</v>
      </c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customFormat="false" ht="12.8" hidden="false" customHeight="false" outlineLevel="1" collapsed="false">
      <c r="A452" s="199" t="n">
        <v>63</v>
      </c>
      <c r="B452" s="200" t="s">
        <v>512</v>
      </c>
      <c r="C452" s="201" t="s">
        <v>513</v>
      </c>
      <c r="D452" s="202" t="s">
        <v>264</v>
      </c>
      <c r="E452" s="203" t="n">
        <v>2</v>
      </c>
      <c r="F452" s="204"/>
      <c r="G452" s="205" t="n">
        <f aca="false">ROUND(E452*F452,2)</f>
        <v>0</v>
      </c>
      <c r="H452" s="204" t="n">
        <v>0</v>
      </c>
      <c r="I452" s="205" t="n">
        <f aca="false">ROUND(E452*H452,2)</f>
        <v>0</v>
      </c>
      <c r="J452" s="204" t="n">
        <v>4100</v>
      </c>
      <c r="K452" s="205" t="n">
        <f aca="false">ROUND(E452*J452,2)</f>
        <v>8200</v>
      </c>
      <c r="L452" s="205" t="n">
        <v>21</v>
      </c>
      <c r="M452" s="205" t="n">
        <f aca="false">G452*(1+L452/100)</f>
        <v>0</v>
      </c>
      <c r="N452" s="203" t="n">
        <v>0.15</v>
      </c>
      <c r="O452" s="203" t="n">
        <f aca="false">ROUND(E452*N452,2)</f>
        <v>0.3</v>
      </c>
      <c r="P452" s="203" t="n">
        <v>0</v>
      </c>
      <c r="Q452" s="203" t="n">
        <f aca="false">ROUND(E452*P452,2)</f>
        <v>0</v>
      </c>
      <c r="R452" s="205"/>
      <c r="S452" s="205" t="s">
        <v>248</v>
      </c>
      <c r="T452" s="206" t="s">
        <v>193</v>
      </c>
      <c r="U452" s="207" t="n">
        <v>0</v>
      </c>
      <c r="V452" s="207" t="n">
        <f aca="false">ROUND(E452*U452,2)</f>
        <v>0</v>
      </c>
      <c r="W452" s="207"/>
      <c r="X452" s="207" t="s">
        <v>194</v>
      </c>
      <c r="Y452" s="207" t="s">
        <v>195</v>
      </c>
      <c r="Z452" s="208"/>
      <c r="AA452" s="208"/>
      <c r="AB452" s="208"/>
      <c r="AC452" s="208"/>
      <c r="AD452" s="208"/>
      <c r="AE452" s="208"/>
      <c r="AF452" s="208"/>
      <c r="AG452" s="208" t="s">
        <v>453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customFormat="false" ht="13.2" hidden="false" customHeight="false" outlineLevel="2" collapsed="false">
      <c r="A453" s="209"/>
      <c r="B453" s="210"/>
      <c r="C453" s="214" t="s">
        <v>199</v>
      </c>
      <c r="D453" s="215"/>
      <c r="E453" s="216"/>
      <c r="F453" s="207"/>
      <c r="G453" s="207"/>
      <c r="H453" s="207"/>
      <c r="I453" s="207"/>
      <c r="J453" s="207"/>
      <c r="K453" s="207"/>
      <c r="L453" s="207"/>
      <c r="M453" s="207"/>
      <c r="N453" s="212"/>
      <c r="O453" s="212"/>
      <c r="P453" s="212"/>
      <c r="Q453" s="212"/>
      <c r="R453" s="207"/>
      <c r="S453" s="207"/>
      <c r="T453" s="207"/>
      <c r="U453" s="207"/>
      <c r="V453" s="207"/>
      <c r="W453" s="207"/>
      <c r="X453" s="207"/>
      <c r="Y453" s="207"/>
      <c r="Z453" s="208"/>
      <c r="AA453" s="208"/>
      <c r="AB453" s="208"/>
      <c r="AC453" s="208"/>
      <c r="AD453" s="208"/>
      <c r="AE453" s="208"/>
      <c r="AF453" s="208"/>
      <c r="AG453" s="208" t="s">
        <v>200</v>
      </c>
      <c r="AH453" s="208" t="n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customFormat="false" ht="13.2" hidden="false" customHeight="false" outlineLevel="3" collapsed="false">
      <c r="A454" s="209"/>
      <c r="B454" s="210"/>
      <c r="C454" s="214" t="s">
        <v>350</v>
      </c>
      <c r="D454" s="215"/>
      <c r="E454" s="216" t="n">
        <v>1</v>
      </c>
      <c r="F454" s="207"/>
      <c r="G454" s="207"/>
      <c r="H454" s="207"/>
      <c r="I454" s="207"/>
      <c r="J454" s="207"/>
      <c r="K454" s="207"/>
      <c r="L454" s="207"/>
      <c r="M454" s="207"/>
      <c r="N454" s="212"/>
      <c r="O454" s="212"/>
      <c r="P454" s="212"/>
      <c r="Q454" s="212"/>
      <c r="R454" s="207"/>
      <c r="S454" s="207"/>
      <c r="T454" s="207"/>
      <c r="U454" s="207"/>
      <c r="V454" s="207"/>
      <c r="W454" s="207"/>
      <c r="X454" s="207"/>
      <c r="Y454" s="207"/>
      <c r="Z454" s="208"/>
      <c r="AA454" s="208"/>
      <c r="AB454" s="208"/>
      <c r="AC454" s="208"/>
      <c r="AD454" s="208"/>
      <c r="AE454" s="208"/>
      <c r="AF454" s="208"/>
      <c r="AG454" s="208" t="s">
        <v>200</v>
      </c>
      <c r="AH454" s="208" t="n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customFormat="false" ht="13.2" hidden="false" customHeight="false" outlineLevel="3" collapsed="false">
      <c r="A455" s="209"/>
      <c r="B455" s="210"/>
      <c r="C455" s="214" t="s">
        <v>85</v>
      </c>
      <c r="D455" s="215"/>
      <c r="E455" s="216" t="n">
        <v>1</v>
      </c>
      <c r="F455" s="207"/>
      <c r="G455" s="207"/>
      <c r="H455" s="207"/>
      <c r="I455" s="207"/>
      <c r="J455" s="207"/>
      <c r="K455" s="207"/>
      <c r="L455" s="207"/>
      <c r="M455" s="207"/>
      <c r="N455" s="212"/>
      <c r="O455" s="212"/>
      <c r="P455" s="212"/>
      <c r="Q455" s="212"/>
      <c r="R455" s="207"/>
      <c r="S455" s="207"/>
      <c r="T455" s="207"/>
      <c r="U455" s="207"/>
      <c r="V455" s="207"/>
      <c r="W455" s="207"/>
      <c r="X455" s="207"/>
      <c r="Y455" s="207"/>
      <c r="Z455" s="208"/>
      <c r="AA455" s="208"/>
      <c r="AB455" s="208"/>
      <c r="AC455" s="208"/>
      <c r="AD455" s="208"/>
      <c r="AE455" s="208"/>
      <c r="AF455" s="208"/>
      <c r="AG455" s="208" t="s">
        <v>200</v>
      </c>
      <c r="AH455" s="208" t="n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customFormat="false" ht="13.2" hidden="false" customHeight="false" outlineLevel="2" collapsed="false">
      <c r="A456" s="209"/>
      <c r="B456" s="210"/>
      <c r="C456" s="217"/>
      <c r="D456" s="217"/>
      <c r="E456" s="217"/>
      <c r="F456" s="217"/>
      <c r="G456" s="217"/>
      <c r="H456" s="207"/>
      <c r="I456" s="207"/>
      <c r="J456" s="207"/>
      <c r="K456" s="207"/>
      <c r="L456" s="207"/>
      <c r="M456" s="207"/>
      <c r="N456" s="212"/>
      <c r="O456" s="212"/>
      <c r="P456" s="212"/>
      <c r="Q456" s="212"/>
      <c r="R456" s="207"/>
      <c r="S456" s="207"/>
      <c r="T456" s="207"/>
      <c r="U456" s="207"/>
      <c r="V456" s="207"/>
      <c r="W456" s="207"/>
      <c r="X456" s="207"/>
      <c r="Y456" s="207"/>
      <c r="Z456" s="208"/>
      <c r="AA456" s="208"/>
      <c r="AB456" s="208"/>
      <c r="AC456" s="208"/>
      <c r="AD456" s="208"/>
      <c r="AE456" s="208"/>
      <c r="AF456" s="208"/>
      <c r="AG456" s="208" t="s">
        <v>202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customFormat="false" ht="12.8" hidden="false" customHeight="false" outlineLevel="1" collapsed="false">
      <c r="A457" s="199" t="n">
        <v>64</v>
      </c>
      <c r="B457" s="200" t="s">
        <v>514</v>
      </c>
      <c r="C457" s="201" t="s">
        <v>515</v>
      </c>
      <c r="D457" s="202" t="s">
        <v>264</v>
      </c>
      <c r="E457" s="203" t="n">
        <v>1</v>
      </c>
      <c r="F457" s="204"/>
      <c r="G457" s="205" t="n">
        <f aca="false">ROUND(E457*F457,2)</f>
        <v>0</v>
      </c>
      <c r="H457" s="204" t="n">
        <v>0</v>
      </c>
      <c r="I457" s="205" t="n">
        <f aca="false">ROUND(E457*H457,2)</f>
        <v>0</v>
      </c>
      <c r="J457" s="204" t="n">
        <v>2500</v>
      </c>
      <c r="K457" s="205" t="n">
        <f aca="false">ROUND(E457*J457,2)</f>
        <v>2500</v>
      </c>
      <c r="L457" s="205" t="n">
        <v>21</v>
      </c>
      <c r="M457" s="205" t="n">
        <f aca="false">G457*(1+L457/100)</f>
        <v>0</v>
      </c>
      <c r="N457" s="203" t="n">
        <v>0.15</v>
      </c>
      <c r="O457" s="203" t="n">
        <f aca="false">ROUND(E457*N457,2)</f>
        <v>0.15</v>
      </c>
      <c r="P457" s="203" t="n">
        <v>0</v>
      </c>
      <c r="Q457" s="203" t="n">
        <f aca="false">ROUND(E457*P457,2)</f>
        <v>0</v>
      </c>
      <c r="R457" s="205"/>
      <c r="S457" s="205" t="s">
        <v>248</v>
      </c>
      <c r="T457" s="206" t="s">
        <v>193</v>
      </c>
      <c r="U457" s="207" t="n">
        <v>0</v>
      </c>
      <c r="V457" s="207" t="n">
        <f aca="false">ROUND(E457*U457,2)</f>
        <v>0</v>
      </c>
      <c r="W457" s="207"/>
      <c r="X457" s="207" t="s">
        <v>194</v>
      </c>
      <c r="Y457" s="207" t="s">
        <v>195</v>
      </c>
      <c r="Z457" s="208"/>
      <c r="AA457" s="208"/>
      <c r="AB457" s="208"/>
      <c r="AC457" s="208"/>
      <c r="AD457" s="208"/>
      <c r="AE457" s="208"/>
      <c r="AF457" s="208"/>
      <c r="AG457" s="208" t="s">
        <v>453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customFormat="false" ht="13.2" hidden="false" customHeight="false" outlineLevel="2" collapsed="false">
      <c r="A458" s="209"/>
      <c r="B458" s="210"/>
      <c r="C458" s="214" t="s">
        <v>199</v>
      </c>
      <c r="D458" s="215"/>
      <c r="E458" s="216"/>
      <c r="F458" s="207"/>
      <c r="G458" s="207"/>
      <c r="H458" s="207"/>
      <c r="I458" s="207"/>
      <c r="J458" s="207"/>
      <c r="K458" s="207"/>
      <c r="L458" s="207"/>
      <c r="M458" s="207"/>
      <c r="N458" s="212"/>
      <c r="O458" s="212"/>
      <c r="P458" s="212"/>
      <c r="Q458" s="212"/>
      <c r="R458" s="207"/>
      <c r="S458" s="207"/>
      <c r="T458" s="207"/>
      <c r="U458" s="207"/>
      <c r="V458" s="207"/>
      <c r="W458" s="207"/>
      <c r="X458" s="207"/>
      <c r="Y458" s="207"/>
      <c r="Z458" s="208"/>
      <c r="AA458" s="208"/>
      <c r="AB458" s="208"/>
      <c r="AC458" s="208"/>
      <c r="AD458" s="208"/>
      <c r="AE458" s="208"/>
      <c r="AF458" s="208"/>
      <c r="AG458" s="208" t="s">
        <v>200</v>
      </c>
      <c r="AH458" s="208" t="n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customFormat="false" ht="13.2" hidden="false" customHeight="false" outlineLevel="3" collapsed="false">
      <c r="A459" s="209"/>
      <c r="B459" s="210"/>
      <c r="C459" s="214" t="s">
        <v>516</v>
      </c>
      <c r="D459" s="215"/>
      <c r="E459" s="216" t="n">
        <v>1</v>
      </c>
      <c r="F459" s="207"/>
      <c r="G459" s="207"/>
      <c r="H459" s="207"/>
      <c r="I459" s="207"/>
      <c r="J459" s="207"/>
      <c r="K459" s="207"/>
      <c r="L459" s="207"/>
      <c r="M459" s="207"/>
      <c r="N459" s="212"/>
      <c r="O459" s="212"/>
      <c r="P459" s="212"/>
      <c r="Q459" s="212"/>
      <c r="R459" s="207"/>
      <c r="S459" s="207"/>
      <c r="T459" s="207"/>
      <c r="U459" s="207"/>
      <c r="V459" s="207"/>
      <c r="W459" s="207"/>
      <c r="X459" s="207"/>
      <c r="Y459" s="207"/>
      <c r="Z459" s="208"/>
      <c r="AA459" s="208"/>
      <c r="AB459" s="208"/>
      <c r="AC459" s="208"/>
      <c r="AD459" s="208"/>
      <c r="AE459" s="208"/>
      <c r="AF459" s="208"/>
      <c r="AG459" s="208" t="s">
        <v>200</v>
      </c>
      <c r="AH459" s="208" t="n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customFormat="false" ht="13.2" hidden="false" customHeight="false" outlineLevel="2" collapsed="false">
      <c r="A460" s="209"/>
      <c r="B460" s="210"/>
      <c r="C460" s="217"/>
      <c r="D460" s="217"/>
      <c r="E460" s="217"/>
      <c r="F460" s="217"/>
      <c r="G460" s="217"/>
      <c r="H460" s="207"/>
      <c r="I460" s="207"/>
      <c r="J460" s="207"/>
      <c r="K460" s="207"/>
      <c r="L460" s="207"/>
      <c r="M460" s="207"/>
      <c r="N460" s="212"/>
      <c r="O460" s="212"/>
      <c r="P460" s="212"/>
      <c r="Q460" s="212"/>
      <c r="R460" s="207"/>
      <c r="S460" s="207"/>
      <c r="T460" s="207"/>
      <c r="U460" s="207"/>
      <c r="V460" s="207"/>
      <c r="W460" s="207"/>
      <c r="X460" s="207"/>
      <c r="Y460" s="207"/>
      <c r="Z460" s="208"/>
      <c r="AA460" s="208"/>
      <c r="AB460" s="208"/>
      <c r="AC460" s="208"/>
      <c r="AD460" s="208"/>
      <c r="AE460" s="208"/>
      <c r="AF460" s="208"/>
      <c r="AG460" s="208" t="s">
        <v>202</v>
      </c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customFormat="false" ht="12.8" hidden="false" customHeight="false" outlineLevel="1" collapsed="false">
      <c r="A461" s="199" t="n">
        <v>65</v>
      </c>
      <c r="B461" s="200" t="s">
        <v>517</v>
      </c>
      <c r="C461" s="201" t="s">
        <v>518</v>
      </c>
      <c r="D461" s="202" t="s">
        <v>340</v>
      </c>
      <c r="E461" s="203" t="n">
        <v>6.055</v>
      </c>
      <c r="F461" s="204"/>
      <c r="G461" s="205" t="n">
        <f aca="false">ROUND(E461*F461,2)</f>
        <v>0</v>
      </c>
      <c r="H461" s="204" t="n">
        <v>0</v>
      </c>
      <c r="I461" s="205" t="n">
        <f aca="false">ROUND(E461*H461,2)</f>
        <v>0</v>
      </c>
      <c r="J461" s="204" t="n">
        <v>900</v>
      </c>
      <c r="K461" s="205" t="n">
        <f aca="false">ROUND(E461*J461,2)</f>
        <v>5449.5</v>
      </c>
      <c r="L461" s="205" t="n">
        <v>21</v>
      </c>
      <c r="M461" s="205" t="n">
        <f aca="false">G461*(1+L461/100)</f>
        <v>0</v>
      </c>
      <c r="N461" s="203" t="n">
        <v>0.15</v>
      </c>
      <c r="O461" s="203" t="n">
        <f aca="false">ROUND(E461*N461,2)</f>
        <v>0.91</v>
      </c>
      <c r="P461" s="203" t="n">
        <v>0</v>
      </c>
      <c r="Q461" s="203" t="n">
        <f aca="false">ROUND(E461*P461,2)</f>
        <v>0</v>
      </c>
      <c r="R461" s="205"/>
      <c r="S461" s="205" t="s">
        <v>248</v>
      </c>
      <c r="T461" s="206" t="s">
        <v>193</v>
      </c>
      <c r="U461" s="207" t="n">
        <v>0</v>
      </c>
      <c r="V461" s="207" t="n">
        <f aca="false">ROUND(E461*U461,2)</f>
        <v>0</v>
      </c>
      <c r="W461" s="207"/>
      <c r="X461" s="207" t="s">
        <v>194</v>
      </c>
      <c r="Y461" s="207" t="s">
        <v>195</v>
      </c>
      <c r="Z461" s="208"/>
      <c r="AA461" s="208"/>
      <c r="AB461" s="208"/>
      <c r="AC461" s="208"/>
      <c r="AD461" s="208"/>
      <c r="AE461" s="208"/>
      <c r="AF461" s="208"/>
      <c r="AG461" s="208" t="s">
        <v>453</v>
      </c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customFormat="false" ht="13.2" hidden="false" customHeight="true" outlineLevel="2" collapsed="false">
      <c r="A462" s="209"/>
      <c r="B462" s="210"/>
      <c r="C462" s="220" t="s">
        <v>519</v>
      </c>
      <c r="D462" s="220"/>
      <c r="E462" s="220"/>
      <c r="F462" s="220"/>
      <c r="G462" s="220"/>
      <c r="H462" s="207"/>
      <c r="I462" s="207"/>
      <c r="J462" s="207"/>
      <c r="K462" s="207"/>
      <c r="L462" s="207"/>
      <c r="M462" s="207"/>
      <c r="N462" s="212"/>
      <c r="O462" s="212"/>
      <c r="P462" s="212"/>
      <c r="Q462" s="212"/>
      <c r="R462" s="207"/>
      <c r="S462" s="207"/>
      <c r="T462" s="207"/>
      <c r="U462" s="207"/>
      <c r="V462" s="207"/>
      <c r="W462" s="207"/>
      <c r="X462" s="207"/>
      <c r="Y462" s="207"/>
      <c r="Z462" s="208"/>
      <c r="AA462" s="208"/>
      <c r="AB462" s="208"/>
      <c r="AC462" s="208"/>
      <c r="AD462" s="208"/>
      <c r="AE462" s="208"/>
      <c r="AF462" s="208"/>
      <c r="AG462" s="208" t="s">
        <v>215</v>
      </c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customFormat="false" ht="13.2" hidden="false" customHeight="false" outlineLevel="2" collapsed="false">
      <c r="A463" s="209"/>
      <c r="B463" s="210"/>
      <c r="C463" s="214" t="s">
        <v>199</v>
      </c>
      <c r="D463" s="215"/>
      <c r="E463" s="216"/>
      <c r="F463" s="207"/>
      <c r="G463" s="207"/>
      <c r="H463" s="207"/>
      <c r="I463" s="207"/>
      <c r="J463" s="207"/>
      <c r="K463" s="207"/>
      <c r="L463" s="207"/>
      <c r="M463" s="207"/>
      <c r="N463" s="212"/>
      <c r="O463" s="212"/>
      <c r="P463" s="212"/>
      <c r="Q463" s="212"/>
      <c r="R463" s="207"/>
      <c r="S463" s="207"/>
      <c r="T463" s="207"/>
      <c r="U463" s="207"/>
      <c r="V463" s="207"/>
      <c r="W463" s="207"/>
      <c r="X463" s="207"/>
      <c r="Y463" s="207"/>
      <c r="Z463" s="208"/>
      <c r="AA463" s="208"/>
      <c r="AB463" s="208"/>
      <c r="AC463" s="208"/>
      <c r="AD463" s="208"/>
      <c r="AE463" s="208"/>
      <c r="AF463" s="208"/>
      <c r="AG463" s="208" t="s">
        <v>200</v>
      </c>
      <c r="AH463" s="208" t="n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customFormat="false" ht="13.2" hidden="false" customHeight="false" outlineLevel="3" collapsed="false">
      <c r="A464" s="209"/>
      <c r="B464" s="210"/>
      <c r="C464" s="214" t="s">
        <v>520</v>
      </c>
      <c r="D464" s="215"/>
      <c r="E464" s="216" t="n">
        <v>6.05</v>
      </c>
      <c r="F464" s="207"/>
      <c r="G464" s="207"/>
      <c r="H464" s="207"/>
      <c r="I464" s="207"/>
      <c r="J464" s="207"/>
      <c r="K464" s="207"/>
      <c r="L464" s="207"/>
      <c r="M464" s="207"/>
      <c r="N464" s="212"/>
      <c r="O464" s="212"/>
      <c r="P464" s="212"/>
      <c r="Q464" s="212"/>
      <c r="R464" s="207"/>
      <c r="S464" s="207"/>
      <c r="T464" s="207"/>
      <c r="U464" s="207"/>
      <c r="V464" s="207"/>
      <c r="W464" s="207"/>
      <c r="X464" s="207"/>
      <c r="Y464" s="207"/>
      <c r="Z464" s="208"/>
      <c r="AA464" s="208"/>
      <c r="AB464" s="208"/>
      <c r="AC464" s="208"/>
      <c r="AD464" s="208"/>
      <c r="AE464" s="208"/>
      <c r="AF464" s="208"/>
      <c r="AG464" s="208" t="s">
        <v>200</v>
      </c>
      <c r="AH464" s="208" t="n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customFormat="false" ht="13.2" hidden="false" customHeight="false" outlineLevel="2" collapsed="false">
      <c r="A465" s="209"/>
      <c r="B465" s="210"/>
      <c r="C465" s="217"/>
      <c r="D465" s="217"/>
      <c r="E465" s="217"/>
      <c r="F465" s="217"/>
      <c r="G465" s="217"/>
      <c r="H465" s="207"/>
      <c r="I465" s="207"/>
      <c r="J465" s="207"/>
      <c r="K465" s="207"/>
      <c r="L465" s="207"/>
      <c r="M465" s="207"/>
      <c r="N465" s="212"/>
      <c r="O465" s="212"/>
      <c r="P465" s="212"/>
      <c r="Q465" s="212"/>
      <c r="R465" s="207"/>
      <c r="S465" s="207"/>
      <c r="T465" s="207"/>
      <c r="U465" s="207"/>
      <c r="V465" s="207"/>
      <c r="W465" s="207"/>
      <c r="X465" s="207"/>
      <c r="Y465" s="207"/>
      <c r="Z465" s="208"/>
      <c r="AA465" s="208"/>
      <c r="AB465" s="208"/>
      <c r="AC465" s="208"/>
      <c r="AD465" s="208"/>
      <c r="AE465" s="208"/>
      <c r="AF465" s="208"/>
      <c r="AG465" s="208" t="s">
        <v>202</v>
      </c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customFormat="false" ht="12.8" hidden="false" customHeight="false" outlineLevel="1" collapsed="false">
      <c r="A466" s="199" t="n">
        <v>66</v>
      </c>
      <c r="B466" s="200" t="s">
        <v>521</v>
      </c>
      <c r="C466" s="201" t="s">
        <v>522</v>
      </c>
      <c r="D466" s="202" t="s">
        <v>247</v>
      </c>
      <c r="E466" s="203" t="n">
        <v>4</v>
      </c>
      <c r="F466" s="204"/>
      <c r="G466" s="205" t="n">
        <f aca="false">ROUND(E466*F466,2)</f>
        <v>0</v>
      </c>
      <c r="H466" s="204" t="n">
        <v>0</v>
      </c>
      <c r="I466" s="205" t="n">
        <f aca="false">ROUND(E466*H466,2)</f>
        <v>0</v>
      </c>
      <c r="J466" s="204" t="n">
        <v>127</v>
      </c>
      <c r="K466" s="205" t="n">
        <f aca="false">ROUND(E466*J466,2)</f>
        <v>508</v>
      </c>
      <c r="L466" s="205" t="n">
        <v>21</v>
      </c>
      <c r="M466" s="205" t="n">
        <f aca="false">G466*(1+L466/100)</f>
        <v>0</v>
      </c>
      <c r="N466" s="203" t="n">
        <v>0.15</v>
      </c>
      <c r="O466" s="203" t="n">
        <f aca="false">ROUND(E466*N466,2)</f>
        <v>0.6</v>
      </c>
      <c r="P466" s="203" t="n">
        <v>0</v>
      </c>
      <c r="Q466" s="203" t="n">
        <f aca="false">ROUND(E466*P466,2)</f>
        <v>0</v>
      </c>
      <c r="R466" s="205"/>
      <c r="S466" s="205" t="s">
        <v>248</v>
      </c>
      <c r="T466" s="206" t="s">
        <v>193</v>
      </c>
      <c r="U466" s="207" t="n">
        <v>0</v>
      </c>
      <c r="V466" s="207" t="n">
        <f aca="false">ROUND(E466*U466,2)</f>
        <v>0</v>
      </c>
      <c r="W466" s="207"/>
      <c r="X466" s="207" t="s">
        <v>194</v>
      </c>
      <c r="Y466" s="207" t="s">
        <v>195</v>
      </c>
      <c r="Z466" s="208"/>
      <c r="AA466" s="208"/>
      <c r="AB466" s="208"/>
      <c r="AC466" s="208"/>
      <c r="AD466" s="208"/>
      <c r="AE466" s="208"/>
      <c r="AF466" s="208"/>
      <c r="AG466" s="208" t="s">
        <v>453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customFormat="false" ht="13.2" hidden="false" customHeight="false" outlineLevel="2" collapsed="false">
      <c r="A467" s="209"/>
      <c r="B467" s="210"/>
      <c r="C467" s="214" t="s">
        <v>199</v>
      </c>
      <c r="D467" s="215"/>
      <c r="E467" s="216"/>
      <c r="F467" s="207"/>
      <c r="G467" s="207"/>
      <c r="H467" s="207"/>
      <c r="I467" s="207"/>
      <c r="J467" s="207"/>
      <c r="K467" s="207"/>
      <c r="L467" s="207"/>
      <c r="M467" s="207"/>
      <c r="N467" s="212"/>
      <c r="O467" s="212"/>
      <c r="P467" s="212"/>
      <c r="Q467" s="212"/>
      <c r="R467" s="207"/>
      <c r="S467" s="207"/>
      <c r="T467" s="207"/>
      <c r="U467" s="207"/>
      <c r="V467" s="207"/>
      <c r="W467" s="207"/>
      <c r="X467" s="207"/>
      <c r="Y467" s="207"/>
      <c r="Z467" s="208"/>
      <c r="AA467" s="208"/>
      <c r="AB467" s="208"/>
      <c r="AC467" s="208"/>
      <c r="AD467" s="208"/>
      <c r="AE467" s="208"/>
      <c r="AF467" s="208"/>
      <c r="AG467" s="208" t="s">
        <v>200</v>
      </c>
      <c r="AH467" s="208" t="n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customFormat="false" ht="13.2" hidden="false" customHeight="false" outlineLevel="3" collapsed="false">
      <c r="A468" s="209"/>
      <c r="B468" s="210"/>
      <c r="C468" s="214" t="s">
        <v>523</v>
      </c>
      <c r="D468" s="215"/>
      <c r="E468" s="216" t="n">
        <v>1</v>
      </c>
      <c r="F468" s="207"/>
      <c r="G468" s="207"/>
      <c r="H468" s="207"/>
      <c r="I468" s="207"/>
      <c r="J468" s="207"/>
      <c r="K468" s="207"/>
      <c r="L468" s="207"/>
      <c r="M468" s="207"/>
      <c r="N468" s="212"/>
      <c r="O468" s="212"/>
      <c r="P468" s="212"/>
      <c r="Q468" s="212"/>
      <c r="R468" s="207"/>
      <c r="S468" s="207"/>
      <c r="T468" s="207"/>
      <c r="U468" s="207"/>
      <c r="V468" s="207"/>
      <c r="W468" s="207"/>
      <c r="X468" s="207"/>
      <c r="Y468" s="207"/>
      <c r="Z468" s="208"/>
      <c r="AA468" s="208"/>
      <c r="AB468" s="208"/>
      <c r="AC468" s="208"/>
      <c r="AD468" s="208"/>
      <c r="AE468" s="208"/>
      <c r="AF468" s="208"/>
      <c r="AG468" s="208" t="s">
        <v>200</v>
      </c>
      <c r="AH468" s="208" t="n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customFormat="false" ht="13.2" hidden="false" customHeight="false" outlineLevel="3" collapsed="false">
      <c r="A469" s="209"/>
      <c r="B469" s="210"/>
      <c r="C469" s="214" t="s">
        <v>524</v>
      </c>
      <c r="D469" s="215"/>
      <c r="E469" s="216" t="n">
        <v>1</v>
      </c>
      <c r="F469" s="207"/>
      <c r="G469" s="207"/>
      <c r="H469" s="207"/>
      <c r="I469" s="207"/>
      <c r="J469" s="207"/>
      <c r="K469" s="207"/>
      <c r="L469" s="207"/>
      <c r="M469" s="207"/>
      <c r="N469" s="212"/>
      <c r="O469" s="212"/>
      <c r="P469" s="212"/>
      <c r="Q469" s="212"/>
      <c r="R469" s="207"/>
      <c r="S469" s="207"/>
      <c r="T469" s="207"/>
      <c r="U469" s="207"/>
      <c r="V469" s="207"/>
      <c r="W469" s="207"/>
      <c r="X469" s="207"/>
      <c r="Y469" s="207"/>
      <c r="Z469" s="208"/>
      <c r="AA469" s="208"/>
      <c r="AB469" s="208"/>
      <c r="AC469" s="208"/>
      <c r="AD469" s="208"/>
      <c r="AE469" s="208"/>
      <c r="AF469" s="208"/>
      <c r="AG469" s="208" t="s">
        <v>200</v>
      </c>
      <c r="AH469" s="208" t="n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customFormat="false" ht="13.2" hidden="false" customHeight="false" outlineLevel="3" collapsed="false">
      <c r="A470" s="209"/>
      <c r="B470" s="210"/>
      <c r="C470" s="214" t="s">
        <v>525</v>
      </c>
      <c r="D470" s="215"/>
      <c r="E470" s="216" t="n">
        <v>1</v>
      </c>
      <c r="F470" s="207"/>
      <c r="G470" s="207"/>
      <c r="H470" s="207"/>
      <c r="I470" s="207"/>
      <c r="J470" s="207"/>
      <c r="K470" s="207"/>
      <c r="L470" s="207"/>
      <c r="M470" s="207"/>
      <c r="N470" s="212"/>
      <c r="O470" s="212"/>
      <c r="P470" s="212"/>
      <c r="Q470" s="212"/>
      <c r="R470" s="207"/>
      <c r="S470" s="207"/>
      <c r="T470" s="207"/>
      <c r="U470" s="207"/>
      <c r="V470" s="207"/>
      <c r="W470" s="207"/>
      <c r="X470" s="207"/>
      <c r="Y470" s="207"/>
      <c r="Z470" s="208"/>
      <c r="AA470" s="208"/>
      <c r="AB470" s="208"/>
      <c r="AC470" s="208"/>
      <c r="AD470" s="208"/>
      <c r="AE470" s="208"/>
      <c r="AF470" s="208"/>
      <c r="AG470" s="208" t="s">
        <v>200</v>
      </c>
      <c r="AH470" s="208" t="n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customFormat="false" ht="13.2" hidden="false" customHeight="false" outlineLevel="3" collapsed="false">
      <c r="A471" s="209"/>
      <c r="B471" s="210"/>
      <c r="C471" s="214" t="s">
        <v>526</v>
      </c>
      <c r="D471" s="215"/>
      <c r="E471" s="216" t="n">
        <v>1</v>
      </c>
      <c r="F471" s="207"/>
      <c r="G471" s="207"/>
      <c r="H471" s="207"/>
      <c r="I471" s="207"/>
      <c r="J471" s="207"/>
      <c r="K471" s="207"/>
      <c r="L471" s="207"/>
      <c r="M471" s="207"/>
      <c r="N471" s="212"/>
      <c r="O471" s="212"/>
      <c r="P471" s="212"/>
      <c r="Q471" s="212"/>
      <c r="R471" s="207"/>
      <c r="S471" s="207"/>
      <c r="T471" s="207"/>
      <c r="U471" s="207"/>
      <c r="V471" s="207"/>
      <c r="W471" s="207"/>
      <c r="X471" s="207"/>
      <c r="Y471" s="207"/>
      <c r="Z471" s="208"/>
      <c r="AA471" s="208"/>
      <c r="AB471" s="208"/>
      <c r="AC471" s="208"/>
      <c r="AD471" s="208"/>
      <c r="AE471" s="208"/>
      <c r="AF471" s="208"/>
      <c r="AG471" s="208" t="s">
        <v>200</v>
      </c>
      <c r="AH471" s="208" t="n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customFormat="false" ht="13.2" hidden="false" customHeight="false" outlineLevel="2" collapsed="false">
      <c r="A472" s="209"/>
      <c r="B472" s="210"/>
      <c r="C472" s="217"/>
      <c r="D472" s="217"/>
      <c r="E472" s="217"/>
      <c r="F472" s="217"/>
      <c r="G472" s="217"/>
      <c r="H472" s="207"/>
      <c r="I472" s="207"/>
      <c r="J472" s="207"/>
      <c r="K472" s="207"/>
      <c r="L472" s="207"/>
      <c r="M472" s="207"/>
      <c r="N472" s="212"/>
      <c r="O472" s="212"/>
      <c r="P472" s="212"/>
      <c r="Q472" s="212"/>
      <c r="R472" s="207"/>
      <c r="S472" s="207"/>
      <c r="T472" s="207"/>
      <c r="U472" s="207"/>
      <c r="V472" s="207"/>
      <c r="W472" s="207"/>
      <c r="X472" s="207"/>
      <c r="Y472" s="207"/>
      <c r="Z472" s="208"/>
      <c r="AA472" s="208"/>
      <c r="AB472" s="208"/>
      <c r="AC472" s="208"/>
      <c r="AD472" s="208"/>
      <c r="AE472" s="208"/>
      <c r="AF472" s="208"/>
      <c r="AG472" s="208" t="s">
        <v>202</v>
      </c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customFormat="false" ht="12.8" hidden="false" customHeight="false" outlineLevel="1" collapsed="false">
      <c r="A473" s="199" t="n">
        <v>67</v>
      </c>
      <c r="B473" s="200" t="s">
        <v>527</v>
      </c>
      <c r="C473" s="201" t="s">
        <v>528</v>
      </c>
      <c r="D473" s="202" t="s">
        <v>247</v>
      </c>
      <c r="E473" s="203" t="n">
        <v>4</v>
      </c>
      <c r="F473" s="204"/>
      <c r="G473" s="205" t="n">
        <f aca="false">ROUND(E473*F473,2)</f>
        <v>0</v>
      </c>
      <c r="H473" s="204" t="n">
        <v>2318</v>
      </c>
      <c r="I473" s="205" t="n">
        <f aca="false">ROUND(E473*H473,2)</f>
        <v>9272</v>
      </c>
      <c r="J473" s="204" t="n">
        <v>0</v>
      </c>
      <c r="K473" s="205" t="n">
        <f aca="false">ROUND(E473*J473,2)</f>
        <v>0</v>
      </c>
      <c r="L473" s="205" t="n">
        <v>21</v>
      </c>
      <c r="M473" s="205" t="n">
        <f aca="false">G473*(1+L473/100)</f>
        <v>0</v>
      </c>
      <c r="N473" s="203" t="n">
        <v>0.15</v>
      </c>
      <c r="O473" s="203" t="n">
        <f aca="false">ROUND(E473*N473,2)</f>
        <v>0.6</v>
      </c>
      <c r="P473" s="203" t="n">
        <v>0</v>
      </c>
      <c r="Q473" s="203" t="n">
        <f aca="false">ROUND(E473*P473,2)</f>
        <v>0</v>
      </c>
      <c r="R473" s="205"/>
      <c r="S473" s="205" t="s">
        <v>248</v>
      </c>
      <c r="T473" s="206" t="s">
        <v>193</v>
      </c>
      <c r="U473" s="207" t="n">
        <v>0</v>
      </c>
      <c r="V473" s="207" t="n">
        <f aca="false">ROUND(E473*U473,2)</f>
        <v>0</v>
      </c>
      <c r="W473" s="207"/>
      <c r="X473" s="207" t="s">
        <v>268</v>
      </c>
      <c r="Y473" s="207" t="s">
        <v>195</v>
      </c>
      <c r="Z473" s="208"/>
      <c r="AA473" s="208"/>
      <c r="AB473" s="208"/>
      <c r="AC473" s="208"/>
      <c r="AD473" s="208"/>
      <c r="AE473" s="208"/>
      <c r="AF473" s="208"/>
      <c r="AG473" s="208" t="s">
        <v>494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customFormat="false" ht="13.2" hidden="false" customHeight="false" outlineLevel="2" collapsed="false">
      <c r="A474" s="209"/>
      <c r="B474" s="210"/>
      <c r="C474" s="214" t="s">
        <v>199</v>
      </c>
      <c r="D474" s="215"/>
      <c r="E474" s="216"/>
      <c r="F474" s="207"/>
      <c r="G474" s="207"/>
      <c r="H474" s="207"/>
      <c r="I474" s="207"/>
      <c r="J474" s="207"/>
      <c r="K474" s="207"/>
      <c r="L474" s="207"/>
      <c r="M474" s="207"/>
      <c r="N474" s="212"/>
      <c r="O474" s="212"/>
      <c r="P474" s="212"/>
      <c r="Q474" s="212"/>
      <c r="R474" s="207"/>
      <c r="S474" s="207"/>
      <c r="T474" s="207"/>
      <c r="U474" s="207"/>
      <c r="V474" s="207"/>
      <c r="W474" s="207"/>
      <c r="X474" s="207"/>
      <c r="Y474" s="207"/>
      <c r="Z474" s="208"/>
      <c r="AA474" s="208"/>
      <c r="AB474" s="208"/>
      <c r="AC474" s="208"/>
      <c r="AD474" s="208"/>
      <c r="AE474" s="208"/>
      <c r="AF474" s="208"/>
      <c r="AG474" s="208" t="s">
        <v>200</v>
      </c>
      <c r="AH474" s="208" t="n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customFormat="false" ht="13.2" hidden="false" customHeight="false" outlineLevel="3" collapsed="false">
      <c r="A475" s="209"/>
      <c r="B475" s="210"/>
      <c r="C475" s="214" t="s">
        <v>523</v>
      </c>
      <c r="D475" s="215"/>
      <c r="E475" s="216" t="n">
        <v>1</v>
      </c>
      <c r="F475" s="207"/>
      <c r="G475" s="207"/>
      <c r="H475" s="207"/>
      <c r="I475" s="207"/>
      <c r="J475" s="207"/>
      <c r="K475" s="207"/>
      <c r="L475" s="207"/>
      <c r="M475" s="207"/>
      <c r="N475" s="212"/>
      <c r="O475" s="212"/>
      <c r="P475" s="212"/>
      <c r="Q475" s="212"/>
      <c r="R475" s="207"/>
      <c r="S475" s="207"/>
      <c r="T475" s="207"/>
      <c r="U475" s="207"/>
      <c r="V475" s="207"/>
      <c r="W475" s="207"/>
      <c r="X475" s="207"/>
      <c r="Y475" s="207"/>
      <c r="Z475" s="208"/>
      <c r="AA475" s="208"/>
      <c r="AB475" s="208"/>
      <c r="AC475" s="208"/>
      <c r="AD475" s="208"/>
      <c r="AE475" s="208"/>
      <c r="AF475" s="208"/>
      <c r="AG475" s="208" t="s">
        <v>200</v>
      </c>
      <c r="AH475" s="208" t="n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customFormat="false" ht="13.2" hidden="false" customHeight="false" outlineLevel="3" collapsed="false">
      <c r="A476" s="209"/>
      <c r="B476" s="210"/>
      <c r="C476" s="214" t="s">
        <v>524</v>
      </c>
      <c r="D476" s="215"/>
      <c r="E476" s="216" t="n">
        <v>1</v>
      </c>
      <c r="F476" s="207"/>
      <c r="G476" s="207"/>
      <c r="H476" s="207"/>
      <c r="I476" s="207"/>
      <c r="J476" s="207"/>
      <c r="K476" s="207"/>
      <c r="L476" s="207"/>
      <c r="M476" s="207"/>
      <c r="N476" s="212"/>
      <c r="O476" s="212"/>
      <c r="P476" s="212"/>
      <c r="Q476" s="212"/>
      <c r="R476" s="207"/>
      <c r="S476" s="207"/>
      <c r="T476" s="207"/>
      <c r="U476" s="207"/>
      <c r="V476" s="207"/>
      <c r="W476" s="207"/>
      <c r="X476" s="207"/>
      <c r="Y476" s="207"/>
      <c r="Z476" s="208"/>
      <c r="AA476" s="208"/>
      <c r="AB476" s="208"/>
      <c r="AC476" s="208"/>
      <c r="AD476" s="208"/>
      <c r="AE476" s="208"/>
      <c r="AF476" s="208"/>
      <c r="AG476" s="208" t="s">
        <v>200</v>
      </c>
      <c r="AH476" s="208" t="n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customFormat="false" ht="13.2" hidden="false" customHeight="false" outlineLevel="3" collapsed="false">
      <c r="A477" s="209"/>
      <c r="B477" s="210"/>
      <c r="C477" s="214" t="s">
        <v>525</v>
      </c>
      <c r="D477" s="215"/>
      <c r="E477" s="216" t="n">
        <v>1</v>
      </c>
      <c r="F477" s="207"/>
      <c r="G477" s="207"/>
      <c r="H477" s="207"/>
      <c r="I477" s="207"/>
      <c r="J477" s="207"/>
      <c r="K477" s="207"/>
      <c r="L477" s="207"/>
      <c r="M477" s="207"/>
      <c r="N477" s="212"/>
      <c r="O477" s="212"/>
      <c r="P477" s="212"/>
      <c r="Q477" s="212"/>
      <c r="R477" s="207"/>
      <c r="S477" s="207"/>
      <c r="T477" s="207"/>
      <c r="U477" s="207"/>
      <c r="V477" s="207"/>
      <c r="W477" s="207"/>
      <c r="X477" s="207"/>
      <c r="Y477" s="207"/>
      <c r="Z477" s="208"/>
      <c r="AA477" s="208"/>
      <c r="AB477" s="208"/>
      <c r="AC477" s="208"/>
      <c r="AD477" s="208"/>
      <c r="AE477" s="208"/>
      <c r="AF477" s="208"/>
      <c r="AG477" s="208" t="s">
        <v>200</v>
      </c>
      <c r="AH477" s="208" t="n">
        <v>0</v>
      </c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customFormat="false" ht="13.2" hidden="false" customHeight="false" outlineLevel="3" collapsed="false">
      <c r="A478" s="209"/>
      <c r="B478" s="210"/>
      <c r="C478" s="214" t="s">
        <v>526</v>
      </c>
      <c r="D478" s="215"/>
      <c r="E478" s="216" t="n">
        <v>1</v>
      </c>
      <c r="F478" s="207"/>
      <c r="G478" s="207"/>
      <c r="H478" s="207"/>
      <c r="I478" s="207"/>
      <c r="J478" s="207"/>
      <c r="K478" s="207"/>
      <c r="L478" s="207"/>
      <c r="M478" s="207"/>
      <c r="N478" s="212"/>
      <c r="O478" s="212"/>
      <c r="P478" s="212"/>
      <c r="Q478" s="212"/>
      <c r="R478" s="207"/>
      <c r="S478" s="207"/>
      <c r="T478" s="207"/>
      <c r="U478" s="207"/>
      <c r="V478" s="207"/>
      <c r="W478" s="207"/>
      <c r="X478" s="207"/>
      <c r="Y478" s="207"/>
      <c r="Z478" s="208"/>
      <c r="AA478" s="208"/>
      <c r="AB478" s="208"/>
      <c r="AC478" s="208"/>
      <c r="AD478" s="208"/>
      <c r="AE478" s="208"/>
      <c r="AF478" s="208"/>
      <c r="AG478" s="208" t="s">
        <v>200</v>
      </c>
      <c r="AH478" s="208" t="n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customFormat="false" ht="13.2" hidden="false" customHeight="false" outlineLevel="2" collapsed="false">
      <c r="A479" s="209"/>
      <c r="B479" s="210"/>
      <c r="C479" s="217"/>
      <c r="D479" s="217"/>
      <c r="E479" s="217"/>
      <c r="F479" s="217"/>
      <c r="G479" s="217"/>
      <c r="H479" s="207"/>
      <c r="I479" s="207"/>
      <c r="J479" s="207"/>
      <c r="K479" s="207"/>
      <c r="L479" s="207"/>
      <c r="M479" s="207"/>
      <c r="N479" s="212"/>
      <c r="O479" s="212"/>
      <c r="P479" s="212"/>
      <c r="Q479" s="212"/>
      <c r="R479" s="207"/>
      <c r="S479" s="207"/>
      <c r="T479" s="207"/>
      <c r="U479" s="207"/>
      <c r="V479" s="207"/>
      <c r="W479" s="207"/>
      <c r="X479" s="207"/>
      <c r="Y479" s="207"/>
      <c r="Z479" s="208"/>
      <c r="AA479" s="208"/>
      <c r="AB479" s="208"/>
      <c r="AC479" s="208"/>
      <c r="AD479" s="208"/>
      <c r="AE479" s="208"/>
      <c r="AF479" s="208"/>
      <c r="AG479" s="208" t="s">
        <v>202</v>
      </c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customFormat="false" ht="19.4" hidden="false" customHeight="false" outlineLevel="1" collapsed="false">
      <c r="A480" s="199" t="n">
        <v>68</v>
      </c>
      <c r="B480" s="200" t="s">
        <v>529</v>
      </c>
      <c r="C480" s="201" t="s">
        <v>530</v>
      </c>
      <c r="D480" s="202" t="s">
        <v>190</v>
      </c>
      <c r="E480" s="203" t="n">
        <v>1.4345</v>
      </c>
      <c r="F480" s="204"/>
      <c r="G480" s="205" t="n">
        <f aca="false">ROUND(E480*F480,2)</f>
        <v>0</v>
      </c>
      <c r="H480" s="204" t="n">
        <v>26025</v>
      </c>
      <c r="I480" s="205" t="n">
        <f aca="false">ROUND(E480*H480,2)</f>
        <v>37332.86</v>
      </c>
      <c r="J480" s="204" t="n">
        <v>0</v>
      </c>
      <c r="K480" s="205" t="n">
        <f aca="false">ROUND(E480*J480,2)</f>
        <v>0</v>
      </c>
      <c r="L480" s="205" t="n">
        <v>21</v>
      </c>
      <c r="M480" s="205" t="n">
        <f aca="false">G480*(1+L480/100)</f>
        <v>0</v>
      </c>
      <c r="N480" s="203" t="n">
        <v>0.15</v>
      </c>
      <c r="O480" s="203" t="n">
        <f aca="false">ROUND(E480*N480,2)</f>
        <v>0.22</v>
      </c>
      <c r="P480" s="203" t="n">
        <v>0</v>
      </c>
      <c r="Q480" s="203" t="n">
        <f aca="false">ROUND(E480*P480,2)</f>
        <v>0</v>
      </c>
      <c r="R480" s="205" t="s">
        <v>274</v>
      </c>
      <c r="S480" s="205" t="s">
        <v>192</v>
      </c>
      <c r="T480" s="206" t="s">
        <v>193</v>
      </c>
      <c r="U480" s="207" t="n">
        <v>0</v>
      </c>
      <c r="V480" s="207" t="n">
        <f aca="false">ROUND(E480*U480,2)</f>
        <v>0</v>
      </c>
      <c r="W480" s="207"/>
      <c r="X480" s="207" t="s">
        <v>268</v>
      </c>
      <c r="Y480" s="207" t="s">
        <v>195</v>
      </c>
      <c r="Z480" s="208"/>
      <c r="AA480" s="208"/>
      <c r="AB480" s="208"/>
      <c r="AC480" s="208"/>
      <c r="AD480" s="208"/>
      <c r="AE480" s="208"/>
      <c r="AF480" s="208"/>
      <c r="AG480" s="208" t="s">
        <v>494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customFormat="false" ht="13.2" hidden="false" customHeight="false" outlineLevel="2" collapsed="false">
      <c r="A481" s="209"/>
      <c r="B481" s="210"/>
      <c r="C481" s="214" t="s">
        <v>199</v>
      </c>
      <c r="D481" s="215"/>
      <c r="E481" s="216"/>
      <c r="F481" s="207"/>
      <c r="G481" s="207"/>
      <c r="H481" s="207"/>
      <c r="I481" s="207"/>
      <c r="J481" s="207"/>
      <c r="K481" s="207"/>
      <c r="L481" s="207"/>
      <c r="M481" s="207"/>
      <c r="N481" s="212"/>
      <c r="O481" s="212"/>
      <c r="P481" s="212"/>
      <c r="Q481" s="212"/>
      <c r="R481" s="207"/>
      <c r="S481" s="207"/>
      <c r="T481" s="207"/>
      <c r="U481" s="207"/>
      <c r="V481" s="207"/>
      <c r="W481" s="207"/>
      <c r="X481" s="207"/>
      <c r="Y481" s="207"/>
      <c r="Z481" s="208"/>
      <c r="AA481" s="208"/>
      <c r="AB481" s="208"/>
      <c r="AC481" s="208"/>
      <c r="AD481" s="208"/>
      <c r="AE481" s="208"/>
      <c r="AF481" s="208"/>
      <c r="AG481" s="208" t="s">
        <v>200</v>
      </c>
      <c r="AH481" s="208" t="n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customFormat="false" ht="13.2" hidden="false" customHeight="false" outlineLevel="3" collapsed="false">
      <c r="A482" s="209"/>
      <c r="B482" s="210"/>
      <c r="C482" s="214" t="s">
        <v>435</v>
      </c>
      <c r="D482" s="215"/>
      <c r="E482" s="216" t="n">
        <v>0.77</v>
      </c>
      <c r="F482" s="207"/>
      <c r="G482" s="207"/>
      <c r="H482" s="207"/>
      <c r="I482" s="207"/>
      <c r="J482" s="207"/>
      <c r="K482" s="207"/>
      <c r="L482" s="207"/>
      <c r="M482" s="207"/>
      <c r="N482" s="212"/>
      <c r="O482" s="212"/>
      <c r="P482" s="212"/>
      <c r="Q482" s="212"/>
      <c r="R482" s="207"/>
      <c r="S482" s="207"/>
      <c r="T482" s="207"/>
      <c r="U482" s="207"/>
      <c r="V482" s="207"/>
      <c r="W482" s="207"/>
      <c r="X482" s="207"/>
      <c r="Y482" s="207"/>
      <c r="Z482" s="208"/>
      <c r="AA482" s="208"/>
      <c r="AB482" s="208"/>
      <c r="AC482" s="208"/>
      <c r="AD482" s="208"/>
      <c r="AE482" s="208"/>
      <c r="AF482" s="208"/>
      <c r="AG482" s="208" t="s">
        <v>200</v>
      </c>
      <c r="AH482" s="208" t="n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customFormat="false" ht="13.2" hidden="false" customHeight="false" outlineLevel="3" collapsed="false">
      <c r="A483" s="209"/>
      <c r="B483" s="210"/>
      <c r="C483" s="214" t="s">
        <v>531</v>
      </c>
      <c r="D483" s="215"/>
      <c r="E483" s="216" t="n">
        <v>0.67</v>
      </c>
      <c r="F483" s="207"/>
      <c r="G483" s="207"/>
      <c r="H483" s="207"/>
      <c r="I483" s="207"/>
      <c r="J483" s="207"/>
      <c r="K483" s="207"/>
      <c r="L483" s="207"/>
      <c r="M483" s="207"/>
      <c r="N483" s="212"/>
      <c r="O483" s="212"/>
      <c r="P483" s="212"/>
      <c r="Q483" s="212"/>
      <c r="R483" s="207"/>
      <c r="S483" s="207"/>
      <c r="T483" s="207"/>
      <c r="U483" s="207"/>
      <c r="V483" s="207"/>
      <c r="W483" s="207"/>
      <c r="X483" s="207"/>
      <c r="Y483" s="207"/>
      <c r="Z483" s="208"/>
      <c r="AA483" s="208"/>
      <c r="AB483" s="208"/>
      <c r="AC483" s="208"/>
      <c r="AD483" s="208"/>
      <c r="AE483" s="208"/>
      <c r="AF483" s="208"/>
      <c r="AG483" s="208" t="s">
        <v>200</v>
      </c>
      <c r="AH483" s="208" t="n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customFormat="false" ht="13.2" hidden="false" customHeight="false" outlineLevel="2" collapsed="false">
      <c r="A484" s="209"/>
      <c r="B484" s="210"/>
      <c r="C484" s="217"/>
      <c r="D484" s="217"/>
      <c r="E484" s="217"/>
      <c r="F484" s="217"/>
      <c r="G484" s="217"/>
      <c r="H484" s="207"/>
      <c r="I484" s="207"/>
      <c r="J484" s="207"/>
      <c r="K484" s="207"/>
      <c r="L484" s="207"/>
      <c r="M484" s="207"/>
      <c r="N484" s="212"/>
      <c r="O484" s="212"/>
      <c r="P484" s="212"/>
      <c r="Q484" s="212"/>
      <c r="R484" s="207"/>
      <c r="S484" s="207"/>
      <c r="T484" s="207"/>
      <c r="U484" s="207"/>
      <c r="V484" s="207"/>
      <c r="W484" s="207"/>
      <c r="X484" s="207"/>
      <c r="Y484" s="207"/>
      <c r="Z484" s="208"/>
      <c r="AA484" s="208"/>
      <c r="AB484" s="208"/>
      <c r="AC484" s="208"/>
      <c r="AD484" s="208"/>
      <c r="AE484" s="208"/>
      <c r="AF484" s="208"/>
      <c r="AG484" s="208" t="s">
        <v>202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customFormat="false" ht="12.8" hidden="false" customHeight="false" outlineLevel="1" collapsed="false">
      <c r="A485" s="199" t="n">
        <v>69</v>
      </c>
      <c r="B485" s="200" t="s">
        <v>532</v>
      </c>
      <c r="C485" s="201" t="s">
        <v>533</v>
      </c>
      <c r="D485" s="202" t="s">
        <v>264</v>
      </c>
      <c r="E485" s="203" t="n">
        <v>1</v>
      </c>
      <c r="F485" s="204"/>
      <c r="G485" s="205" t="n">
        <f aca="false">ROUND(E485*F485,2)</f>
        <v>0</v>
      </c>
      <c r="H485" s="204" t="n">
        <v>7925</v>
      </c>
      <c r="I485" s="205" t="n">
        <f aca="false">ROUND(E485*H485,2)</f>
        <v>7925</v>
      </c>
      <c r="J485" s="204" t="n">
        <v>0</v>
      </c>
      <c r="K485" s="205" t="n">
        <f aca="false">ROUND(E485*J485,2)</f>
        <v>0</v>
      </c>
      <c r="L485" s="205" t="n">
        <v>21</v>
      </c>
      <c r="M485" s="205" t="n">
        <f aca="false">G485*(1+L485/100)</f>
        <v>0</v>
      </c>
      <c r="N485" s="203" t="n">
        <v>0.15</v>
      </c>
      <c r="O485" s="203" t="n">
        <f aca="false">ROUND(E485*N485,2)</f>
        <v>0.15</v>
      </c>
      <c r="P485" s="203" t="n">
        <v>0</v>
      </c>
      <c r="Q485" s="203" t="n">
        <f aca="false">ROUND(E485*P485,2)</f>
        <v>0</v>
      </c>
      <c r="R485" s="205"/>
      <c r="S485" s="205" t="s">
        <v>248</v>
      </c>
      <c r="T485" s="206" t="s">
        <v>193</v>
      </c>
      <c r="U485" s="207" t="n">
        <v>0</v>
      </c>
      <c r="V485" s="207" t="n">
        <f aca="false">ROUND(E485*U485,2)</f>
        <v>0</v>
      </c>
      <c r="W485" s="207"/>
      <c r="X485" s="207" t="s">
        <v>268</v>
      </c>
      <c r="Y485" s="207" t="s">
        <v>195</v>
      </c>
      <c r="Z485" s="208"/>
      <c r="AA485" s="208"/>
      <c r="AB485" s="208"/>
      <c r="AC485" s="208"/>
      <c r="AD485" s="208"/>
      <c r="AE485" s="208"/>
      <c r="AF485" s="208"/>
      <c r="AG485" s="208" t="s">
        <v>494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customFormat="false" ht="13.2" hidden="false" customHeight="false" outlineLevel="2" collapsed="false">
      <c r="A486" s="209"/>
      <c r="B486" s="210"/>
      <c r="C486" s="214" t="s">
        <v>199</v>
      </c>
      <c r="D486" s="215"/>
      <c r="E486" s="216"/>
      <c r="F486" s="207"/>
      <c r="G486" s="207"/>
      <c r="H486" s="207"/>
      <c r="I486" s="207"/>
      <c r="J486" s="207"/>
      <c r="K486" s="207"/>
      <c r="L486" s="207"/>
      <c r="M486" s="207"/>
      <c r="N486" s="212"/>
      <c r="O486" s="212"/>
      <c r="P486" s="212"/>
      <c r="Q486" s="212"/>
      <c r="R486" s="207"/>
      <c r="S486" s="207"/>
      <c r="T486" s="207"/>
      <c r="U486" s="207"/>
      <c r="V486" s="207"/>
      <c r="W486" s="207"/>
      <c r="X486" s="207"/>
      <c r="Y486" s="207"/>
      <c r="Z486" s="208"/>
      <c r="AA486" s="208"/>
      <c r="AB486" s="208"/>
      <c r="AC486" s="208"/>
      <c r="AD486" s="208"/>
      <c r="AE486" s="208"/>
      <c r="AF486" s="208"/>
      <c r="AG486" s="208" t="s">
        <v>200</v>
      </c>
      <c r="AH486" s="208" t="n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customFormat="false" ht="13.2" hidden="false" customHeight="false" outlineLevel="3" collapsed="false">
      <c r="A487" s="209"/>
      <c r="B487" s="210"/>
      <c r="C487" s="214" t="s">
        <v>516</v>
      </c>
      <c r="D487" s="215"/>
      <c r="E487" s="216" t="n">
        <v>1</v>
      </c>
      <c r="F487" s="207"/>
      <c r="G487" s="207"/>
      <c r="H487" s="207"/>
      <c r="I487" s="207"/>
      <c r="J487" s="207"/>
      <c r="K487" s="207"/>
      <c r="L487" s="207"/>
      <c r="M487" s="207"/>
      <c r="N487" s="212"/>
      <c r="O487" s="212"/>
      <c r="P487" s="212"/>
      <c r="Q487" s="212"/>
      <c r="R487" s="207"/>
      <c r="S487" s="207"/>
      <c r="T487" s="207"/>
      <c r="U487" s="207"/>
      <c r="V487" s="207"/>
      <c r="W487" s="207"/>
      <c r="X487" s="207"/>
      <c r="Y487" s="207"/>
      <c r="Z487" s="208"/>
      <c r="AA487" s="208"/>
      <c r="AB487" s="208"/>
      <c r="AC487" s="208"/>
      <c r="AD487" s="208"/>
      <c r="AE487" s="208"/>
      <c r="AF487" s="208"/>
      <c r="AG487" s="208" t="s">
        <v>200</v>
      </c>
      <c r="AH487" s="208" t="n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customFormat="false" ht="12.8" hidden="false" customHeight="false" outlineLevel="2" collapsed="false">
      <c r="A488" s="209"/>
      <c r="B488" s="210"/>
      <c r="C488" s="217"/>
      <c r="D488" s="217"/>
      <c r="E488" s="217"/>
      <c r="F488" s="217"/>
      <c r="G488" s="217"/>
      <c r="H488" s="207"/>
      <c r="I488" s="207"/>
      <c r="J488" s="207"/>
      <c r="K488" s="207"/>
      <c r="L488" s="207"/>
      <c r="M488" s="207"/>
      <c r="N488" s="212"/>
      <c r="O488" s="212"/>
      <c r="P488" s="212"/>
      <c r="Q488" s="212"/>
      <c r="R488" s="207"/>
      <c r="S488" s="207"/>
      <c r="T488" s="207"/>
      <c r="U488" s="207"/>
      <c r="V488" s="207"/>
      <c r="W488" s="207"/>
      <c r="X488" s="207"/>
      <c r="Y488" s="207"/>
      <c r="Z488" s="208"/>
      <c r="AA488" s="208"/>
      <c r="AB488" s="208"/>
      <c r="AC488" s="208"/>
      <c r="AD488" s="208"/>
      <c r="AE488" s="208"/>
      <c r="AF488" s="208"/>
      <c r="AG488" s="208" t="s">
        <v>202</v>
      </c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customFormat="false" ht="12.8" hidden="false" customHeight="false" outlineLevel="1" collapsed="false">
      <c r="A489" s="199" t="n">
        <v>70</v>
      </c>
      <c r="B489" s="200" t="s">
        <v>534</v>
      </c>
      <c r="C489" s="201" t="s">
        <v>535</v>
      </c>
      <c r="D489" s="202" t="s">
        <v>340</v>
      </c>
      <c r="E489" s="203" t="n">
        <v>6.055</v>
      </c>
      <c r="F489" s="204"/>
      <c r="G489" s="205" t="n">
        <f aca="false">ROUND(E489*F489,2)</f>
        <v>0</v>
      </c>
      <c r="H489" s="204" t="n">
        <v>6360</v>
      </c>
      <c r="I489" s="205" t="n">
        <f aca="false">ROUND(E489*H489,2)</f>
        <v>38509.8</v>
      </c>
      <c r="J489" s="204" t="n">
        <v>0</v>
      </c>
      <c r="K489" s="205" t="n">
        <f aca="false">ROUND(E489*J489,2)</f>
        <v>0</v>
      </c>
      <c r="L489" s="205" t="n">
        <v>21</v>
      </c>
      <c r="M489" s="205" t="n">
        <f aca="false">G489*(1+L489/100)</f>
        <v>0</v>
      </c>
      <c r="N489" s="203" t="n">
        <v>0.15</v>
      </c>
      <c r="O489" s="203" t="n">
        <f aca="false">ROUND(E489*N489,2)</f>
        <v>0.91</v>
      </c>
      <c r="P489" s="203" t="n">
        <v>0</v>
      </c>
      <c r="Q489" s="203" t="n">
        <f aca="false">ROUND(E489*P489,2)</f>
        <v>0</v>
      </c>
      <c r="R489" s="205"/>
      <c r="S489" s="205" t="s">
        <v>248</v>
      </c>
      <c r="T489" s="206" t="s">
        <v>193</v>
      </c>
      <c r="U489" s="207" t="n">
        <v>0</v>
      </c>
      <c r="V489" s="207" t="n">
        <f aca="false">ROUND(E489*U489,2)</f>
        <v>0</v>
      </c>
      <c r="W489" s="207"/>
      <c r="X489" s="207" t="s">
        <v>268</v>
      </c>
      <c r="Y489" s="207" t="s">
        <v>195</v>
      </c>
      <c r="Z489" s="208"/>
      <c r="AA489" s="208"/>
      <c r="AB489" s="208"/>
      <c r="AC489" s="208"/>
      <c r="AD489" s="208"/>
      <c r="AE489" s="208"/>
      <c r="AF489" s="208"/>
      <c r="AG489" s="208" t="s">
        <v>494</v>
      </c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customFormat="false" ht="13.2" hidden="false" customHeight="true" outlineLevel="2" collapsed="false">
      <c r="A490" s="209"/>
      <c r="B490" s="210"/>
      <c r="C490" s="220" t="s">
        <v>519</v>
      </c>
      <c r="D490" s="220"/>
      <c r="E490" s="220"/>
      <c r="F490" s="220"/>
      <c r="G490" s="220"/>
      <c r="H490" s="207"/>
      <c r="I490" s="207"/>
      <c r="J490" s="207"/>
      <c r="K490" s="207"/>
      <c r="L490" s="207"/>
      <c r="M490" s="207"/>
      <c r="N490" s="212"/>
      <c r="O490" s="212"/>
      <c r="P490" s="212"/>
      <c r="Q490" s="212"/>
      <c r="R490" s="207"/>
      <c r="S490" s="207"/>
      <c r="T490" s="207"/>
      <c r="U490" s="207"/>
      <c r="V490" s="207"/>
      <c r="W490" s="207"/>
      <c r="X490" s="207"/>
      <c r="Y490" s="207"/>
      <c r="Z490" s="208"/>
      <c r="AA490" s="208"/>
      <c r="AB490" s="208"/>
      <c r="AC490" s="208"/>
      <c r="AD490" s="208"/>
      <c r="AE490" s="208"/>
      <c r="AF490" s="208"/>
      <c r="AG490" s="208" t="s">
        <v>215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customFormat="false" ht="13.2" hidden="false" customHeight="false" outlineLevel="2" collapsed="false">
      <c r="A491" s="209"/>
      <c r="B491" s="210"/>
      <c r="C491" s="214" t="s">
        <v>199</v>
      </c>
      <c r="D491" s="215"/>
      <c r="E491" s="216"/>
      <c r="F491" s="207"/>
      <c r="G491" s="207"/>
      <c r="H491" s="207"/>
      <c r="I491" s="207"/>
      <c r="J491" s="207"/>
      <c r="K491" s="207"/>
      <c r="L491" s="207"/>
      <c r="M491" s="207"/>
      <c r="N491" s="212"/>
      <c r="O491" s="212"/>
      <c r="P491" s="212"/>
      <c r="Q491" s="212"/>
      <c r="R491" s="207"/>
      <c r="S491" s="207"/>
      <c r="T491" s="207"/>
      <c r="U491" s="207"/>
      <c r="V491" s="207"/>
      <c r="W491" s="207"/>
      <c r="X491" s="207"/>
      <c r="Y491" s="207"/>
      <c r="Z491" s="208"/>
      <c r="AA491" s="208"/>
      <c r="AB491" s="208"/>
      <c r="AC491" s="208"/>
      <c r="AD491" s="208"/>
      <c r="AE491" s="208"/>
      <c r="AF491" s="208"/>
      <c r="AG491" s="208" t="s">
        <v>200</v>
      </c>
      <c r="AH491" s="208" t="n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customFormat="false" ht="13.2" hidden="false" customHeight="false" outlineLevel="3" collapsed="false">
      <c r="A492" s="209"/>
      <c r="B492" s="210"/>
      <c r="C492" s="214" t="s">
        <v>520</v>
      </c>
      <c r="D492" s="215"/>
      <c r="E492" s="216" t="n">
        <v>6.05</v>
      </c>
      <c r="F492" s="207"/>
      <c r="G492" s="207"/>
      <c r="H492" s="207"/>
      <c r="I492" s="207"/>
      <c r="J492" s="207"/>
      <c r="K492" s="207"/>
      <c r="L492" s="207"/>
      <c r="M492" s="207"/>
      <c r="N492" s="212"/>
      <c r="O492" s="212"/>
      <c r="P492" s="212"/>
      <c r="Q492" s="212"/>
      <c r="R492" s="207"/>
      <c r="S492" s="207"/>
      <c r="T492" s="207"/>
      <c r="U492" s="207"/>
      <c r="V492" s="207"/>
      <c r="W492" s="207"/>
      <c r="X492" s="207"/>
      <c r="Y492" s="207"/>
      <c r="Z492" s="208"/>
      <c r="AA492" s="208"/>
      <c r="AB492" s="208"/>
      <c r="AC492" s="208"/>
      <c r="AD492" s="208"/>
      <c r="AE492" s="208"/>
      <c r="AF492" s="208"/>
      <c r="AG492" s="208" t="s">
        <v>200</v>
      </c>
      <c r="AH492" s="208" t="n">
        <v>0</v>
      </c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customFormat="false" ht="13.2" hidden="false" customHeight="false" outlineLevel="2" collapsed="false">
      <c r="A493" s="209"/>
      <c r="B493" s="210"/>
      <c r="C493" s="217"/>
      <c r="D493" s="217"/>
      <c r="E493" s="217"/>
      <c r="F493" s="217"/>
      <c r="G493" s="217"/>
      <c r="H493" s="207"/>
      <c r="I493" s="207"/>
      <c r="J493" s="207"/>
      <c r="K493" s="207"/>
      <c r="L493" s="207"/>
      <c r="M493" s="207"/>
      <c r="N493" s="212"/>
      <c r="O493" s="212"/>
      <c r="P493" s="212"/>
      <c r="Q493" s="212"/>
      <c r="R493" s="207"/>
      <c r="S493" s="207"/>
      <c r="T493" s="207"/>
      <c r="U493" s="207"/>
      <c r="V493" s="207"/>
      <c r="W493" s="207"/>
      <c r="X493" s="207"/>
      <c r="Y493" s="207"/>
      <c r="Z493" s="208"/>
      <c r="AA493" s="208"/>
      <c r="AB493" s="208"/>
      <c r="AC493" s="208"/>
      <c r="AD493" s="208"/>
      <c r="AE493" s="208"/>
      <c r="AF493" s="208"/>
      <c r="AG493" s="208" t="s">
        <v>202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customFormat="false" ht="13.2" hidden="false" customHeight="false" outlineLevel="0" collapsed="false">
      <c r="A494" s="191" t="s">
        <v>186</v>
      </c>
      <c r="B494" s="192" t="s">
        <v>129</v>
      </c>
      <c r="C494" s="193" t="s">
        <v>130</v>
      </c>
      <c r="D494" s="194"/>
      <c r="E494" s="195"/>
      <c r="F494" s="196"/>
      <c r="G494" s="196" t="n">
        <f aca="false">SUMIF(AG495:AG499,"&lt;&gt;NOR",G495:G499)</f>
        <v>0</v>
      </c>
      <c r="H494" s="196"/>
      <c r="I494" s="196" t="n">
        <f aca="false">SUM(I495:I499)</f>
        <v>0</v>
      </c>
      <c r="J494" s="196"/>
      <c r="K494" s="196" t="n">
        <f aca="false">SUM(K495:K499)</f>
        <v>38500</v>
      </c>
      <c r="L494" s="196"/>
      <c r="M494" s="196" t="n">
        <f aca="false">SUM(M495:M499)</f>
        <v>0</v>
      </c>
      <c r="N494" s="195"/>
      <c r="O494" s="195" t="n">
        <f aca="false">SUM(O495:O499)</f>
        <v>0.2</v>
      </c>
      <c r="P494" s="195"/>
      <c r="Q494" s="195" t="n">
        <f aca="false">SUM(Q495:Q499)</f>
        <v>0</v>
      </c>
      <c r="R494" s="196"/>
      <c r="S494" s="196"/>
      <c r="T494" s="197"/>
      <c r="U494" s="198"/>
      <c r="V494" s="198" t="n">
        <f aca="false">SUM(V495:V499)</f>
        <v>0</v>
      </c>
      <c r="W494" s="198"/>
      <c r="X494" s="198"/>
      <c r="Y494" s="198"/>
      <c r="AG494" s="0" t="s">
        <v>187</v>
      </c>
    </row>
    <row r="495" customFormat="false" ht="12.8" hidden="false" customHeight="false" outlineLevel="1" collapsed="false">
      <c r="A495" s="221" t="n">
        <v>71</v>
      </c>
      <c r="B495" s="222" t="s">
        <v>536</v>
      </c>
      <c r="C495" s="223" t="s">
        <v>537</v>
      </c>
      <c r="D495" s="224" t="s">
        <v>264</v>
      </c>
      <c r="E495" s="225" t="n">
        <v>1</v>
      </c>
      <c r="F495" s="204"/>
      <c r="G495" s="226" t="n">
        <f aca="false">ROUND(E495*F495,2)</f>
        <v>0</v>
      </c>
      <c r="H495" s="227" t="n">
        <v>0</v>
      </c>
      <c r="I495" s="226" t="n">
        <f aca="false">ROUND(E495*H495,2)</f>
        <v>0</v>
      </c>
      <c r="J495" s="227" t="n">
        <v>38500</v>
      </c>
      <c r="K495" s="226" t="n">
        <f aca="false">ROUND(E495*J495,2)</f>
        <v>38500</v>
      </c>
      <c r="L495" s="226" t="n">
        <v>21</v>
      </c>
      <c r="M495" s="226" t="n">
        <f aca="false">G495*(1+L495/100)</f>
        <v>0</v>
      </c>
      <c r="N495" s="225" t="n">
        <v>0.204</v>
      </c>
      <c r="O495" s="225" t="n">
        <f aca="false">ROUND(E495*N495,2)</f>
        <v>0.2</v>
      </c>
      <c r="P495" s="225" t="n">
        <v>0</v>
      </c>
      <c r="Q495" s="225" t="n">
        <f aca="false">ROUND(E495*P495,2)</f>
        <v>0</v>
      </c>
      <c r="R495" s="226"/>
      <c r="S495" s="226" t="s">
        <v>248</v>
      </c>
      <c r="T495" s="228" t="s">
        <v>193</v>
      </c>
      <c r="U495" s="207" t="n">
        <v>0</v>
      </c>
      <c r="V495" s="207" t="n">
        <f aca="false">ROUND(E495*U495,2)</f>
        <v>0</v>
      </c>
      <c r="W495" s="207"/>
      <c r="X495" s="207" t="s">
        <v>194</v>
      </c>
      <c r="Y495" s="207" t="s">
        <v>195</v>
      </c>
      <c r="Z495" s="208"/>
      <c r="AA495" s="208"/>
      <c r="AB495" s="208"/>
      <c r="AC495" s="208"/>
      <c r="AD495" s="208"/>
      <c r="AE495" s="208"/>
      <c r="AF495" s="208"/>
      <c r="AG495" s="208" t="s">
        <v>207</v>
      </c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customFormat="false" ht="13.2" hidden="false" customHeight="true" outlineLevel="2" collapsed="false">
      <c r="A496" s="209"/>
      <c r="B496" s="210"/>
      <c r="C496" s="220" t="s">
        <v>538</v>
      </c>
      <c r="D496" s="220"/>
      <c r="E496" s="220"/>
      <c r="F496" s="220"/>
      <c r="G496" s="220"/>
      <c r="H496" s="207"/>
      <c r="I496" s="207"/>
      <c r="J496" s="207"/>
      <c r="K496" s="207"/>
      <c r="L496" s="207"/>
      <c r="M496" s="207"/>
      <c r="N496" s="212"/>
      <c r="O496" s="212"/>
      <c r="P496" s="212"/>
      <c r="Q496" s="212"/>
      <c r="R496" s="207"/>
      <c r="S496" s="207"/>
      <c r="T496" s="207"/>
      <c r="U496" s="207"/>
      <c r="V496" s="207"/>
      <c r="W496" s="207"/>
      <c r="X496" s="207"/>
      <c r="Y496" s="207"/>
      <c r="Z496" s="208"/>
      <c r="AA496" s="208"/>
      <c r="AB496" s="208"/>
      <c r="AC496" s="208"/>
      <c r="AD496" s="208"/>
      <c r="AE496" s="208"/>
      <c r="AF496" s="208"/>
      <c r="AG496" s="208" t="s">
        <v>215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13" t="str">
        <f aca="false">C496</f>
        <v>Nové plastové dveře dvoukřídlé s nadsvětlíkem 1450x2700 mm, zasklení izolačním dvojsklem do výšky 400 mm, barva bílá</v>
      </c>
      <c r="BB496" s="208"/>
      <c r="BC496" s="208"/>
      <c r="BD496" s="208"/>
      <c r="BE496" s="208"/>
      <c r="BF496" s="208"/>
      <c r="BG496" s="208"/>
      <c r="BH496" s="208"/>
    </row>
    <row r="497" customFormat="false" ht="13.2" hidden="false" customHeight="false" outlineLevel="2" collapsed="false">
      <c r="A497" s="209"/>
      <c r="B497" s="210"/>
      <c r="C497" s="214" t="s">
        <v>199</v>
      </c>
      <c r="D497" s="215"/>
      <c r="E497" s="216"/>
      <c r="F497" s="207"/>
      <c r="G497" s="207"/>
      <c r="H497" s="207"/>
      <c r="I497" s="207"/>
      <c r="J497" s="207"/>
      <c r="K497" s="207"/>
      <c r="L497" s="207"/>
      <c r="M497" s="207"/>
      <c r="N497" s="212"/>
      <c r="O497" s="212"/>
      <c r="P497" s="212"/>
      <c r="Q497" s="212"/>
      <c r="R497" s="207"/>
      <c r="S497" s="207"/>
      <c r="T497" s="207"/>
      <c r="U497" s="207"/>
      <c r="V497" s="207"/>
      <c r="W497" s="207"/>
      <c r="X497" s="207"/>
      <c r="Y497" s="207"/>
      <c r="Z497" s="208"/>
      <c r="AA497" s="208"/>
      <c r="AB497" s="208"/>
      <c r="AC497" s="208"/>
      <c r="AD497" s="208"/>
      <c r="AE497" s="208"/>
      <c r="AF497" s="208"/>
      <c r="AG497" s="208" t="s">
        <v>200</v>
      </c>
      <c r="AH497" s="208" t="n">
        <v>0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customFormat="false" ht="13.2" hidden="false" customHeight="false" outlineLevel="3" collapsed="false">
      <c r="A498" s="209"/>
      <c r="B498" s="210"/>
      <c r="C498" s="214" t="s">
        <v>346</v>
      </c>
      <c r="D498" s="215"/>
      <c r="E498" s="216" t="n">
        <v>1</v>
      </c>
      <c r="F498" s="207"/>
      <c r="G498" s="207"/>
      <c r="H498" s="207"/>
      <c r="I498" s="207"/>
      <c r="J498" s="207"/>
      <c r="K498" s="207"/>
      <c r="L498" s="207"/>
      <c r="M498" s="207"/>
      <c r="N498" s="212"/>
      <c r="O498" s="212"/>
      <c r="P498" s="212"/>
      <c r="Q498" s="212"/>
      <c r="R498" s="207"/>
      <c r="S498" s="207"/>
      <c r="T498" s="207"/>
      <c r="U498" s="207"/>
      <c r="V498" s="207"/>
      <c r="W498" s="207"/>
      <c r="X498" s="207"/>
      <c r="Y498" s="207"/>
      <c r="Z498" s="208"/>
      <c r="AA498" s="208"/>
      <c r="AB498" s="208"/>
      <c r="AC498" s="208"/>
      <c r="AD498" s="208"/>
      <c r="AE498" s="208"/>
      <c r="AF498" s="208"/>
      <c r="AG498" s="208" t="s">
        <v>200</v>
      </c>
      <c r="AH498" s="208" t="n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customFormat="false" ht="13.2" hidden="false" customHeight="false" outlineLevel="2" collapsed="false">
      <c r="A499" s="209"/>
      <c r="B499" s="210"/>
      <c r="C499" s="217"/>
      <c r="D499" s="217"/>
      <c r="E499" s="217"/>
      <c r="F499" s="217"/>
      <c r="G499" s="217"/>
      <c r="H499" s="207"/>
      <c r="I499" s="207"/>
      <c r="J499" s="207"/>
      <c r="K499" s="207"/>
      <c r="L499" s="207"/>
      <c r="M499" s="207"/>
      <c r="N499" s="212"/>
      <c r="O499" s="212"/>
      <c r="P499" s="212"/>
      <c r="Q499" s="212"/>
      <c r="R499" s="207"/>
      <c r="S499" s="207"/>
      <c r="T499" s="207"/>
      <c r="U499" s="207"/>
      <c r="V499" s="207"/>
      <c r="W499" s="207"/>
      <c r="X499" s="207"/>
      <c r="Y499" s="207"/>
      <c r="Z499" s="208"/>
      <c r="AA499" s="208"/>
      <c r="AB499" s="208"/>
      <c r="AC499" s="208"/>
      <c r="AD499" s="208"/>
      <c r="AE499" s="208"/>
      <c r="AF499" s="208"/>
      <c r="AG499" s="208" t="s">
        <v>202</v>
      </c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customFormat="false" ht="13.2" hidden="false" customHeight="false" outlineLevel="0" collapsed="false">
      <c r="A500" s="191" t="s">
        <v>186</v>
      </c>
      <c r="B500" s="192" t="s">
        <v>131</v>
      </c>
      <c r="C500" s="193" t="s">
        <v>132</v>
      </c>
      <c r="D500" s="194"/>
      <c r="E500" s="195"/>
      <c r="F500" s="196"/>
      <c r="G500" s="196" t="n">
        <f aca="false">SUMIF(AG501:AG539,"&lt;&gt;NOR",G501:G539)</f>
        <v>0</v>
      </c>
      <c r="H500" s="196"/>
      <c r="I500" s="196" t="n">
        <f aca="false">SUM(I501:I539)</f>
        <v>119611.85</v>
      </c>
      <c r="J500" s="196"/>
      <c r="K500" s="196" t="n">
        <f aca="false">SUM(K501:K539)</f>
        <v>173546.1</v>
      </c>
      <c r="L500" s="196"/>
      <c r="M500" s="196" t="n">
        <f aca="false">SUM(M501:M539)</f>
        <v>0</v>
      </c>
      <c r="N500" s="195"/>
      <c r="O500" s="195" t="n">
        <f aca="false">SUM(O501:O539)</f>
        <v>0</v>
      </c>
      <c r="P500" s="195"/>
      <c r="Q500" s="195" t="n">
        <f aca="false">SUM(Q501:Q539)</f>
        <v>0</v>
      </c>
      <c r="R500" s="196"/>
      <c r="S500" s="196"/>
      <c r="T500" s="197"/>
      <c r="U500" s="198"/>
      <c r="V500" s="198" t="n">
        <f aca="false">SUM(V501:V539)</f>
        <v>0</v>
      </c>
      <c r="W500" s="198"/>
      <c r="X500" s="198"/>
      <c r="Y500" s="198"/>
      <c r="AG500" s="0" t="s">
        <v>187</v>
      </c>
    </row>
    <row r="501" customFormat="false" ht="19.4" hidden="false" customHeight="false" outlineLevel="1" collapsed="false">
      <c r="A501" s="199" t="n">
        <v>72</v>
      </c>
      <c r="B501" s="200" t="s">
        <v>539</v>
      </c>
      <c r="C501" s="201" t="s">
        <v>540</v>
      </c>
      <c r="D501" s="202" t="s">
        <v>190</v>
      </c>
      <c r="E501" s="203" t="n">
        <v>146.7</v>
      </c>
      <c r="F501" s="204"/>
      <c r="G501" s="205" t="n">
        <f aca="false">ROUND(E501*F501,2)</f>
        <v>0</v>
      </c>
      <c r="H501" s="204" t="n">
        <v>0</v>
      </c>
      <c r="I501" s="205" t="n">
        <f aca="false">ROUND(E501*H501,2)</f>
        <v>0</v>
      </c>
      <c r="J501" s="204" t="n">
        <v>1183</v>
      </c>
      <c r="K501" s="205" t="n">
        <f aca="false">ROUND(E501*J501,2)</f>
        <v>173546.1</v>
      </c>
      <c r="L501" s="205" t="n">
        <v>21</v>
      </c>
      <c r="M501" s="205" t="n">
        <f aca="false">G501*(1+L501/100)</f>
        <v>0</v>
      </c>
      <c r="N501" s="203" t="n">
        <v>0</v>
      </c>
      <c r="O501" s="203" t="n">
        <f aca="false">ROUND(E501*N501,2)</f>
        <v>0</v>
      </c>
      <c r="P501" s="203" t="n">
        <v>0</v>
      </c>
      <c r="Q501" s="203" t="n">
        <f aca="false">ROUND(E501*P501,2)</f>
        <v>0</v>
      </c>
      <c r="R501" s="205" t="s">
        <v>541</v>
      </c>
      <c r="S501" s="205" t="s">
        <v>192</v>
      </c>
      <c r="T501" s="206" t="s">
        <v>193</v>
      </c>
      <c r="U501" s="207" t="n">
        <v>0</v>
      </c>
      <c r="V501" s="207" t="n">
        <f aca="false">ROUND(E501*U501,2)</f>
        <v>0</v>
      </c>
      <c r="W501" s="207"/>
      <c r="X501" s="207" t="s">
        <v>194</v>
      </c>
      <c r="Y501" s="207" t="s">
        <v>195</v>
      </c>
      <c r="Z501" s="208"/>
      <c r="AA501" s="208"/>
      <c r="AB501" s="208"/>
      <c r="AC501" s="208"/>
      <c r="AD501" s="208"/>
      <c r="AE501" s="208"/>
      <c r="AF501" s="208"/>
      <c r="AG501" s="208" t="s">
        <v>196</v>
      </c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customFormat="false" ht="13.2" hidden="false" customHeight="false" outlineLevel="2" collapsed="false">
      <c r="A502" s="209"/>
      <c r="B502" s="210"/>
      <c r="C502" s="214" t="s">
        <v>199</v>
      </c>
      <c r="D502" s="215"/>
      <c r="E502" s="216"/>
      <c r="F502" s="207"/>
      <c r="G502" s="207"/>
      <c r="H502" s="207"/>
      <c r="I502" s="207"/>
      <c r="J502" s="207"/>
      <c r="K502" s="207"/>
      <c r="L502" s="207"/>
      <c r="M502" s="207"/>
      <c r="N502" s="212"/>
      <c r="O502" s="212"/>
      <c r="P502" s="212"/>
      <c r="Q502" s="212"/>
      <c r="R502" s="207"/>
      <c r="S502" s="207"/>
      <c r="T502" s="207"/>
      <c r="U502" s="207"/>
      <c r="V502" s="207"/>
      <c r="W502" s="207"/>
      <c r="X502" s="207"/>
      <c r="Y502" s="207"/>
      <c r="Z502" s="208"/>
      <c r="AA502" s="208"/>
      <c r="AB502" s="208"/>
      <c r="AC502" s="208"/>
      <c r="AD502" s="208"/>
      <c r="AE502" s="208"/>
      <c r="AF502" s="208"/>
      <c r="AG502" s="208" t="s">
        <v>200</v>
      </c>
      <c r="AH502" s="208" t="n">
        <v>0</v>
      </c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customFormat="false" ht="13.2" hidden="false" customHeight="false" outlineLevel="3" collapsed="false">
      <c r="A503" s="209"/>
      <c r="B503" s="210"/>
      <c r="C503" s="214" t="s">
        <v>358</v>
      </c>
      <c r="D503" s="215"/>
      <c r="E503" s="216" t="n">
        <v>2.7</v>
      </c>
      <c r="F503" s="207"/>
      <c r="G503" s="207"/>
      <c r="H503" s="207"/>
      <c r="I503" s="207"/>
      <c r="J503" s="207"/>
      <c r="K503" s="207"/>
      <c r="L503" s="207"/>
      <c r="M503" s="207"/>
      <c r="N503" s="212"/>
      <c r="O503" s="212"/>
      <c r="P503" s="212"/>
      <c r="Q503" s="212"/>
      <c r="R503" s="207"/>
      <c r="S503" s="207"/>
      <c r="T503" s="207"/>
      <c r="U503" s="207"/>
      <c r="V503" s="207"/>
      <c r="W503" s="207"/>
      <c r="X503" s="207"/>
      <c r="Y503" s="207"/>
      <c r="Z503" s="208"/>
      <c r="AA503" s="208"/>
      <c r="AB503" s="208"/>
      <c r="AC503" s="208"/>
      <c r="AD503" s="208"/>
      <c r="AE503" s="208"/>
      <c r="AF503" s="208"/>
      <c r="AG503" s="208" t="s">
        <v>200</v>
      </c>
      <c r="AH503" s="208" t="n">
        <v>0</v>
      </c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customFormat="false" ht="13.2" hidden="false" customHeight="false" outlineLevel="3" collapsed="false">
      <c r="A504" s="209"/>
      <c r="B504" s="210"/>
      <c r="C504" s="214" t="s">
        <v>359</v>
      </c>
      <c r="D504" s="215"/>
      <c r="E504" s="216" t="n">
        <v>33.1</v>
      </c>
      <c r="F504" s="207"/>
      <c r="G504" s="207"/>
      <c r="H504" s="207"/>
      <c r="I504" s="207"/>
      <c r="J504" s="207"/>
      <c r="K504" s="207"/>
      <c r="L504" s="207"/>
      <c r="M504" s="207"/>
      <c r="N504" s="212"/>
      <c r="O504" s="212"/>
      <c r="P504" s="212"/>
      <c r="Q504" s="212"/>
      <c r="R504" s="207"/>
      <c r="S504" s="207"/>
      <c r="T504" s="207"/>
      <c r="U504" s="207"/>
      <c r="V504" s="207"/>
      <c r="W504" s="207"/>
      <c r="X504" s="207"/>
      <c r="Y504" s="207"/>
      <c r="Z504" s="208"/>
      <c r="AA504" s="208"/>
      <c r="AB504" s="208"/>
      <c r="AC504" s="208"/>
      <c r="AD504" s="208"/>
      <c r="AE504" s="208"/>
      <c r="AF504" s="208"/>
      <c r="AG504" s="208" t="s">
        <v>200</v>
      </c>
      <c r="AH504" s="208" t="n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customFormat="false" ht="13.2" hidden="false" customHeight="false" outlineLevel="3" collapsed="false">
      <c r="A505" s="209"/>
      <c r="B505" s="210"/>
      <c r="C505" s="214" t="s">
        <v>360</v>
      </c>
      <c r="D505" s="215"/>
      <c r="E505" s="216" t="n">
        <v>8.1</v>
      </c>
      <c r="F505" s="207"/>
      <c r="G505" s="207"/>
      <c r="H505" s="207"/>
      <c r="I505" s="207"/>
      <c r="J505" s="207"/>
      <c r="K505" s="207"/>
      <c r="L505" s="207"/>
      <c r="M505" s="207"/>
      <c r="N505" s="212"/>
      <c r="O505" s="212"/>
      <c r="P505" s="212"/>
      <c r="Q505" s="212"/>
      <c r="R505" s="207"/>
      <c r="S505" s="207"/>
      <c r="T505" s="207"/>
      <c r="U505" s="207"/>
      <c r="V505" s="207"/>
      <c r="W505" s="207"/>
      <c r="X505" s="207"/>
      <c r="Y505" s="207"/>
      <c r="Z505" s="208"/>
      <c r="AA505" s="208"/>
      <c r="AB505" s="208"/>
      <c r="AC505" s="208"/>
      <c r="AD505" s="208"/>
      <c r="AE505" s="208"/>
      <c r="AF505" s="208"/>
      <c r="AG505" s="208" t="s">
        <v>200</v>
      </c>
      <c r="AH505" s="208" t="n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customFormat="false" ht="13.2" hidden="false" customHeight="false" outlineLevel="3" collapsed="false">
      <c r="A506" s="209"/>
      <c r="B506" s="210"/>
      <c r="C506" s="214" t="s">
        <v>361</v>
      </c>
      <c r="D506" s="215"/>
      <c r="E506" s="216" t="n">
        <v>4.5</v>
      </c>
      <c r="F506" s="207"/>
      <c r="G506" s="207"/>
      <c r="H506" s="207"/>
      <c r="I506" s="207"/>
      <c r="J506" s="207"/>
      <c r="K506" s="207"/>
      <c r="L506" s="207"/>
      <c r="M506" s="207"/>
      <c r="N506" s="212"/>
      <c r="O506" s="212"/>
      <c r="P506" s="212"/>
      <c r="Q506" s="212"/>
      <c r="R506" s="207"/>
      <c r="S506" s="207"/>
      <c r="T506" s="207"/>
      <c r="U506" s="207"/>
      <c r="V506" s="207"/>
      <c r="W506" s="207"/>
      <c r="X506" s="207"/>
      <c r="Y506" s="207"/>
      <c r="Z506" s="208"/>
      <c r="AA506" s="208"/>
      <c r="AB506" s="208"/>
      <c r="AC506" s="208"/>
      <c r="AD506" s="208"/>
      <c r="AE506" s="208"/>
      <c r="AF506" s="208"/>
      <c r="AG506" s="208" t="s">
        <v>200</v>
      </c>
      <c r="AH506" s="208" t="n">
        <v>0</v>
      </c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customFormat="false" ht="13.2" hidden="false" customHeight="false" outlineLevel="3" collapsed="false">
      <c r="A507" s="209"/>
      <c r="B507" s="210"/>
      <c r="C507" s="214" t="s">
        <v>362</v>
      </c>
      <c r="D507" s="215"/>
      <c r="E507" s="216" t="n">
        <v>5</v>
      </c>
      <c r="F507" s="207"/>
      <c r="G507" s="207"/>
      <c r="H507" s="207"/>
      <c r="I507" s="207"/>
      <c r="J507" s="207"/>
      <c r="K507" s="207"/>
      <c r="L507" s="207"/>
      <c r="M507" s="207"/>
      <c r="N507" s="212"/>
      <c r="O507" s="212"/>
      <c r="P507" s="212"/>
      <c r="Q507" s="212"/>
      <c r="R507" s="207"/>
      <c r="S507" s="207"/>
      <c r="T507" s="207"/>
      <c r="U507" s="207"/>
      <c r="V507" s="207"/>
      <c r="W507" s="207"/>
      <c r="X507" s="207"/>
      <c r="Y507" s="207"/>
      <c r="Z507" s="208"/>
      <c r="AA507" s="208"/>
      <c r="AB507" s="208"/>
      <c r="AC507" s="208"/>
      <c r="AD507" s="208"/>
      <c r="AE507" s="208"/>
      <c r="AF507" s="208"/>
      <c r="AG507" s="208" t="s">
        <v>200</v>
      </c>
      <c r="AH507" s="208" t="n">
        <v>0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customFormat="false" ht="13.2" hidden="false" customHeight="false" outlineLevel="3" collapsed="false">
      <c r="A508" s="209"/>
      <c r="B508" s="210"/>
      <c r="C508" s="214" t="s">
        <v>363</v>
      </c>
      <c r="D508" s="215"/>
      <c r="E508" s="216" t="n">
        <v>0.9</v>
      </c>
      <c r="F508" s="207"/>
      <c r="G508" s="207"/>
      <c r="H508" s="207"/>
      <c r="I508" s="207"/>
      <c r="J508" s="207"/>
      <c r="K508" s="207"/>
      <c r="L508" s="207"/>
      <c r="M508" s="207"/>
      <c r="N508" s="212"/>
      <c r="O508" s="212"/>
      <c r="P508" s="212"/>
      <c r="Q508" s="212"/>
      <c r="R508" s="207"/>
      <c r="S508" s="207"/>
      <c r="T508" s="207"/>
      <c r="U508" s="207"/>
      <c r="V508" s="207"/>
      <c r="W508" s="207"/>
      <c r="X508" s="207"/>
      <c r="Y508" s="207"/>
      <c r="Z508" s="208"/>
      <c r="AA508" s="208"/>
      <c r="AB508" s="208"/>
      <c r="AC508" s="208"/>
      <c r="AD508" s="208"/>
      <c r="AE508" s="208"/>
      <c r="AF508" s="208"/>
      <c r="AG508" s="208" t="s">
        <v>200</v>
      </c>
      <c r="AH508" s="208" t="n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customFormat="false" ht="13.2" hidden="false" customHeight="false" outlineLevel="3" collapsed="false">
      <c r="A509" s="209"/>
      <c r="B509" s="210"/>
      <c r="C509" s="214" t="s">
        <v>364</v>
      </c>
      <c r="D509" s="215"/>
      <c r="E509" s="216" t="n">
        <v>1.2</v>
      </c>
      <c r="F509" s="207"/>
      <c r="G509" s="207"/>
      <c r="H509" s="207"/>
      <c r="I509" s="207"/>
      <c r="J509" s="207"/>
      <c r="K509" s="207"/>
      <c r="L509" s="207"/>
      <c r="M509" s="207"/>
      <c r="N509" s="212"/>
      <c r="O509" s="212"/>
      <c r="P509" s="212"/>
      <c r="Q509" s="212"/>
      <c r="R509" s="207"/>
      <c r="S509" s="207"/>
      <c r="T509" s="207"/>
      <c r="U509" s="207"/>
      <c r="V509" s="207"/>
      <c r="W509" s="207"/>
      <c r="X509" s="207"/>
      <c r="Y509" s="207"/>
      <c r="Z509" s="208"/>
      <c r="AA509" s="208"/>
      <c r="AB509" s="208"/>
      <c r="AC509" s="208"/>
      <c r="AD509" s="208"/>
      <c r="AE509" s="208"/>
      <c r="AF509" s="208"/>
      <c r="AG509" s="208" t="s">
        <v>200</v>
      </c>
      <c r="AH509" s="208" t="n">
        <v>0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customFormat="false" ht="13.2" hidden="false" customHeight="false" outlineLevel="3" collapsed="false">
      <c r="A510" s="209"/>
      <c r="B510" s="210"/>
      <c r="C510" s="214" t="s">
        <v>365</v>
      </c>
      <c r="D510" s="215"/>
      <c r="E510" s="216" t="n">
        <v>5.4</v>
      </c>
      <c r="F510" s="207"/>
      <c r="G510" s="207"/>
      <c r="H510" s="207"/>
      <c r="I510" s="207"/>
      <c r="J510" s="207"/>
      <c r="K510" s="207"/>
      <c r="L510" s="207"/>
      <c r="M510" s="207"/>
      <c r="N510" s="212"/>
      <c r="O510" s="212"/>
      <c r="P510" s="212"/>
      <c r="Q510" s="212"/>
      <c r="R510" s="207"/>
      <c r="S510" s="207"/>
      <c r="T510" s="207"/>
      <c r="U510" s="207"/>
      <c r="V510" s="207"/>
      <c r="W510" s="207"/>
      <c r="X510" s="207"/>
      <c r="Y510" s="207"/>
      <c r="Z510" s="208"/>
      <c r="AA510" s="208"/>
      <c r="AB510" s="208"/>
      <c r="AC510" s="208"/>
      <c r="AD510" s="208"/>
      <c r="AE510" s="208"/>
      <c r="AF510" s="208"/>
      <c r="AG510" s="208" t="s">
        <v>200</v>
      </c>
      <c r="AH510" s="208" t="n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customFormat="false" ht="13.2" hidden="false" customHeight="false" outlineLevel="3" collapsed="false">
      <c r="A511" s="209"/>
      <c r="B511" s="210"/>
      <c r="C511" s="214" t="s">
        <v>366</v>
      </c>
      <c r="D511" s="215"/>
      <c r="E511" s="216" t="n">
        <v>3.6</v>
      </c>
      <c r="F511" s="207"/>
      <c r="G511" s="207"/>
      <c r="H511" s="207"/>
      <c r="I511" s="207"/>
      <c r="J511" s="207"/>
      <c r="K511" s="207"/>
      <c r="L511" s="207"/>
      <c r="M511" s="207"/>
      <c r="N511" s="212"/>
      <c r="O511" s="212"/>
      <c r="P511" s="212"/>
      <c r="Q511" s="212"/>
      <c r="R511" s="207"/>
      <c r="S511" s="207"/>
      <c r="T511" s="207"/>
      <c r="U511" s="207"/>
      <c r="V511" s="207"/>
      <c r="W511" s="207"/>
      <c r="X511" s="207"/>
      <c r="Y511" s="207"/>
      <c r="Z511" s="208"/>
      <c r="AA511" s="208"/>
      <c r="AB511" s="208"/>
      <c r="AC511" s="208"/>
      <c r="AD511" s="208"/>
      <c r="AE511" s="208"/>
      <c r="AF511" s="208"/>
      <c r="AG511" s="208" t="s">
        <v>200</v>
      </c>
      <c r="AH511" s="208" t="n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customFormat="false" ht="13.2" hidden="false" customHeight="false" outlineLevel="3" collapsed="false">
      <c r="A512" s="209"/>
      <c r="B512" s="210"/>
      <c r="C512" s="214" t="s">
        <v>367</v>
      </c>
      <c r="D512" s="215"/>
      <c r="E512" s="216" t="n">
        <v>4.1</v>
      </c>
      <c r="F512" s="207"/>
      <c r="G512" s="207"/>
      <c r="H512" s="207"/>
      <c r="I512" s="207"/>
      <c r="J512" s="207"/>
      <c r="K512" s="207"/>
      <c r="L512" s="207"/>
      <c r="M512" s="207"/>
      <c r="N512" s="212"/>
      <c r="O512" s="212"/>
      <c r="P512" s="212"/>
      <c r="Q512" s="212"/>
      <c r="R512" s="207"/>
      <c r="S512" s="207"/>
      <c r="T512" s="207"/>
      <c r="U512" s="207"/>
      <c r="V512" s="207"/>
      <c r="W512" s="207"/>
      <c r="X512" s="207"/>
      <c r="Y512" s="207"/>
      <c r="Z512" s="208"/>
      <c r="AA512" s="208"/>
      <c r="AB512" s="208"/>
      <c r="AC512" s="208"/>
      <c r="AD512" s="208"/>
      <c r="AE512" s="208"/>
      <c r="AF512" s="208"/>
      <c r="AG512" s="208" t="s">
        <v>200</v>
      </c>
      <c r="AH512" s="208" t="n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customFormat="false" ht="13.2" hidden="false" customHeight="false" outlineLevel="3" collapsed="false">
      <c r="A513" s="209"/>
      <c r="B513" s="210"/>
      <c r="C513" s="214" t="s">
        <v>368</v>
      </c>
      <c r="D513" s="215"/>
      <c r="E513" s="216" t="n">
        <v>3.3</v>
      </c>
      <c r="F513" s="207"/>
      <c r="G513" s="207"/>
      <c r="H513" s="207"/>
      <c r="I513" s="207"/>
      <c r="J513" s="207"/>
      <c r="K513" s="207"/>
      <c r="L513" s="207"/>
      <c r="M513" s="207"/>
      <c r="N513" s="212"/>
      <c r="O513" s="212"/>
      <c r="P513" s="212"/>
      <c r="Q513" s="212"/>
      <c r="R513" s="207"/>
      <c r="S513" s="207"/>
      <c r="T513" s="207"/>
      <c r="U513" s="207"/>
      <c r="V513" s="207"/>
      <c r="W513" s="207"/>
      <c r="X513" s="207"/>
      <c r="Y513" s="207"/>
      <c r="Z513" s="208"/>
      <c r="AA513" s="208"/>
      <c r="AB513" s="208"/>
      <c r="AC513" s="208"/>
      <c r="AD513" s="208"/>
      <c r="AE513" s="208"/>
      <c r="AF513" s="208"/>
      <c r="AG513" s="208" t="s">
        <v>200</v>
      </c>
      <c r="AH513" s="208" t="n">
        <v>0</v>
      </c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customFormat="false" ht="13.2" hidden="false" customHeight="false" outlineLevel="3" collapsed="false">
      <c r="A514" s="209"/>
      <c r="B514" s="210"/>
      <c r="C514" s="214" t="s">
        <v>369</v>
      </c>
      <c r="D514" s="215"/>
      <c r="E514" s="216" t="n">
        <v>6.4</v>
      </c>
      <c r="F514" s="207"/>
      <c r="G514" s="207"/>
      <c r="H514" s="207"/>
      <c r="I514" s="207"/>
      <c r="J514" s="207"/>
      <c r="K514" s="207"/>
      <c r="L514" s="207"/>
      <c r="M514" s="207"/>
      <c r="N514" s="212"/>
      <c r="O514" s="212"/>
      <c r="P514" s="212"/>
      <c r="Q514" s="212"/>
      <c r="R514" s="207"/>
      <c r="S514" s="207"/>
      <c r="T514" s="207"/>
      <c r="U514" s="207"/>
      <c r="V514" s="207"/>
      <c r="W514" s="207"/>
      <c r="X514" s="207"/>
      <c r="Y514" s="207"/>
      <c r="Z514" s="208"/>
      <c r="AA514" s="208"/>
      <c r="AB514" s="208"/>
      <c r="AC514" s="208"/>
      <c r="AD514" s="208"/>
      <c r="AE514" s="208"/>
      <c r="AF514" s="208"/>
      <c r="AG514" s="208" t="s">
        <v>200</v>
      </c>
      <c r="AH514" s="208" t="n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customFormat="false" ht="13.2" hidden="false" customHeight="false" outlineLevel="3" collapsed="false">
      <c r="A515" s="209"/>
      <c r="B515" s="210"/>
      <c r="C515" s="214" t="s">
        <v>370</v>
      </c>
      <c r="D515" s="215"/>
      <c r="E515" s="216" t="n">
        <v>20.8</v>
      </c>
      <c r="F515" s="207"/>
      <c r="G515" s="207"/>
      <c r="H515" s="207"/>
      <c r="I515" s="207"/>
      <c r="J515" s="207"/>
      <c r="K515" s="207"/>
      <c r="L515" s="207"/>
      <c r="M515" s="207"/>
      <c r="N515" s="212"/>
      <c r="O515" s="212"/>
      <c r="P515" s="212"/>
      <c r="Q515" s="212"/>
      <c r="R515" s="207"/>
      <c r="S515" s="207"/>
      <c r="T515" s="207"/>
      <c r="U515" s="207"/>
      <c r="V515" s="207"/>
      <c r="W515" s="207"/>
      <c r="X515" s="207"/>
      <c r="Y515" s="207"/>
      <c r="Z515" s="208"/>
      <c r="AA515" s="208"/>
      <c r="AB515" s="208"/>
      <c r="AC515" s="208"/>
      <c r="AD515" s="208"/>
      <c r="AE515" s="208"/>
      <c r="AF515" s="208"/>
      <c r="AG515" s="208" t="s">
        <v>200</v>
      </c>
      <c r="AH515" s="208" t="n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customFormat="false" ht="13.2" hidden="false" customHeight="false" outlineLevel="3" collapsed="false">
      <c r="A516" s="209"/>
      <c r="B516" s="210"/>
      <c r="C516" s="214" t="s">
        <v>371</v>
      </c>
      <c r="D516" s="215"/>
      <c r="E516" s="216" t="n">
        <v>2.6</v>
      </c>
      <c r="F516" s="207"/>
      <c r="G516" s="207"/>
      <c r="H516" s="207"/>
      <c r="I516" s="207"/>
      <c r="J516" s="207"/>
      <c r="K516" s="207"/>
      <c r="L516" s="207"/>
      <c r="M516" s="207"/>
      <c r="N516" s="212"/>
      <c r="O516" s="212"/>
      <c r="P516" s="212"/>
      <c r="Q516" s="212"/>
      <c r="R516" s="207"/>
      <c r="S516" s="207"/>
      <c r="T516" s="207"/>
      <c r="U516" s="207"/>
      <c r="V516" s="207"/>
      <c r="W516" s="207"/>
      <c r="X516" s="207"/>
      <c r="Y516" s="207"/>
      <c r="Z516" s="208"/>
      <c r="AA516" s="208"/>
      <c r="AB516" s="208"/>
      <c r="AC516" s="208"/>
      <c r="AD516" s="208"/>
      <c r="AE516" s="208"/>
      <c r="AF516" s="208"/>
      <c r="AG516" s="208" t="s">
        <v>200</v>
      </c>
      <c r="AH516" s="208" t="n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customFormat="false" ht="13.2" hidden="false" customHeight="false" outlineLevel="3" collapsed="false">
      <c r="A517" s="209"/>
      <c r="B517" s="210"/>
      <c r="C517" s="214" t="s">
        <v>372</v>
      </c>
      <c r="D517" s="215"/>
      <c r="E517" s="216" t="n">
        <v>40.5</v>
      </c>
      <c r="F517" s="207"/>
      <c r="G517" s="207"/>
      <c r="H517" s="207"/>
      <c r="I517" s="207"/>
      <c r="J517" s="207"/>
      <c r="K517" s="207"/>
      <c r="L517" s="207"/>
      <c r="M517" s="207"/>
      <c r="N517" s="212"/>
      <c r="O517" s="212"/>
      <c r="P517" s="212"/>
      <c r="Q517" s="212"/>
      <c r="R517" s="207"/>
      <c r="S517" s="207"/>
      <c r="T517" s="207"/>
      <c r="U517" s="207"/>
      <c r="V517" s="207"/>
      <c r="W517" s="207"/>
      <c r="X517" s="207"/>
      <c r="Y517" s="207"/>
      <c r="Z517" s="208"/>
      <c r="AA517" s="208"/>
      <c r="AB517" s="208"/>
      <c r="AC517" s="208"/>
      <c r="AD517" s="208"/>
      <c r="AE517" s="208"/>
      <c r="AF517" s="208"/>
      <c r="AG517" s="208" t="s">
        <v>200</v>
      </c>
      <c r="AH517" s="208" t="n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customFormat="false" ht="13.2" hidden="false" customHeight="false" outlineLevel="3" collapsed="false">
      <c r="A518" s="209"/>
      <c r="B518" s="210"/>
      <c r="C518" s="214" t="s">
        <v>373</v>
      </c>
      <c r="D518" s="215"/>
      <c r="E518" s="216" t="n">
        <v>4.5</v>
      </c>
      <c r="F518" s="207"/>
      <c r="G518" s="207"/>
      <c r="H518" s="207"/>
      <c r="I518" s="207"/>
      <c r="J518" s="207"/>
      <c r="K518" s="207"/>
      <c r="L518" s="207"/>
      <c r="M518" s="207"/>
      <c r="N518" s="212"/>
      <c r="O518" s="212"/>
      <c r="P518" s="212"/>
      <c r="Q518" s="212"/>
      <c r="R518" s="207"/>
      <c r="S518" s="207"/>
      <c r="T518" s="207"/>
      <c r="U518" s="207"/>
      <c r="V518" s="207"/>
      <c r="W518" s="207"/>
      <c r="X518" s="207"/>
      <c r="Y518" s="207"/>
      <c r="Z518" s="208"/>
      <c r="AA518" s="208"/>
      <c r="AB518" s="208"/>
      <c r="AC518" s="208"/>
      <c r="AD518" s="208"/>
      <c r="AE518" s="208"/>
      <c r="AF518" s="208"/>
      <c r="AG518" s="208" t="s">
        <v>200</v>
      </c>
      <c r="AH518" s="208" t="n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customFormat="false" ht="12.8" hidden="false" customHeight="false" outlineLevel="2" collapsed="false">
      <c r="A519" s="209"/>
      <c r="B519" s="210"/>
      <c r="C519" s="217"/>
      <c r="D519" s="217"/>
      <c r="E519" s="217"/>
      <c r="F519" s="217"/>
      <c r="G519" s="217"/>
      <c r="H519" s="207"/>
      <c r="I519" s="207"/>
      <c r="J519" s="207"/>
      <c r="K519" s="207"/>
      <c r="L519" s="207"/>
      <c r="M519" s="207"/>
      <c r="N519" s="212"/>
      <c r="O519" s="212"/>
      <c r="P519" s="212"/>
      <c r="Q519" s="212"/>
      <c r="R519" s="207"/>
      <c r="S519" s="207"/>
      <c r="T519" s="207"/>
      <c r="U519" s="207"/>
      <c r="V519" s="207"/>
      <c r="W519" s="207"/>
      <c r="X519" s="207"/>
      <c r="Y519" s="207"/>
      <c r="Z519" s="208"/>
      <c r="AA519" s="208"/>
      <c r="AB519" s="208"/>
      <c r="AC519" s="208"/>
      <c r="AD519" s="208"/>
      <c r="AE519" s="208"/>
      <c r="AF519" s="208"/>
      <c r="AG519" s="208" t="s">
        <v>202</v>
      </c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customFormat="false" ht="19.4" hidden="false" customHeight="false" outlineLevel="1" collapsed="false">
      <c r="A520" s="199" t="n">
        <v>73</v>
      </c>
      <c r="B520" s="200" t="s">
        <v>542</v>
      </c>
      <c r="C520" s="201" t="s">
        <v>543</v>
      </c>
      <c r="D520" s="202" t="s">
        <v>190</v>
      </c>
      <c r="E520" s="203" t="n">
        <v>168.705</v>
      </c>
      <c r="F520" s="204"/>
      <c r="G520" s="205" t="n">
        <f aca="false">ROUND(E520*F520,2)</f>
        <v>0</v>
      </c>
      <c r="H520" s="204" t="n">
        <v>709</v>
      </c>
      <c r="I520" s="205" t="n">
        <f aca="false">ROUND(E520*H520,2)</f>
        <v>119611.85</v>
      </c>
      <c r="J520" s="204" t="n">
        <v>0</v>
      </c>
      <c r="K520" s="205" t="n">
        <f aca="false">ROUND(E520*J520,2)</f>
        <v>0</v>
      </c>
      <c r="L520" s="205" t="n">
        <v>21</v>
      </c>
      <c r="M520" s="205" t="n">
        <f aca="false">G520*(1+L520/100)</f>
        <v>0</v>
      </c>
      <c r="N520" s="203" t="n">
        <v>0</v>
      </c>
      <c r="O520" s="203" t="n">
        <f aca="false">ROUND(E520*N520,2)</f>
        <v>0</v>
      </c>
      <c r="P520" s="203" t="n">
        <v>0</v>
      </c>
      <c r="Q520" s="203" t="n">
        <f aca="false">ROUND(E520*P520,2)</f>
        <v>0</v>
      </c>
      <c r="R520" s="205" t="s">
        <v>274</v>
      </c>
      <c r="S520" s="205" t="s">
        <v>544</v>
      </c>
      <c r="T520" s="206" t="s">
        <v>193</v>
      </c>
      <c r="U520" s="207" t="n">
        <v>0</v>
      </c>
      <c r="V520" s="207" t="n">
        <f aca="false">ROUND(E520*U520,2)</f>
        <v>0</v>
      </c>
      <c r="W520" s="207"/>
      <c r="X520" s="207" t="s">
        <v>268</v>
      </c>
      <c r="Y520" s="207" t="s">
        <v>195</v>
      </c>
      <c r="Z520" s="208"/>
      <c r="AA520" s="208"/>
      <c r="AB520" s="208"/>
      <c r="AC520" s="208"/>
      <c r="AD520" s="208"/>
      <c r="AE520" s="208"/>
      <c r="AF520" s="208"/>
      <c r="AG520" s="208" t="s">
        <v>494</v>
      </c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customFormat="false" ht="13.2" hidden="false" customHeight="true" outlineLevel="2" collapsed="false">
      <c r="A521" s="209"/>
      <c r="B521" s="210"/>
      <c r="C521" s="220" t="s">
        <v>545</v>
      </c>
      <c r="D521" s="220"/>
      <c r="E521" s="220"/>
      <c r="F521" s="220"/>
      <c r="G521" s="220"/>
      <c r="H521" s="207"/>
      <c r="I521" s="207"/>
      <c r="J521" s="207"/>
      <c r="K521" s="207"/>
      <c r="L521" s="207"/>
      <c r="M521" s="207"/>
      <c r="N521" s="212"/>
      <c r="O521" s="212"/>
      <c r="P521" s="212"/>
      <c r="Q521" s="212"/>
      <c r="R521" s="207"/>
      <c r="S521" s="207"/>
      <c r="T521" s="207"/>
      <c r="U521" s="207"/>
      <c r="V521" s="207"/>
      <c r="W521" s="207"/>
      <c r="X521" s="207"/>
      <c r="Y521" s="207"/>
      <c r="Z521" s="208"/>
      <c r="AA521" s="208"/>
      <c r="AB521" s="208"/>
      <c r="AC521" s="208"/>
      <c r="AD521" s="208"/>
      <c r="AE521" s="208"/>
      <c r="AF521" s="208"/>
      <c r="AG521" s="208" t="s">
        <v>215</v>
      </c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customFormat="false" ht="13.2" hidden="false" customHeight="false" outlineLevel="2" collapsed="false">
      <c r="A522" s="209"/>
      <c r="B522" s="210"/>
      <c r="C522" s="214" t="s">
        <v>199</v>
      </c>
      <c r="D522" s="215"/>
      <c r="E522" s="216"/>
      <c r="F522" s="207"/>
      <c r="G522" s="207"/>
      <c r="H522" s="207"/>
      <c r="I522" s="207"/>
      <c r="J522" s="207"/>
      <c r="K522" s="207"/>
      <c r="L522" s="207"/>
      <c r="M522" s="207"/>
      <c r="N522" s="212"/>
      <c r="O522" s="212"/>
      <c r="P522" s="212"/>
      <c r="Q522" s="212"/>
      <c r="R522" s="207"/>
      <c r="S522" s="207"/>
      <c r="T522" s="207"/>
      <c r="U522" s="207"/>
      <c r="V522" s="207"/>
      <c r="W522" s="207"/>
      <c r="X522" s="207"/>
      <c r="Y522" s="207"/>
      <c r="Z522" s="208"/>
      <c r="AA522" s="208"/>
      <c r="AB522" s="208"/>
      <c r="AC522" s="208"/>
      <c r="AD522" s="208"/>
      <c r="AE522" s="208"/>
      <c r="AF522" s="208"/>
      <c r="AG522" s="208" t="s">
        <v>200</v>
      </c>
      <c r="AH522" s="208" t="n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customFormat="false" ht="13.2" hidden="false" customHeight="false" outlineLevel="3" collapsed="false">
      <c r="A523" s="209"/>
      <c r="B523" s="210"/>
      <c r="C523" s="214" t="s">
        <v>546</v>
      </c>
      <c r="D523" s="215"/>
      <c r="E523" s="216" t="n">
        <v>3.1</v>
      </c>
      <c r="F523" s="207"/>
      <c r="G523" s="207"/>
      <c r="H523" s="207"/>
      <c r="I523" s="207"/>
      <c r="J523" s="207"/>
      <c r="K523" s="207"/>
      <c r="L523" s="207"/>
      <c r="M523" s="207"/>
      <c r="N523" s="212"/>
      <c r="O523" s="212"/>
      <c r="P523" s="212"/>
      <c r="Q523" s="212"/>
      <c r="R523" s="207"/>
      <c r="S523" s="207"/>
      <c r="T523" s="207"/>
      <c r="U523" s="207"/>
      <c r="V523" s="207"/>
      <c r="W523" s="207"/>
      <c r="X523" s="207"/>
      <c r="Y523" s="207"/>
      <c r="Z523" s="208"/>
      <c r="AA523" s="208"/>
      <c r="AB523" s="208"/>
      <c r="AC523" s="208"/>
      <c r="AD523" s="208"/>
      <c r="AE523" s="208"/>
      <c r="AF523" s="208"/>
      <c r="AG523" s="208" t="s">
        <v>200</v>
      </c>
      <c r="AH523" s="208" t="n">
        <v>0</v>
      </c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customFormat="false" ht="13.2" hidden="false" customHeight="false" outlineLevel="3" collapsed="false">
      <c r="A524" s="209"/>
      <c r="B524" s="210"/>
      <c r="C524" s="214" t="s">
        <v>547</v>
      </c>
      <c r="D524" s="215"/>
      <c r="E524" s="216" t="n">
        <v>38.06</v>
      </c>
      <c r="F524" s="207"/>
      <c r="G524" s="207"/>
      <c r="H524" s="207"/>
      <c r="I524" s="207"/>
      <c r="J524" s="207"/>
      <c r="K524" s="207"/>
      <c r="L524" s="207"/>
      <c r="M524" s="207"/>
      <c r="N524" s="212"/>
      <c r="O524" s="212"/>
      <c r="P524" s="212"/>
      <c r="Q524" s="212"/>
      <c r="R524" s="207"/>
      <c r="S524" s="207"/>
      <c r="T524" s="207"/>
      <c r="U524" s="207"/>
      <c r="V524" s="207"/>
      <c r="W524" s="207"/>
      <c r="X524" s="207"/>
      <c r="Y524" s="207"/>
      <c r="Z524" s="208"/>
      <c r="AA524" s="208"/>
      <c r="AB524" s="208"/>
      <c r="AC524" s="208"/>
      <c r="AD524" s="208"/>
      <c r="AE524" s="208"/>
      <c r="AF524" s="208"/>
      <c r="AG524" s="208" t="s">
        <v>200</v>
      </c>
      <c r="AH524" s="208" t="n">
        <v>0</v>
      </c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customFormat="false" ht="13.2" hidden="false" customHeight="false" outlineLevel="3" collapsed="false">
      <c r="A525" s="209"/>
      <c r="B525" s="210"/>
      <c r="C525" s="214" t="s">
        <v>548</v>
      </c>
      <c r="D525" s="215"/>
      <c r="E525" s="216" t="n">
        <v>9.31</v>
      </c>
      <c r="F525" s="207"/>
      <c r="G525" s="207"/>
      <c r="H525" s="207"/>
      <c r="I525" s="207"/>
      <c r="J525" s="207"/>
      <c r="K525" s="207"/>
      <c r="L525" s="207"/>
      <c r="M525" s="207"/>
      <c r="N525" s="212"/>
      <c r="O525" s="212"/>
      <c r="P525" s="212"/>
      <c r="Q525" s="212"/>
      <c r="R525" s="207"/>
      <c r="S525" s="207"/>
      <c r="T525" s="207"/>
      <c r="U525" s="207"/>
      <c r="V525" s="207"/>
      <c r="W525" s="207"/>
      <c r="X525" s="207"/>
      <c r="Y525" s="207"/>
      <c r="Z525" s="208"/>
      <c r="AA525" s="208"/>
      <c r="AB525" s="208"/>
      <c r="AC525" s="208"/>
      <c r="AD525" s="208"/>
      <c r="AE525" s="208"/>
      <c r="AF525" s="208"/>
      <c r="AG525" s="208" t="s">
        <v>200</v>
      </c>
      <c r="AH525" s="208" t="n">
        <v>0</v>
      </c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customFormat="false" ht="13.2" hidden="false" customHeight="false" outlineLevel="3" collapsed="false">
      <c r="A526" s="209"/>
      <c r="B526" s="210"/>
      <c r="C526" s="214" t="s">
        <v>549</v>
      </c>
      <c r="D526" s="215"/>
      <c r="E526" s="216" t="n">
        <v>5.17</v>
      </c>
      <c r="F526" s="207"/>
      <c r="G526" s="207"/>
      <c r="H526" s="207"/>
      <c r="I526" s="207"/>
      <c r="J526" s="207"/>
      <c r="K526" s="207"/>
      <c r="L526" s="207"/>
      <c r="M526" s="207"/>
      <c r="N526" s="212"/>
      <c r="O526" s="212"/>
      <c r="P526" s="212"/>
      <c r="Q526" s="212"/>
      <c r="R526" s="207"/>
      <c r="S526" s="207"/>
      <c r="T526" s="207"/>
      <c r="U526" s="207"/>
      <c r="V526" s="207"/>
      <c r="W526" s="207"/>
      <c r="X526" s="207"/>
      <c r="Y526" s="207"/>
      <c r="Z526" s="208"/>
      <c r="AA526" s="208"/>
      <c r="AB526" s="208"/>
      <c r="AC526" s="208"/>
      <c r="AD526" s="208"/>
      <c r="AE526" s="208"/>
      <c r="AF526" s="208"/>
      <c r="AG526" s="208" t="s">
        <v>200</v>
      </c>
      <c r="AH526" s="208" t="n">
        <v>0</v>
      </c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customFormat="false" ht="13.2" hidden="false" customHeight="false" outlineLevel="3" collapsed="false">
      <c r="A527" s="209"/>
      <c r="B527" s="210"/>
      <c r="C527" s="214" t="s">
        <v>550</v>
      </c>
      <c r="D527" s="215"/>
      <c r="E527" s="216" t="n">
        <v>5.75</v>
      </c>
      <c r="F527" s="207"/>
      <c r="G527" s="207"/>
      <c r="H527" s="207"/>
      <c r="I527" s="207"/>
      <c r="J527" s="207"/>
      <c r="K527" s="207"/>
      <c r="L527" s="207"/>
      <c r="M527" s="207"/>
      <c r="N527" s="212"/>
      <c r="O527" s="212"/>
      <c r="P527" s="212"/>
      <c r="Q527" s="212"/>
      <c r="R527" s="207"/>
      <c r="S527" s="207"/>
      <c r="T527" s="207"/>
      <c r="U527" s="207"/>
      <c r="V527" s="207"/>
      <c r="W527" s="207"/>
      <c r="X527" s="207"/>
      <c r="Y527" s="207"/>
      <c r="Z527" s="208"/>
      <c r="AA527" s="208"/>
      <c r="AB527" s="208"/>
      <c r="AC527" s="208"/>
      <c r="AD527" s="208"/>
      <c r="AE527" s="208"/>
      <c r="AF527" s="208"/>
      <c r="AG527" s="208" t="s">
        <v>200</v>
      </c>
      <c r="AH527" s="208" t="n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customFormat="false" ht="13.2" hidden="false" customHeight="false" outlineLevel="3" collapsed="false">
      <c r="A528" s="209"/>
      <c r="B528" s="210"/>
      <c r="C528" s="214" t="s">
        <v>551</v>
      </c>
      <c r="D528" s="215"/>
      <c r="E528" s="216" t="n">
        <v>1.03</v>
      </c>
      <c r="F528" s="207"/>
      <c r="G528" s="207"/>
      <c r="H528" s="207"/>
      <c r="I528" s="207"/>
      <c r="J528" s="207"/>
      <c r="K528" s="207"/>
      <c r="L528" s="207"/>
      <c r="M528" s="207"/>
      <c r="N528" s="212"/>
      <c r="O528" s="212"/>
      <c r="P528" s="212"/>
      <c r="Q528" s="212"/>
      <c r="R528" s="207"/>
      <c r="S528" s="207"/>
      <c r="T528" s="207"/>
      <c r="U528" s="207"/>
      <c r="V528" s="207"/>
      <c r="W528" s="207"/>
      <c r="X528" s="207"/>
      <c r="Y528" s="207"/>
      <c r="Z528" s="208"/>
      <c r="AA528" s="208"/>
      <c r="AB528" s="208"/>
      <c r="AC528" s="208"/>
      <c r="AD528" s="208"/>
      <c r="AE528" s="208"/>
      <c r="AF528" s="208"/>
      <c r="AG528" s="208" t="s">
        <v>200</v>
      </c>
      <c r="AH528" s="208" t="n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customFormat="false" ht="13.2" hidden="false" customHeight="false" outlineLevel="3" collapsed="false">
      <c r="A529" s="209"/>
      <c r="B529" s="210"/>
      <c r="C529" s="214" t="s">
        <v>552</v>
      </c>
      <c r="D529" s="215"/>
      <c r="E529" s="216" t="n">
        <v>1.38</v>
      </c>
      <c r="F529" s="207"/>
      <c r="G529" s="207"/>
      <c r="H529" s="207"/>
      <c r="I529" s="207"/>
      <c r="J529" s="207"/>
      <c r="K529" s="207"/>
      <c r="L529" s="207"/>
      <c r="M529" s="207"/>
      <c r="N529" s="212"/>
      <c r="O529" s="212"/>
      <c r="P529" s="212"/>
      <c r="Q529" s="212"/>
      <c r="R529" s="207"/>
      <c r="S529" s="207"/>
      <c r="T529" s="207"/>
      <c r="U529" s="207"/>
      <c r="V529" s="207"/>
      <c r="W529" s="207"/>
      <c r="X529" s="207"/>
      <c r="Y529" s="207"/>
      <c r="Z529" s="208"/>
      <c r="AA529" s="208"/>
      <c r="AB529" s="208"/>
      <c r="AC529" s="208"/>
      <c r="AD529" s="208"/>
      <c r="AE529" s="208"/>
      <c r="AF529" s="208"/>
      <c r="AG529" s="208" t="s">
        <v>200</v>
      </c>
      <c r="AH529" s="208" t="n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customFormat="false" ht="13.2" hidden="false" customHeight="false" outlineLevel="3" collapsed="false">
      <c r="A530" s="209"/>
      <c r="B530" s="210"/>
      <c r="C530" s="214" t="s">
        <v>553</v>
      </c>
      <c r="D530" s="215"/>
      <c r="E530" s="216" t="n">
        <v>6.21</v>
      </c>
      <c r="F530" s="207"/>
      <c r="G530" s="207"/>
      <c r="H530" s="207"/>
      <c r="I530" s="207"/>
      <c r="J530" s="207"/>
      <c r="K530" s="207"/>
      <c r="L530" s="207"/>
      <c r="M530" s="207"/>
      <c r="N530" s="212"/>
      <c r="O530" s="212"/>
      <c r="P530" s="212"/>
      <c r="Q530" s="212"/>
      <c r="R530" s="207"/>
      <c r="S530" s="207"/>
      <c r="T530" s="207"/>
      <c r="U530" s="207"/>
      <c r="V530" s="207"/>
      <c r="W530" s="207"/>
      <c r="X530" s="207"/>
      <c r="Y530" s="207"/>
      <c r="Z530" s="208"/>
      <c r="AA530" s="208"/>
      <c r="AB530" s="208"/>
      <c r="AC530" s="208"/>
      <c r="AD530" s="208"/>
      <c r="AE530" s="208"/>
      <c r="AF530" s="208"/>
      <c r="AG530" s="208" t="s">
        <v>200</v>
      </c>
      <c r="AH530" s="208" t="n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customFormat="false" ht="13.2" hidden="false" customHeight="false" outlineLevel="3" collapsed="false">
      <c r="A531" s="209"/>
      <c r="B531" s="210"/>
      <c r="C531" s="214" t="s">
        <v>554</v>
      </c>
      <c r="D531" s="215"/>
      <c r="E531" s="216" t="n">
        <v>4.14</v>
      </c>
      <c r="F531" s="207"/>
      <c r="G531" s="207"/>
      <c r="H531" s="207"/>
      <c r="I531" s="207"/>
      <c r="J531" s="207"/>
      <c r="K531" s="207"/>
      <c r="L531" s="207"/>
      <c r="M531" s="207"/>
      <c r="N531" s="212"/>
      <c r="O531" s="212"/>
      <c r="P531" s="212"/>
      <c r="Q531" s="212"/>
      <c r="R531" s="207"/>
      <c r="S531" s="207"/>
      <c r="T531" s="207"/>
      <c r="U531" s="207"/>
      <c r="V531" s="207"/>
      <c r="W531" s="207"/>
      <c r="X531" s="207"/>
      <c r="Y531" s="207"/>
      <c r="Z531" s="208"/>
      <c r="AA531" s="208"/>
      <c r="AB531" s="208"/>
      <c r="AC531" s="208"/>
      <c r="AD531" s="208"/>
      <c r="AE531" s="208"/>
      <c r="AF531" s="208"/>
      <c r="AG531" s="208" t="s">
        <v>200</v>
      </c>
      <c r="AH531" s="208" t="n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customFormat="false" ht="13.2" hidden="false" customHeight="false" outlineLevel="3" collapsed="false">
      <c r="A532" s="209"/>
      <c r="B532" s="210"/>
      <c r="C532" s="214" t="s">
        <v>555</v>
      </c>
      <c r="D532" s="215"/>
      <c r="E532" s="216" t="n">
        <v>4.71</v>
      </c>
      <c r="F532" s="207"/>
      <c r="G532" s="207"/>
      <c r="H532" s="207"/>
      <c r="I532" s="207"/>
      <c r="J532" s="207"/>
      <c r="K532" s="207"/>
      <c r="L532" s="207"/>
      <c r="M532" s="207"/>
      <c r="N532" s="212"/>
      <c r="O532" s="212"/>
      <c r="P532" s="212"/>
      <c r="Q532" s="212"/>
      <c r="R532" s="207"/>
      <c r="S532" s="207"/>
      <c r="T532" s="207"/>
      <c r="U532" s="207"/>
      <c r="V532" s="207"/>
      <c r="W532" s="207"/>
      <c r="X532" s="207"/>
      <c r="Y532" s="207"/>
      <c r="Z532" s="208"/>
      <c r="AA532" s="208"/>
      <c r="AB532" s="208"/>
      <c r="AC532" s="208"/>
      <c r="AD532" s="208"/>
      <c r="AE532" s="208"/>
      <c r="AF532" s="208"/>
      <c r="AG532" s="208" t="s">
        <v>200</v>
      </c>
      <c r="AH532" s="208" t="n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customFormat="false" ht="13.2" hidden="false" customHeight="false" outlineLevel="3" collapsed="false">
      <c r="A533" s="209"/>
      <c r="B533" s="210"/>
      <c r="C533" s="214" t="s">
        <v>556</v>
      </c>
      <c r="D533" s="215"/>
      <c r="E533" s="216" t="n">
        <v>3.79</v>
      </c>
      <c r="F533" s="207"/>
      <c r="G533" s="207"/>
      <c r="H533" s="207"/>
      <c r="I533" s="207"/>
      <c r="J533" s="207"/>
      <c r="K533" s="207"/>
      <c r="L533" s="207"/>
      <c r="M533" s="207"/>
      <c r="N533" s="212"/>
      <c r="O533" s="212"/>
      <c r="P533" s="212"/>
      <c r="Q533" s="212"/>
      <c r="R533" s="207"/>
      <c r="S533" s="207"/>
      <c r="T533" s="207"/>
      <c r="U533" s="207"/>
      <c r="V533" s="207"/>
      <c r="W533" s="207"/>
      <c r="X533" s="207"/>
      <c r="Y533" s="207"/>
      <c r="Z533" s="208"/>
      <c r="AA533" s="208"/>
      <c r="AB533" s="208"/>
      <c r="AC533" s="208"/>
      <c r="AD533" s="208"/>
      <c r="AE533" s="208"/>
      <c r="AF533" s="208"/>
      <c r="AG533" s="208" t="s">
        <v>200</v>
      </c>
      <c r="AH533" s="208" t="n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customFormat="false" ht="13.2" hidden="false" customHeight="false" outlineLevel="3" collapsed="false">
      <c r="A534" s="209"/>
      <c r="B534" s="210"/>
      <c r="C534" s="214" t="s">
        <v>557</v>
      </c>
      <c r="D534" s="215"/>
      <c r="E534" s="216" t="n">
        <v>7.36</v>
      </c>
      <c r="F534" s="207"/>
      <c r="G534" s="207"/>
      <c r="H534" s="207"/>
      <c r="I534" s="207"/>
      <c r="J534" s="207"/>
      <c r="K534" s="207"/>
      <c r="L534" s="207"/>
      <c r="M534" s="207"/>
      <c r="N534" s="212"/>
      <c r="O534" s="212"/>
      <c r="P534" s="212"/>
      <c r="Q534" s="212"/>
      <c r="R534" s="207"/>
      <c r="S534" s="207"/>
      <c r="T534" s="207"/>
      <c r="U534" s="207"/>
      <c r="V534" s="207"/>
      <c r="W534" s="207"/>
      <c r="X534" s="207"/>
      <c r="Y534" s="207"/>
      <c r="Z534" s="208"/>
      <c r="AA534" s="208"/>
      <c r="AB534" s="208"/>
      <c r="AC534" s="208"/>
      <c r="AD534" s="208"/>
      <c r="AE534" s="208"/>
      <c r="AF534" s="208"/>
      <c r="AG534" s="208" t="s">
        <v>200</v>
      </c>
      <c r="AH534" s="208" t="n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customFormat="false" ht="13.2" hidden="false" customHeight="false" outlineLevel="3" collapsed="false">
      <c r="A535" s="209"/>
      <c r="B535" s="210"/>
      <c r="C535" s="214" t="s">
        <v>558</v>
      </c>
      <c r="D535" s="215"/>
      <c r="E535" s="216" t="n">
        <v>23.92</v>
      </c>
      <c r="F535" s="207"/>
      <c r="G535" s="207"/>
      <c r="H535" s="207"/>
      <c r="I535" s="207"/>
      <c r="J535" s="207"/>
      <c r="K535" s="207"/>
      <c r="L535" s="207"/>
      <c r="M535" s="207"/>
      <c r="N535" s="212"/>
      <c r="O535" s="212"/>
      <c r="P535" s="212"/>
      <c r="Q535" s="212"/>
      <c r="R535" s="207"/>
      <c r="S535" s="207"/>
      <c r="T535" s="207"/>
      <c r="U535" s="207"/>
      <c r="V535" s="207"/>
      <c r="W535" s="207"/>
      <c r="X535" s="207"/>
      <c r="Y535" s="207"/>
      <c r="Z535" s="208"/>
      <c r="AA535" s="208"/>
      <c r="AB535" s="208"/>
      <c r="AC535" s="208"/>
      <c r="AD535" s="208"/>
      <c r="AE535" s="208"/>
      <c r="AF535" s="208"/>
      <c r="AG535" s="208" t="s">
        <v>200</v>
      </c>
      <c r="AH535" s="208" t="n">
        <v>0</v>
      </c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customFormat="false" ht="13.2" hidden="false" customHeight="false" outlineLevel="3" collapsed="false">
      <c r="A536" s="209"/>
      <c r="B536" s="210"/>
      <c r="C536" s="214" t="s">
        <v>559</v>
      </c>
      <c r="D536" s="215"/>
      <c r="E536" s="216" t="n">
        <v>2.99</v>
      </c>
      <c r="F536" s="207"/>
      <c r="G536" s="207"/>
      <c r="H536" s="207"/>
      <c r="I536" s="207"/>
      <c r="J536" s="207"/>
      <c r="K536" s="207"/>
      <c r="L536" s="207"/>
      <c r="M536" s="207"/>
      <c r="N536" s="212"/>
      <c r="O536" s="212"/>
      <c r="P536" s="212"/>
      <c r="Q536" s="212"/>
      <c r="R536" s="207"/>
      <c r="S536" s="207"/>
      <c r="T536" s="207"/>
      <c r="U536" s="207"/>
      <c r="V536" s="207"/>
      <c r="W536" s="207"/>
      <c r="X536" s="207"/>
      <c r="Y536" s="207"/>
      <c r="Z536" s="208"/>
      <c r="AA536" s="208"/>
      <c r="AB536" s="208"/>
      <c r="AC536" s="208"/>
      <c r="AD536" s="208"/>
      <c r="AE536" s="208"/>
      <c r="AF536" s="208"/>
      <c r="AG536" s="208" t="s">
        <v>200</v>
      </c>
      <c r="AH536" s="208" t="n">
        <v>0</v>
      </c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customFormat="false" ht="13.2" hidden="false" customHeight="false" outlineLevel="3" collapsed="false">
      <c r="A537" s="209"/>
      <c r="B537" s="210"/>
      <c r="C537" s="214" t="s">
        <v>560</v>
      </c>
      <c r="D537" s="215"/>
      <c r="E537" s="216" t="n">
        <v>46.58</v>
      </c>
      <c r="F537" s="207"/>
      <c r="G537" s="207"/>
      <c r="H537" s="207"/>
      <c r="I537" s="207"/>
      <c r="J537" s="207"/>
      <c r="K537" s="207"/>
      <c r="L537" s="207"/>
      <c r="M537" s="207"/>
      <c r="N537" s="212"/>
      <c r="O537" s="212"/>
      <c r="P537" s="212"/>
      <c r="Q537" s="212"/>
      <c r="R537" s="207"/>
      <c r="S537" s="207"/>
      <c r="T537" s="207"/>
      <c r="U537" s="207"/>
      <c r="V537" s="207"/>
      <c r="W537" s="207"/>
      <c r="X537" s="207"/>
      <c r="Y537" s="207"/>
      <c r="Z537" s="208"/>
      <c r="AA537" s="208"/>
      <c r="AB537" s="208"/>
      <c r="AC537" s="208"/>
      <c r="AD537" s="208"/>
      <c r="AE537" s="208"/>
      <c r="AF537" s="208"/>
      <c r="AG537" s="208" t="s">
        <v>200</v>
      </c>
      <c r="AH537" s="208" t="n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customFormat="false" ht="13.2" hidden="false" customHeight="false" outlineLevel="3" collapsed="false">
      <c r="A538" s="209"/>
      <c r="B538" s="210"/>
      <c r="C538" s="214" t="s">
        <v>561</v>
      </c>
      <c r="D538" s="215"/>
      <c r="E538" s="216" t="n">
        <v>5.17</v>
      </c>
      <c r="F538" s="207"/>
      <c r="G538" s="207"/>
      <c r="H538" s="207"/>
      <c r="I538" s="207"/>
      <c r="J538" s="207"/>
      <c r="K538" s="207"/>
      <c r="L538" s="207"/>
      <c r="M538" s="207"/>
      <c r="N538" s="212"/>
      <c r="O538" s="212"/>
      <c r="P538" s="212"/>
      <c r="Q538" s="212"/>
      <c r="R538" s="207"/>
      <c r="S538" s="207"/>
      <c r="T538" s="207"/>
      <c r="U538" s="207"/>
      <c r="V538" s="207"/>
      <c r="W538" s="207"/>
      <c r="X538" s="207"/>
      <c r="Y538" s="207"/>
      <c r="Z538" s="208"/>
      <c r="AA538" s="208"/>
      <c r="AB538" s="208"/>
      <c r="AC538" s="208"/>
      <c r="AD538" s="208"/>
      <c r="AE538" s="208"/>
      <c r="AF538" s="208"/>
      <c r="AG538" s="208" t="s">
        <v>200</v>
      </c>
      <c r="AH538" s="208" t="n">
        <v>0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customFormat="false" ht="13.2" hidden="false" customHeight="false" outlineLevel="2" collapsed="false">
      <c r="A539" s="209"/>
      <c r="B539" s="210"/>
      <c r="C539" s="217"/>
      <c r="D539" s="217"/>
      <c r="E539" s="217"/>
      <c r="F539" s="217"/>
      <c r="G539" s="217"/>
      <c r="H539" s="207"/>
      <c r="I539" s="207"/>
      <c r="J539" s="207"/>
      <c r="K539" s="207"/>
      <c r="L539" s="207"/>
      <c r="M539" s="207"/>
      <c r="N539" s="212"/>
      <c r="O539" s="212"/>
      <c r="P539" s="212"/>
      <c r="Q539" s="212"/>
      <c r="R539" s="207"/>
      <c r="S539" s="207"/>
      <c r="T539" s="207"/>
      <c r="U539" s="207"/>
      <c r="V539" s="207"/>
      <c r="W539" s="207"/>
      <c r="X539" s="207"/>
      <c r="Y539" s="207"/>
      <c r="Z539" s="208"/>
      <c r="AA539" s="208"/>
      <c r="AB539" s="208"/>
      <c r="AC539" s="208"/>
      <c r="AD539" s="208"/>
      <c r="AE539" s="208"/>
      <c r="AF539" s="208"/>
      <c r="AG539" s="208" t="s">
        <v>202</v>
      </c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customFormat="false" ht="13.2" hidden="false" customHeight="false" outlineLevel="0" collapsed="false">
      <c r="A540" s="191" t="s">
        <v>186</v>
      </c>
      <c r="B540" s="192" t="s">
        <v>133</v>
      </c>
      <c r="C540" s="193" t="s">
        <v>134</v>
      </c>
      <c r="D540" s="194"/>
      <c r="E540" s="195"/>
      <c r="F540" s="196"/>
      <c r="G540" s="196" t="n">
        <f aca="false">SUMIF(AG541:AG547,"&lt;&gt;NOR",G541:G547)</f>
        <v>0</v>
      </c>
      <c r="H540" s="196"/>
      <c r="I540" s="196" t="n">
        <f aca="false">SUM(I541:I547)</f>
        <v>0</v>
      </c>
      <c r="J540" s="196"/>
      <c r="K540" s="196" t="n">
        <f aca="false">SUM(K541:K547)</f>
        <v>1020.55</v>
      </c>
      <c r="L540" s="196"/>
      <c r="M540" s="196" t="n">
        <f aca="false">SUM(M541:M547)</f>
        <v>0</v>
      </c>
      <c r="N540" s="195"/>
      <c r="O540" s="195" t="n">
        <f aca="false">SUM(O541:O547)</f>
        <v>0</v>
      </c>
      <c r="P540" s="195"/>
      <c r="Q540" s="195" t="n">
        <f aca="false">SUM(Q541:Q547)</f>
        <v>0.01</v>
      </c>
      <c r="R540" s="196"/>
      <c r="S540" s="196"/>
      <c r="T540" s="197"/>
      <c r="U540" s="198"/>
      <c r="V540" s="198" t="n">
        <f aca="false">SUM(V541:V547)</f>
        <v>2.32</v>
      </c>
      <c r="W540" s="198"/>
      <c r="X540" s="198"/>
      <c r="Y540" s="198"/>
      <c r="AG540" s="0" t="s">
        <v>187</v>
      </c>
    </row>
    <row r="541" customFormat="false" ht="12.8" hidden="false" customHeight="false" outlineLevel="1" collapsed="false">
      <c r="A541" s="199" t="n">
        <v>74</v>
      </c>
      <c r="B541" s="200" t="s">
        <v>562</v>
      </c>
      <c r="C541" s="201" t="s">
        <v>563</v>
      </c>
      <c r="D541" s="202" t="s">
        <v>190</v>
      </c>
      <c r="E541" s="203" t="n">
        <v>8.09</v>
      </c>
      <c r="F541" s="204"/>
      <c r="G541" s="205" t="n">
        <f aca="false">ROUND(E541*F541,2)</f>
        <v>0</v>
      </c>
      <c r="H541" s="204" t="n">
        <v>0</v>
      </c>
      <c r="I541" s="205" t="n">
        <f aca="false">ROUND(E541*H541,2)</f>
        <v>0</v>
      </c>
      <c r="J541" s="204" t="n">
        <v>125</v>
      </c>
      <c r="K541" s="205" t="n">
        <f aca="false">ROUND(E541*J541,2)</f>
        <v>1011.25</v>
      </c>
      <c r="L541" s="205" t="n">
        <v>21</v>
      </c>
      <c r="M541" s="205" t="n">
        <f aca="false">G541*(1+L541/100)</f>
        <v>0</v>
      </c>
      <c r="N541" s="203" t="n">
        <v>0</v>
      </c>
      <c r="O541" s="203" t="n">
        <f aca="false">ROUND(E541*N541,2)</f>
        <v>0</v>
      </c>
      <c r="P541" s="203" t="n">
        <v>0.001</v>
      </c>
      <c r="Q541" s="203" t="n">
        <f aca="false">ROUND(E541*P541,2)</f>
        <v>0.01</v>
      </c>
      <c r="R541" s="205" t="s">
        <v>564</v>
      </c>
      <c r="S541" s="205" t="s">
        <v>192</v>
      </c>
      <c r="T541" s="206" t="s">
        <v>193</v>
      </c>
      <c r="U541" s="207" t="n">
        <v>0.281</v>
      </c>
      <c r="V541" s="207" t="n">
        <f aca="false">ROUND(E541*U541,2)</f>
        <v>2.27</v>
      </c>
      <c r="W541" s="207"/>
      <c r="X541" s="207" t="s">
        <v>194</v>
      </c>
      <c r="Y541" s="207" t="s">
        <v>195</v>
      </c>
      <c r="Z541" s="208"/>
      <c r="AA541" s="208"/>
      <c r="AB541" s="208"/>
      <c r="AC541" s="208"/>
      <c r="AD541" s="208"/>
      <c r="AE541" s="208"/>
      <c r="AF541" s="208"/>
      <c r="AG541" s="208" t="s">
        <v>453</v>
      </c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customFormat="false" ht="13.2" hidden="false" customHeight="false" outlineLevel="2" collapsed="false">
      <c r="A542" s="209"/>
      <c r="B542" s="210"/>
      <c r="C542" s="214" t="s">
        <v>199</v>
      </c>
      <c r="D542" s="215"/>
      <c r="E542" s="216"/>
      <c r="F542" s="207"/>
      <c r="G542" s="207"/>
      <c r="H542" s="207"/>
      <c r="I542" s="207"/>
      <c r="J542" s="207"/>
      <c r="K542" s="207"/>
      <c r="L542" s="207"/>
      <c r="M542" s="207"/>
      <c r="N542" s="212"/>
      <c r="O542" s="212"/>
      <c r="P542" s="212"/>
      <c r="Q542" s="212"/>
      <c r="R542" s="207"/>
      <c r="S542" s="207"/>
      <c r="T542" s="207"/>
      <c r="U542" s="207"/>
      <c r="V542" s="207"/>
      <c r="W542" s="207"/>
      <c r="X542" s="207"/>
      <c r="Y542" s="207"/>
      <c r="Z542" s="208"/>
      <c r="AA542" s="208"/>
      <c r="AB542" s="208"/>
      <c r="AC542" s="208"/>
      <c r="AD542" s="208"/>
      <c r="AE542" s="208"/>
      <c r="AF542" s="208"/>
      <c r="AG542" s="208" t="s">
        <v>200</v>
      </c>
      <c r="AH542" s="208" t="n">
        <v>0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customFormat="false" ht="13.2" hidden="false" customHeight="false" outlineLevel="3" collapsed="false">
      <c r="A543" s="209"/>
      <c r="B543" s="210"/>
      <c r="C543" s="214" t="s">
        <v>565</v>
      </c>
      <c r="D543" s="215"/>
      <c r="E543" s="216" t="n">
        <v>8.09</v>
      </c>
      <c r="F543" s="207"/>
      <c r="G543" s="207"/>
      <c r="H543" s="207"/>
      <c r="I543" s="207"/>
      <c r="J543" s="207"/>
      <c r="K543" s="207"/>
      <c r="L543" s="207"/>
      <c r="M543" s="207"/>
      <c r="N543" s="212"/>
      <c r="O543" s="212"/>
      <c r="P543" s="212"/>
      <c r="Q543" s="212"/>
      <c r="R543" s="207"/>
      <c r="S543" s="207"/>
      <c r="T543" s="207"/>
      <c r="U543" s="207"/>
      <c r="V543" s="207"/>
      <c r="W543" s="207"/>
      <c r="X543" s="207"/>
      <c r="Y543" s="207"/>
      <c r="Z543" s="208"/>
      <c r="AA543" s="208"/>
      <c r="AB543" s="208"/>
      <c r="AC543" s="208"/>
      <c r="AD543" s="208"/>
      <c r="AE543" s="208"/>
      <c r="AF543" s="208"/>
      <c r="AG543" s="208" t="s">
        <v>200</v>
      </c>
      <c r="AH543" s="208" t="n">
        <v>0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customFormat="false" ht="13.2" hidden="false" customHeight="false" outlineLevel="2" collapsed="false">
      <c r="A544" s="209"/>
      <c r="B544" s="210"/>
      <c r="C544" s="217"/>
      <c r="D544" s="217"/>
      <c r="E544" s="217"/>
      <c r="F544" s="217"/>
      <c r="G544" s="217"/>
      <c r="H544" s="207"/>
      <c r="I544" s="207"/>
      <c r="J544" s="207"/>
      <c r="K544" s="207"/>
      <c r="L544" s="207"/>
      <c r="M544" s="207"/>
      <c r="N544" s="212"/>
      <c r="O544" s="212"/>
      <c r="P544" s="212"/>
      <c r="Q544" s="212"/>
      <c r="R544" s="207"/>
      <c r="S544" s="207"/>
      <c r="T544" s="207"/>
      <c r="U544" s="207"/>
      <c r="V544" s="207"/>
      <c r="W544" s="207"/>
      <c r="X544" s="207"/>
      <c r="Y544" s="207"/>
      <c r="Z544" s="208"/>
      <c r="AA544" s="208"/>
      <c r="AB544" s="208"/>
      <c r="AC544" s="208"/>
      <c r="AD544" s="208"/>
      <c r="AE544" s="208"/>
      <c r="AF544" s="208"/>
      <c r="AG544" s="208" t="s">
        <v>202</v>
      </c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customFormat="false" ht="12.8" hidden="false" customHeight="false" outlineLevel="1" collapsed="false">
      <c r="A545" s="229" t="n">
        <v>75</v>
      </c>
      <c r="B545" s="230" t="s">
        <v>566</v>
      </c>
      <c r="C545" s="231" t="s">
        <v>567</v>
      </c>
      <c r="D545" s="232" t="s">
        <v>33</v>
      </c>
      <c r="E545" s="233" t="n">
        <v>10.1125</v>
      </c>
      <c r="F545" s="204"/>
      <c r="G545" s="234" t="n">
        <f aca="false">ROUND(E545*F545,2)</f>
        <v>0</v>
      </c>
      <c r="H545" s="235" t="n">
        <v>0</v>
      </c>
      <c r="I545" s="234" t="n">
        <f aca="false">ROUND(E545*H545,2)</f>
        <v>0</v>
      </c>
      <c r="J545" s="235" t="n">
        <v>0.92</v>
      </c>
      <c r="K545" s="234" t="n">
        <f aca="false">ROUND(E545*J545,2)</f>
        <v>9.3</v>
      </c>
      <c r="L545" s="234" t="n">
        <v>21</v>
      </c>
      <c r="M545" s="234" t="n">
        <f aca="false">G545*(1+L545/100)</f>
        <v>0</v>
      </c>
      <c r="N545" s="233" t="n">
        <v>0</v>
      </c>
      <c r="O545" s="233" t="n">
        <f aca="false">ROUND(E545*N545,2)</f>
        <v>0</v>
      </c>
      <c r="P545" s="233" t="n">
        <v>0</v>
      </c>
      <c r="Q545" s="233" t="n">
        <f aca="false">ROUND(E545*P545,2)</f>
        <v>0</v>
      </c>
      <c r="R545" s="234" t="s">
        <v>564</v>
      </c>
      <c r="S545" s="234" t="s">
        <v>192</v>
      </c>
      <c r="T545" s="236" t="s">
        <v>193</v>
      </c>
      <c r="U545" s="207" t="n">
        <v>0.005</v>
      </c>
      <c r="V545" s="207" t="n">
        <f aca="false">ROUND(E545*U545,2)</f>
        <v>0.05</v>
      </c>
      <c r="W545" s="207"/>
      <c r="X545" s="207" t="s">
        <v>194</v>
      </c>
      <c r="Y545" s="207" t="s">
        <v>195</v>
      </c>
      <c r="Z545" s="208"/>
      <c r="AA545" s="208"/>
      <c r="AB545" s="208"/>
      <c r="AC545" s="208"/>
      <c r="AD545" s="208"/>
      <c r="AE545" s="208"/>
      <c r="AF545" s="208"/>
      <c r="AG545" s="208" t="s">
        <v>464</v>
      </c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customFormat="false" ht="13.2" hidden="false" customHeight="true" outlineLevel="2" collapsed="false">
      <c r="A546" s="209"/>
      <c r="B546" s="210"/>
      <c r="C546" s="211" t="s">
        <v>568</v>
      </c>
      <c r="D546" s="211"/>
      <c r="E546" s="211"/>
      <c r="F546" s="211"/>
      <c r="G546" s="211"/>
      <c r="H546" s="207"/>
      <c r="I546" s="207"/>
      <c r="J546" s="207"/>
      <c r="K546" s="207"/>
      <c r="L546" s="207"/>
      <c r="M546" s="207"/>
      <c r="N546" s="212"/>
      <c r="O546" s="212"/>
      <c r="P546" s="212"/>
      <c r="Q546" s="212"/>
      <c r="R546" s="207"/>
      <c r="S546" s="207"/>
      <c r="T546" s="207"/>
      <c r="U546" s="207"/>
      <c r="V546" s="207"/>
      <c r="W546" s="207"/>
      <c r="X546" s="207"/>
      <c r="Y546" s="207"/>
      <c r="Z546" s="208"/>
      <c r="AA546" s="208"/>
      <c r="AB546" s="208"/>
      <c r="AC546" s="208"/>
      <c r="AD546" s="208"/>
      <c r="AE546" s="208"/>
      <c r="AF546" s="208"/>
      <c r="AG546" s="208" t="s">
        <v>198</v>
      </c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customFormat="false" ht="13.2" hidden="false" customHeight="false" outlineLevel="2" collapsed="false">
      <c r="A547" s="209"/>
      <c r="B547" s="210"/>
      <c r="C547" s="217"/>
      <c r="D547" s="217"/>
      <c r="E547" s="217"/>
      <c r="F547" s="217"/>
      <c r="G547" s="217"/>
      <c r="H547" s="207"/>
      <c r="I547" s="207"/>
      <c r="J547" s="207"/>
      <c r="K547" s="207"/>
      <c r="L547" s="207"/>
      <c r="M547" s="207"/>
      <c r="N547" s="212"/>
      <c r="O547" s="212"/>
      <c r="P547" s="212"/>
      <c r="Q547" s="212"/>
      <c r="R547" s="207"/>
      <c r="S547" s="207"/>
      <c r="T547" s="207"/>
      <c r="U547" s="207"/>
      <c r="V547" s="207"/>
      <c r="W547" s="207"/>
      <c r="X547" s="207"/>
      <c r="Y547" s="207"/>
      <c r="Z547" s="208"/>
      <c r="AA547" s="208"/>
      <c r="AB547" s="208"/>
      <c r="AC547" s="208"/>
      <c r="AD547" s="208"/>
      <c r="AE547" s="208"/>
      <c r="AF547" s="208"/>
      <c r="AG547" s="208" t="s">
        <v>202</v>
      </c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customFormat="false" ht="13.2" hidden="false" customHeight="false" outlineLevel="0" collapsed="false">
      <c r="A548" s="191" t="s">
        <v>186</v>
      </c>
      <c r="B548" s="192" t="s">
        <v>135</v>
      </c>
      <c r="C548" s="193" t="s">
        <v>136</v>
      </c>
      <c r="D548" s="194"/>
      <c r="E548" s="195"/>
      <c r="F548" s="196"/>
      <c r="G548" s="196" t="n">
        <f aca="false">SUMIF(AG549:AG554,"&lt;&gt;NOR",G549:G554)</f>
        <v>0</v>
      </c>
      <c r="H548" s="196"/>
      <c r="I548" s="196" t="n">
        <f aca="false">SUM(I549:I554)</f>
        <v>0</v>
      </c>
      <c r="J548" s="196"/>
      <c r="K548" s="196" t="n">
        <f aca="false">SUM(K549:K554)</f>
        <v>7819.41</v>
      </c>
      <c r="L548" s="196"/>
      <c r="M548" s="196" t="n">
        <f aca="false">SUM(M549:M554)</f>
        <v>0</v>
      </c>
      <c r="N548" s="195"/>
      <c r="O548" s="195" t="n">
        <f aca="false">SUM(O549:O554)</f>
        <v>0.01</v>
      </c>
      <c r="P548" s="195"/>
      <c r="Q548" s="195" t="n">
        <f aca="false">SUM(Q549:Q554)</f>
        <v>0</v>
      </c>
      <c r="R548" s="196"/>
      <c r="S548" s="196"/>
      <c r="T548" s="197"/>
      <c r="U548" s="198"/>
      <c r="V548" s="198" t="n">
        <f aca="false">SUM(V549:V554)</f>
        <v>0.39</v>
      </c>
      <c r="W548" s="198"/>
      <c r="X548" s="198"/>
      <c r="Y548" s="198"/>
      <c r="AG548" s="0" t="s">
        <v>187</v>
      </c>
    </row>
    <row r="549" customFormat="false" ht="12.8" hidden="false" customHeight="false" outlineLevel="1" collapsed="false">
      <c r="A549" s="199" t="n">
        <v>76</v>
      </c>
      <c r="B549" s="200" t="s">
        <v>569</v>
      </c>
      <c r="C549" s="201" t="s">
        <v>570</v>
      </c>
      <c r="D549" s="202" t="s">
        <v>190</v>
      </c>
      <c r="E549" s="203" t="n">
        <v>12.0285</v>
      </c>
      <c r="F549" s="204"/>
      <c r="G549" s="205" t="n">
        <f aca="false">ROUND(E549*F549,2)</f>
        <v>0</v>
      </c>
      <c r="H549" s="204" t="n">
        <v>0</v>
      </c>
      <c r="I549" s="205" t="n">
        <f aca="false">ROUND(E549*H549,2)</f>
        <v>0</v>
      </c>
      <c r="J549" s="204" t="n">
        <v>643</v>
      </c>
      <c r="K549" s="205" t="n">
        <f aca="false">ROUND(E549*J549,2)</f>
        <v>7734.33</v>
      </c>
      <c r="L549" s="205" t="n">
        <v>21</v>
      </c>
      <c r="M549" s="205" t="n">
        <f aca="false">G549*(1+L549/100)</f>
        <v>0</v>
      </c>
      <c r="N549" s="203" t="n">
        <v>0.001</v>
      </c>
      <c r="O549" s="203" t="n">
        <f aca="false">ROUND(E549*N549,2)</f>
        <v>0.01</v>
      </c>
      <c r="P549" s="203" t="n">
        <v>0</v>
      </c>
      <c r="Q549" s="203" t="n">
        <f aca="false">ROUND(E549*P549,2)</f>
        <v>0</v>
      </c>
      <c r="R549" s="205" t="s">
        <v>571</v>
      </c>
      <c r="S549" s="205" t="s">
        <v>192</v>
      </c>
      <c r="T549" s="206" t="s">
        <v>193</v>
      </c>
      <c r="U549" s="207" t="n">
        <v>0</v>
      </c>
      <c r="V549" s="207" t="n">
        <f aca="false">ROUND(E549*U549,2)</f>
        <v>0</v>
      </c>
      <c r="W549" s="207"/>
      <c r="X549" s="207" t="s">
        <v>194</v>
      </c>
      <c r="Y549" s="207" t="s">
        <v>195</v>
      </c>
      <c r="Z549" s="208"/>
      <c r="AA549" s="208"/>
      <c r="AB549" s="208"/>
      <c r="AC549" s="208"/>
      <c r="AD549" s="208"/>
      <c r="AE549" s="208"/>
      <c r="AF549" s="208"/>
      <c r="AG549" s="208" t="s">
        <v>207</v>
      </c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customFormat="false" ht="13.2" hidden="false" customHeight="false" outlineLevel="2" collapsed="false">
      <c r="A550" s="209"/>
      <c r="B550" s="210"/>
      <c r="C550" s="214" t="s">
        <v>572</v>
      </c>
      <c r="D550" s="215"/>
      <c r="E550" s="216" t="n">
        <v>12.03</v>
      </c>
      <c r="F550" s="207"/>
      <c r="G550" s="207"/>
      <c r="H550" s="207"/>
      <c r="I550" s="207"/>
      <c r="J550" s="207"/>
      <c r="K550" s="207"/>
      <c r="L550" s="207"/>
      <c r="M550" s="207"/>
      <c r="N550" s="212"/>
      <c r="O550" s="212"/>
      <c r="P550" s="212"/>
      <c r="Q550" s="212"/>
      <c r="R550" s="207"/>
      <c r="S550" s="207"/>
      <c r="T550" s="207"/>
      <c r="U550" s="207"/>
      <c r="V550" s="207"/>
      <c r="W550" s="207"/>
      <c r="X550" s="207"/>
      <c r="Y550" s="207"/>
      <c r="Z550" s="208"/>
      <c r="AA550" s="208"/>
      <c r="AB550" s="208"/>
      <c r="AC550" s="208"/>
      <c r="AD550" s="208"/>
      <c r="AE550" s="208"/>
      <c r="AF550" s="208"/>
      <c r="AG550" s="208" t="s">
        <v>200</v>
      </c>
      <c r="AH550" s="208" t="n">
        <v>0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customFormat="false" ht="13.2" hidden="false" customHeight="false" outlineLevel="2" collapsed="false">
      <c r="A551" s="209"/>
      <c r="B551" s="210"/>
      <c r="C551" s="217"/>
      <c r="D551" s="217"/>
      <c r="E551" s="217"/>
      <c r="F551" s="217"/>
      <c r="G551" s="217"/>
      <c r="H551" s="207"/>
      <c r="I551" s="207"/>
      <c r="J551" s="207"/>
      <c r="K551" s="207"/>
      <c r="L551" s="207"/>
      <c r="M551" s="207"/>
      <c r="N551" s="212"/>
      <c r="O551" s="212"/>
      <c r="P551" s="212"/>
      <c r="Q551" s="212"/>
      <c r="R551" s="207"/>
      <c r="S551" s="207"/>
      <c r="T551" s="207"/>
      <c r="U551" s="207"/>
      <c r="V551" s="207"/>
      <c r="W551" s="207"/>
      <c r="X551" s="207"/>
      <c r="Y551" s="207"/>
      <c r="Z551" s="208"/>
      <c r="AA551" s="208"/>
      <c r="AB551" s="208"/>
      <c r="AC551" s="208"/>
      <c r="AD551" s="208"/>
      <c r="AE551" s="208"/>
      <c r="AF551" s="208"/>
      <c r="AG551" s="208" t="s">
        <v>202</v>
      </c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customFormat="false" ht="12.8" hidden="false" customHeight="false" outlineLevel="1" collapsed="false">
      <c r="A552" s="229" t="n">
        <v>77</v>
      </c>
      <c r="B552" s="230" t="s">
        <v>573</v>
      </c>
      <c r="C552" s="231" t="s">
        <v>574</v>
      </c>
      <c r="D552" s="232" t="s">
        <v>33</v>
      </c>
      <c r="E552" s="233" t="n">
        <v>77.34325</v>
      </c>
      <c r="F552" s="204"/>
      <c r="G552" s="234" t="n">
        <f aca="false">ROUND(E552*F552,2)</f>
        <v>0</v>
      </c>
      <c r="H552" s="235" t="n">
        <v>0</v>
      </c>
      <c r="I552" s="234" t="n">
        <f aca="false">ROUND(E552*H552,2)</f>
        <v>0</v>
      </c>
      <c r="J552" s="235" t="n">
        <v>1.1</v>
      </c>
      <c r="K552" s="234" t="n">
        <f aca="false">ROUND(E552*J552,2)</f>
        <v>85.08</v>
      </c>
      <c r="L552" s="234" t="n">
        <v>21</v>
      </c>
      <c r="M552" s="234" t="n">
        <f aca="false">G552*(1+L552/100)</f>
        <v>0</v>
      </c>
      <c r="N552" s="233" t="n">
        <v>0</v>
      </c>
      <c r="O552" s="233" t="n">
        <f aca="false">ROUND(E552*N552,2)</f>
        <v>0</v>
      </c>
      <c r="P552" s="233" t="n">
        <v>0</v>
      </c>
      <c r="Q552" s="233" t="n">
        <f aca="false">ROUND(E552*P552,2)</f>
        <v>0</v>
      </c>
      <c r="R552" s="234" t="s">
        <v>571</v>
      </c>
      <c r="S552" s="234" t="s">
        <v>192</v>
      </c>
      <c r="T552" s="236" t="s">
        <v>193</v>
      </c>
      <c r="U552" s="207" t="n">
        <v>0.005</v>
      </c>
      <c r="V552" s="207" t="n">
        <f aca="false">ROUND(E552*U552,2)</f>
        <v>0.39</v>
      </c>
      <c r="W552" s="207"/>
      <c r="X552" s="207" t="s">
        <v>194</v>
      </c>
      <c r="Y552" s="207" t="s">
        <v>195</v>
      </c>
      <c r="Z552" s="208"/>
      <c r="AA552" s="208"/>
      <c r="AB552" s="208"/>
      <c r="AC552" s="208"/>
      <c r="AD552" s="208"/>
      <c r="AE552" s="208"/>
      <c r="AF552" s="208"/>
      <c r="AG552" s="208" t="s">
        <v>464</v>
      </c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customFormat="false" ht="13.2" hidden="false" customHeight="true" outlineLevel="2" collapsed="false">
      <c r="A553" s="209"/>
      <c r="B553" s="210"/>
      <c r="C553" s="211" t="s">
        <v>469</v>
      </c>
      <c r="D553" s="211"/>
      <c r="E553" s="211"/>
      <c r="F553" s="211"/>
      <c r="G553" s="211"/>
      <c r="H553" s="207"/>
      <c r="I553" s="207"/>
      <c r="J553" s="207"/>
      <c r="K553" s="207"/>
      <c r="L553" s="207"/>
      <c r="M553" s="207"/>
      <c r="N553" s="212"/>
      <c r="O553" s="212"/>
      <c r="P553" s="212"/>
      <c r="Q553" s="212"/>
      <c r="R553" s="207"/>
      <c r="S553" s="207"/>
      <c r="T553" s="207"/>
      <c r="U553" s="207"/>
      <c r="V553" s="207"/>
      <c r="W553" s="207"/>
      <c r="X553" s="207"/>
      <c r="Y553" s="207"/>
      <c r="Z553" s="208"/>
      <c r="AA553" s="208"/>
      <c r="AB553" s="208"/>
      <c r="AC553" s="208"/>
      <c r="AD553" s="208"/>
      <c r="AE553" s="208"/>
      <c r="AF553" s="208"/>
      <c r="AG553" s="208" t="s">
        <v>198</v>
      </c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customFormat="false" ht="13.2" hidden="false" customHeight="false" outlineLevel="2" collapsed="false">
      <c r="A554" s="209"/>
      <c r="B554" s="210"/>
      <c r="C554" s="217"/>
      <c r="D554" s="217"/>
      <c r="E554" s="217"/>
      <c r="F554" s="217"/>
      <c r="G554" s="217"/>
      <c r="H554" s="207"/>
      <c r="I554" s="207"/>
      <c r="J554" s="207"/>
      <c r="K554" s="207"/>
      <c r="L554" s="207"/>
      <c r="M554" s="207"/>
      <c r="N554" s="212"/>
      <c r="O554" s="212"/>
      <c r="P554" s="212"/>
      <c r="Q554" s="212"/>
      <c r="R554" s="207"/>
      <c r="S554" s="207"/>
      <c r="T554" s="207"/>
      <c r="U554" s="207"/>
      <c r="V554" s="207"/>
      <c r="W554" s="207"/>
      <c r="X554" s="207"/>
      <c r="Y554" s="207"/>
      <c r="Z554" s="208"/>
      <c r="AA554" s="208"/>
      <c r="AB554" s="208"/>
      <c r="AC554" s="208"/>
      <c r="AD554" s="208"/>
      <c r="AE554" s="208"/>
      <c r="AF554" s="208"/>
      <c r="AG554" s="208" t="s">
        <v>202</v>
      </c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customFormat="false" ht="13.2" hidden="false" customHeight="false" outlineLevel="0" collapsed="false">
      <c r="A555" s="191" t="s">
        <v>186</v>
      </c>
      <c r="B555" s="192" t="s">
        <v>137</v>
      </c>
      <c r="C555" s="193" t="s">
        <v>138</v>
      </c>
      <c r="D555" s="194"/>
      <c r="E555" s="195"/>
      <c r="F555" s="196"/>
      <c r="G555" s="196" t="n">
        <f aca="false">SUMIF(AG556:AG602,"&lt;&gt;NOR",G556:G602)</f>
        <v>0</v>
      </c>
      <c r="H555" s="196"/>
      <c r="I555" s="196" t="n">
        <f aca="false">SUM(I556:I602)</f>
        <v>78040.39</v>
      </c>
      <c r="J555" s="196"/>
      <c r="K555" s="196" t="n">
        <f aca="false">SUM(K556:K602)</f>
        <v>64418.07</v>
      </c>
      <c r="L555" s="196"/>
      <c r="M555" s="196" t="n">
        <f aca="false">SUM(M556:M602)</f>
        <v>0</v>
      </c>
      <c r="N555" s="195"/>
      <c r="O555" s="195" t="n">
        <f aca="false">SUM(O556:O602)</f>
        <v>6.66</v>
      </c>
      <c r="P555" s="195"/>
      <c r="Q555" s="195" t="n">
        <f aca="false">SUM(Q556:Q602)</f>
        <v>0</v>
      </c>
      <c r="R555" s="196"/>
      <c r="S555" s="196"/>
      <c r="T555" s="197"/>
      <c r="U555" s="198"/>
      <c r="V555" s="198" t="n">
        <f aca="false">SUM(V556:V602)</f>
        <v>95.26</v>
      </c>
      <c r="W555" s="198"/>
      <c r="X555" s="198"/>
      <c r="Y555" s="198"/>
      <c r="AG555" s="0" t="s">
        <v>187</v>
      </c>
    </row>
    <row r="556" customFormat="false" ht="19.4" hidden="false" customHeight="false" outlineLevel="1" collapsed="false">
      <c r="A556" s="199" t="n">
        <v>78</v>
      </c>
      <c r="B556" s="200" t="s">
        <v>575</v>
      </c>
      <c r="C556" s="201" t="s">
        <v>576</v>
      </c>
      <c r="D556" s="202" t="s">
        <v>190</v>
      </c>
      <c r="E556" s="203" t="n">
        <v>83.86</v>
      </c>
      <c r="F556" s="204"/>
      <c r="G556" s="205" t="n">
        <f aca="false">ROUND(E556*F556,2)</f>
        <v>0</v>
      </c>
      <c r="H556" s="204" t="n">
        <v>67.96</v>
      </c>
      <c r="I556" s="205" t="n">
        <f aca="false">ROUND(E556*H556,2)</f>
        <v>5699.13</v>
      </c>
      <c r="J556" s="204" t="n">
        <v>702.04</v>
      </c>
      <c r="K556" s="205" t="n">
        <f aca="false">ROUND(E556*J556,2)</f>
        <v>58873.07</v>
      </c>
      <c r="L556" s="205" t="n">
        <v>21</v>
      </c>
      <c r="M556" s="205" t="n">
        <f aca="false">G556*(1+L556/100)</f>
        <v>0</v>
      </c>
      <c r="N556" s="203" t="n">
        <v>0.07623</v>
      </c>
      <c r="O556" s="203" t="n">
        <f aca="false">ROUND(E556*N556,2)</f>
        <v>6.39</v>
      </c>
      <c r="P556" s="203" t="n">
        <v>0</v>
      </c>
      <c r="Q556" s="203" t="n">
        <f aca="false">ROUND(E556*P556,2)</f>
        <v>0</v>
      </c>
      <c r="R556" s="205" t="s">
        <v>541</v>
      </c>
      <c r="S556" s="205" t="s">
        <v>192</v>
      </c>
      <c r="T556" s="206" t="s">
        <v>193</v>
      </c>
      <c r="U556" s="207" t="n">
        <v>1.136</v>
      </c>
      <c r="V556" s="207" t="n">
        <f aca="false">ROUND(E556*U556,2)</f>
        <v>95.26</v>
      </c>
      <c r="W556" s="207"/>
      <c r="X556" s="207" t="s">
        <v>194</v>
      </c>
      <c r="Y556" s="207" t="s">
        <v>195</v>
      </c>
      <c r="Z556" s="208"/>
      <c r="AA556" s="208"/>
      <c r="AB556" s="208"/>
      <c r="AC556" s="208"/>
      <c r="AD556" s="208"/>
      <c r="AE556" s="208"/>
      <c r="AF556" s="208"/>
      <c r="AG556" s="208" t="s">
        <v>453</v>
      </c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customFormat="false" ht="13.2" hidden="false" customHeight="false" outlineLevel="2" collapsed="false">
      <c r="A557" s="209"/>
      <c r="B557" s="210"/>
      <c r="C557" s="214" t="s">
        <v>199</v>
      </c>
      <c r="D557" s="215"/>
      <c r="E557" s="216"/>
      <c r="F557" s="207"/>
      <c r="G557" s="207"/>
      <c r="H557" s="207"/>
      <c r="I557" s="207"/>
      <c r="J557" s="207"/>
      <c r="K557" s="207"/>
      <c r="L557" s="207"/>
      <c r="M557" s="207"/>
      <c r="N557" s="212"/>
      <c r="O557" s="212"/>
      <c r="P557" s="212"/>
      <c r="Q557" s="212"/>
      <c r="R557" s="207"/>
      <c r="S557" s="207"/>
      <c r="T557" s="207"/>
      <c r="U557" s="207"/>
      <c r="V557" s="207"/>
      <c r="W557" s="207"/>
      <c r="X557" s="207"/>
      <c r="Y557" s="207"/>
      <c r="Z557" s="208"/>
      <c r="AA557" s="208"/>
      <c r="AB557" s="208"/>
      <c r="AC557" s="208"/>
      <c r="AD557" s="208"/>
      <c r="AE557" s="208"/>
      <c r="AF557" s="208"/>
      <c r="AG557" s="208" t="s">
        <v>200</v>
      </c>
      <c r="AH557" s="208" t="n">
        <v>0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customFormat="false" ht="13.2" hidden="false" customHeight="false" outlineLevel="3" collapsed="false">
      <c r="A558" s="209"/>
      <c r="B558" s="210"/>
      <c r="C558" s="214" t="s">
        <v>454</v>
      </c>
      <c r="D558" s="215"/>
      <c r="E558" s="216" t="n">
        <v>22.2</v>
      </c>
      <c r="F558" s="207"/>
      <c r="G558" s="207"/>
      <c r="H558" s="207"/>
      <c r="I558" s="207"/>
      <c r="J558" s="207"/>
      <c r="K558" s="207"/>
      <c r="L558" s="207"/>
      <c r="M558" s="207"/>
      <c r="N558" s="212"/>
      <c r="O558" s="212"/>
      <c r="P558" s="212"/>
      <c r="Q558" s="212"/>
      <c r="R558" s="207"/>
      <c r="S558" s="207"/>
      <c r="T558" s="207"/>
      <c r="U558" s="207"/>
      <c r="V558" s="207"/>
      <c r="W558" s="207"/>
      <c r="X558" s="207"/>
      <c r="Y558" s="207"/>
      <c r="Z558" s="208"/>
      <c r="AA558" s="208"/>
      <c r="AB558" s="208"/>
      <c r="AC558" s="208"/>
      <c r="AD558" s="208"/>
      <c r="AE558" s="208"/>
      <c r="AF558" s="208"/>
      <c r="AG558" s="208" t="s">
        <v>200</v>
      </c>
      <c r="AH558" s="208" t="n">
        <v>0</v>
      </c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customFormat="false" ht="13.2" hidden="false" customHeight="false" outlineLevel="3" collapsed="false">
      <c r="A559" s="209"/>
      <c r="B559" s="210"/>
      <c r="C559" s="214" t="s">
        <v>228</v>
      </c>
      <c r="D559" s="215"/>
      <c r="E559" s="216"/>
      <c r="F559" s="207"/>
      <c r="G559" s="207"/>
      <c r="H559" s="207"/>
      <c r="I559" s="207"/>
      <c r="J559" s="207"/>
      <c r="K559" s="207"/>
      <c r="L559" s="207"/>
      <c r="M559" s="207"/>
      <c r="N559" s="212"/>
      <c r="O559" s="212"/>
      <c r="P559" s="212"/>
      <c r="Q559" s="212"/>
      <c r="R559" s="207"/>
      <c r="S559" s="207"/>
      <c r="T559" s="207"/>
      <c r="U559" s="207"/>
      <c r="V559" s="207"/>
      <c r="W559" s="207"/>
      <c r="X559" s="207"/>
      <c r="Y559" s="207"/>
      <c r="Z559" s="208"/>
      <c r="AA559" s="208"/>
      <c r="AB559" s="208"/>
      <c r="AC559" s="208"/>
      <c r="AD559" s="208"/>
      <c r="AE559" s="208"/>
      <c r="AF559" s="208"/>
      <c r="AG559" s="208" t="s">
        <v>200</v>
      </c>
      <c r="AH559" s="208" t="n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customFormat="false" ht="13.2" hidden="false" customHeight="false" outlineLevel="3" collapsed="false">
      <c r="A560" s="209"/>
      <c r="B560" s="210"/>
      <c r="C560" s="214" t="s">
        <v>234</v>
      </c>
      <c r="D560" s="215"/>
      <c r="E560" s="216" t="n">
        <v>-1.58</v>
      </c>
      <c r="F560" s="207"/>
      <c r="G560" s="207"/>
      <c r="H560" s="207"/>
      <c r="I560" s="207"/>
      <c r="J560" s="207"/>
      <c r="K560" s="207"/>
      <c r="L560" s="207"/>
      <c r="M560" s="207"/>
      <c r="N560" s="212"/>
      <c r="O560" s="212"/>
      <c r="P560" s="212"/>
      <c r="Q560" s="212"/>
      <c r="R560" s="207"/>
      <c r="S560" s="207"/>
      <c r="T560" s="207"/>
      <c r="U560" s="207"/>
      <c r="V560" s="207"/>
      <c r="W560" s="207"/>
      <c r="X560" s="207"/>
      <c r="Y560" s="207"/>
      <c r="Z560" s="208"/>
      <c r="AA560" s="208"/>
      <c r="AB560" s="208"/>
      <c r="AC560" s="208"/>
      <c r="AD560" s="208"/>
      <c r="AE560" s="208"/>
      <c r="AF560" s="208"/>
      <c r="AG560" s="208" t="s">
        <v>200</v>
      </c>
      <c r="AH560" s="208" t="n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customFormat="false" ht="13.2" hidden="false" customHeight="false" outlineLevel="3" collapsed="false">
      <c r="A561" s="209"/>
      <c r="B561" s="210"/>
      <c r="C561" s="214" t="s">
        <v>577</v>
      </c>
      <c r="D561" s="215"/>
      <c r="E561" s="216" t="n">
        <v>8.39</v>
      </c>
      <c r="F561" s="207"/>
      <c r="G561" s="207"/>
      <c r="H561" s="207"/>
      <c r="I561" s="207"/>
      <c r="J561" s="207"/>
      <c r="K561" s="207"/>
      <c r="L561" s="207"/>
      <c r="M561" s="207"/>
      <c r="N561" s="212"/>
      <c r="O561" s="212"/>
      <c r="P561" s="212"/>
      <c r="Q561" s="212"/>
      <c r="R561" s="207"/>
      <c r="S561" s="207"/>
      <c r="T561" s="207"/>
      <c r="U561" s="207"/>
      <c r="V561" s="207"/>
      <c r="W561" s="207"/>
      <c r="X561" s="207"/>
      <c r="Y561" s="207"/>
      <c r="Z561" s="208"/>
      <c r="AA561" s="208"/>
      <c r="AB561" s="208"/>
      <c r="AC561" s="208"/>
      <c r="AD561" s="208"/>
      <c r="AE561" s="208"/>
      <c r="AF561" s="208"/>
      <c r="AG561" s="208" t="s">
        <v>200</v>
      </c>
      <c r="AH561" s="208" t="n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customFormat="false" ht="13.2" hidden="false" customHeight="false" outlineLevel="3" collapsed="false">
      <c r="A562" s="209"/>
      <c r="B562" s="210"/>
      <c r="C562" s="214" t="s">
        <v>228</v>
      </c>
      <c r="D562" s="215"/>
      <c r="E562" s="216"/>
      <c r="F562" s="207"/>
      <c r="G562" s="207"/>
      <c r="H562" s="207"/>
      <c r="I562" s="207"/>
      <c r="J562" s="207"/>
      <c r="K562" s="207"/>
      <c r="L562" s="207"/>
      <c r="M562" s="207"/>
      <c r="N562" s="212"/>
      <c r="O562" s="212"/>
      <c r="P562" s="212"/>
      <c r="Q562" s="212"/>
      <c r="R562" s="207"/>
      <c r="S562" s="207"/>
      <c r="T562" s="207"/>
      <c r="U562" s="207"/>
      <c r="V562" s="207"/>
      <c r="W562" s="207"/>
      <c r="X562" s="207"/>
      <c r="Y562" s="207"/>
      <c r="Z562" s="208"/>
      <c r="AA562" s="208"/>
      <c r="AB562" s="208"/>
      <c r="AC562" s="208"/>
      <c r="AD562" s="208"/>
      <c r="AE562" s="208"/>
      <c r="AF562" s="208"/>
      <c r="AG562" s="208" t="s">
        <v>200</v>
      </c>
      <c r="AH562" s="208" t="n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customFormat="false" ht="13.2" hidden="false" customHeight="false" outlineLevel="3" collapsed="false">
      <c r="A563" s="209"/>
      <c r="B563" s="210"/>
      <c r="C563" s="214" t="s">
        <v>319</v>
      </c>
      <c r="D563" s="215"/>
      <c r="E563" s="216" t="n">
        <v>-1.18</v>
      </c>
      <c r="F563" s="207"/>
      <c r="G563" s="207"/>
      <c r="H563" s="207"/>
      <c r="I563" s="207"/>
      <c r="J563" s="207"/>
      <c r="K563" s="207"/>
      <c r="L563" s="207"/>
      <c r="M563" s="207"/>
      <c r="N563" s="212"/>
      <c r="O563" s="212"/>
      <c r="P563" s="212"/>
      <c r="Q563" s="212"/>
      <c r="R563" s="207"/>
      <c r="S563" s="207"/>
      <c r="T563" s="207"/>
      <c r="U563" s="207"/>
      <c r="V563" s="207"/>
      <c r="W563" s="207"/>
      <c r="X563" s="207"/>
      <c r="Y563" s="207"/>
      <c r="Z563" s="208"/>
      <c r="AA563" s="208"/>
      <c r="AB563" s="208"/>
      <c r="AC563" s="208"/>
      <c r="AD563" s="208"/>
      <c r="AE563" s="208"/>
      <c r="AF563" s="208"/>
      <c r="AG563" s="208" t="s">
        <v>200</v>
      </c>
      <c r="AH563" s="208" t="n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customFormat="false" ht="13.2" hidden="false" customHeight="false" outlineLevel="3" collapsed="false">
      <c r="A564" s="209"/>
      <c r="B564" s="210"/>
      <c r="C564" s="214" t="s">
        <v>578</v>
      </c>
      <c r="D564" s="215"/>
      <c r="E564" s="216" t="n">
        <v>9.27</v>
      </c>
      <c r="F564" s="207"/>
      <c r="G564" s="207"/>
      <c r="H564" s="207"/>
      <c r="I564" s="207"/>
      <c r="J564" s="207"/>
      <c r="K564" s="207"/>
      <c r="L564" s="207"/>
      <c r="M564" s="207"/>
      <c r="N564" s="212"/>
      <c r="O564" s="212"/>
      <c r="P564" s="212"/>
      <c r="Q564" s="212"/>
      <c r="R564" s="207"/>
      <c r="S564" s="207"/>
      <c r="T564" s="207"/>
      <c r="U564" s="207"/>
      <c r="V564" s="207"/>
      <c r="W564" s="207"/>
      <c r="X564" s="207"/>
      <c r="Y564" s="207"/>
      <c r="Z564" s="208"/>
      <c r="AA564" s="208"/>
      <c r="AB564" s="208"/>
      <c r="AC564" s="208"/>
      <c r="AD564" s="208"/>
      <c r="AE564" s="208"/>
      <c r="AF564" s="208"/>
      <c r="AG564" s="208" t="s">
        <v>200</v>
      </c>
      <c r="AH564" s="208" t="n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customFormat="false" ht="13.2" hidden="false" customHeight="false" outlineLevel="3" collapsed="false">
      <c r="A565" s="209"/>
      <c r="B565" s="210"/>
      <c r="C565" s="214" t="s">
        <v>228</v>
      </c>
      <c r="D565" s="215"/>
      <c r="E565" s="216"/>
      <c r="F565" s="207"/>
      <c r="G565" s="207"/>
      <c r="H565" s="207"/>
      <c r="I565" s="207"/>
      <c r="J565" s="207"/>
      <c r="K565" s="207"/>
      <c r="L565" s="207"/>
      <c r="M565" s="207"/>
      <c r="N565" s="212"/>
      <c r="O565" s="212"/>
      <c r="P565" s="212"/>
      <c r="Q565" s="212"/>
      <c r="R565" s="207"/>
      <c r="S565" s="207"/>
      <c r="T565" s="207"/>
      <c r="U565" s="207"/>
      <c r="V565" s="207"/>
      <c r="W565" s="207"/>
      <c r="X565" s="207"/>
      <c r="Y565" s="207"/>
      <c r="Z565" s="208"/>
      <c r="AA565" s="208"/>
      <c r="AB565" s="208"/>
      <c r="AC565" s="208"/>
      <c r="AD565" s="208"/>
      <c r="AE565" s="208"/>
      <c r="AF565" s="208"/>
      <c r="AG565" s="208" t="s">
        <v>200</v>
      </c>
      <c r="AH565" s="208" t="n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customFormat="false" ht="13.2" hidden="false" customHeight="false" outlineLevel="3" collapsed="false">
      <c r="A566" s="209"/>
      <c r="B566" s="210"/>
      <c r="C566" s="214" t="s">
        <v>234</v>
      </c>
      <c r="D566" s="215"/>
      <c r="E566" s="216" t="n">
        <v>-1.58</v>
      </c>
      <c r="F566" s="207"/>
      <c r="G566" s="207"/>
      <c r="H566" s="207"/>
      <c r="I566" s="207"/>
      <c r="J566" s="207"/>
      <c r="K566" s="207"/>
      <c r="L566" s="207"/>
      <c r="M566" s="207"/>
      <c r="N566" s="212"/>
      <c r="O566" s="212"/>
      <c r="P566" s="212"/>
      <c r="Q566" s="212"/>
      <c r="R566" s="207"/>
      <c r="S566" s="207"/>
      <c r="T566" s="207"/>
      <c r="U566" s="207"/>
      <c r="V566" s="207"/>
      <c r="W566" s="207"/>
      <c r="X566" s="207"/>
      <c r="Y566" s="207"/>
      <c r="Z566" s="208"/>
      <c r="AA566" s="208"/>
      <c r="AB566" s="208"/>
      <c r="AC566" s="208"/>
      <c r="AD566" s="208"/>
      <c r="AE566" s="208"/>
      <c r="AF566" s="208"/>
      <c r="AG566" s="208" t="s">
        <v>200</v>
      </c>
      <c r="AH566" s="208" t="n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customFormat="false" ht="13.2" hidden="false" customHeight="false" outlineLevel="3" collapsed="false">
      <c r="A567" s="209"/>
      <c r="B567" s="210"/>
      <c r="C567" s="214" t="s">
        <v>579</v>
      </c>
      <c r="D567" s="215"/>
      <c r="E567" s="216" t="n">
        <v>16.08</v>
      </c>
      <c r="F567" s="207"/>
      <c r="G567" s="207"/>
      <c r="H567" s="207"/>
      <c r="I567" s="207"/>
      <c r="J567" s="207"/>
      <c r="K567" s="207"/>
      <c r="L567" s="207"/>
      <c r="M567" s="207"/>
      <c r="N567" s="212"/>
      <c r="O567" s="212"/>
      <c r="P567" s="212"/>
      <c r="Q567" s="212"/>
      <c r="R567" s="207"/>
      <c r="S567" s="207"/>
      <c r="T567" s="207"/>
      <c r="U567" s="207"/>
      <c r="V567" s="207"/>
      <c r="W567" s="207"/>
      <c r="X567" s="207"/>
      <c r="Y567" s="207"/>
      <c r="Z567" s="208"/>
      <c r="AA567" s="208"/>
      <c r="AB567" s="208"/>
      <c r="AC567" s="208"/>
      <c r="AD567" s="208"/>
      <c r="AE567" s="208"/>
      <c r="AF567" s="208"/>
      <c r="AG567" s="208" t="s">
        <v>200</v>
      </c>
      <c r="AH567" s="208" t="n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customFormat="false" ht="13.2" hidden="false" customHeight="false" outlineLevel="3" collapsed="false">
      <c r="A568" s="209"/>
      <c r="B568" s="210"/>
      <c r="C568" s="214" t="s">
        <v>228</v>
      </c>
      <c r="D568" s="215"/>
      <c r="E568" s="216"/>
      <c r="F568" s="207"/>
      <c r="G568" s="207"/>
      <c r="H568" s="207"/>
      <c r="I568" s="207"/>
      <c r="J568" s="207"/>
      <c r="K568" s="207"/>
      <c r="L568" s="207"/>
      <c r="M568" s="207"/>
      <c r="N568" s="212"/>
      <c r="O568" s="212"/>
      <c r="P568" s="212"/>
      <c r="Q568" s="212"/>
      <c r="R568" s="207"/>
      <c r="S568" s="207"/>
      <c r="T568" s="207"/>
      <c r="U568" s="207"/>
      <c r="V568" s="207"/>
      <c r="W568" s="207"/>
      <c r="X568" s="207"/>
      <c r="Y568" s="207"/>
      <c r="Z568" s="208"/>
      <c r="AA568" s="208"/>
      <c r="AB568" s="208"/>
      <c r="AC568" s="208"/>
      <c r="AD568" s="208"/>
      <c r="AE568" s="208"/>
      <c r="AF568" s="208"/>
      <c r="AG568" s="208" t="s">
        <v>200</v>
      </c>
      <c r="AH568" s="208" t="n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customFormat="false" ht="13.2" hidden="false" customHeight="false" outlineLevel="3" collapsed="false">
      <c r="A569" s="209"/>
      <c r="B569" s="210"/>
      <c r="C569" s="214" t="s">
        <v>231</v>
      </c>
      <c r="D569" s="215"/>
      <c r="E569" s="216" t="n">
        <v>-1.38</v>
      </c>
      <c r="F569" s="207"/>
      <c r="G569" s="207"/>
      <c r="H569" s="207"/>
      <c r="I569" s="207"/>
      <c r="J569" s="207"/>
      <c r="K569" s="207"/>
      <c r="L569" s="207"/>
      <c r="M569" s="207"/>
      <c r="N569" s="212"/>
      <c r="O569" s="212"/>
      <c r="P569" s="212"/>
      <c r="Q569" s="212"/>
      <c r="R569" s="207"/>
      <c r="S569" s="207"/>
      <c r="T569" s="207"/>
      <c r="U569" s="207"/>
      <c r="V569" s="207"/>
      <c r="W569" s="207"/>
      <c r="X569" s="207"/>
      <c r="Y569" s="207"/>
      <c r="Z569" s="208"/>
      <c r="AA569" s="208"/>
      <c r="AB569" s="208"/>
      <c r="AC569" s="208"/>
      <c r="AD569" s="208"/>
      <c r="AE569" s="208"/>
      <c r="AF569" s="208"/>
      <c r="AG569" s="208" t="s">
        <v>200</v>
      </c>
      <c r="AH569" s="208" t="n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customFormat="false" ht="13.2" hidden="false" customHeight="false" outlineLevel="3" collapsed="false">
      <c r="A570" s="209"/>
      <c r="B570" s="210"/>
      <c r="C570" s="214" t="s">
        <v>455</v>
      </c>
      <c r="D570" s="215"/>
      <c r="E570" s="216" t="n">
        <v>22</v>
      </c>
      <c r="F570" s="207"/>
      <c r="G570" s="207"/>
      <c r="H570" s="207"/>
      <c r="I570" s="207"/>
      <c r="J570" s="207"/>
      <c r="K570" s="207"/>
      <c r="L570" s="207"/>
      <c r="M570" s="207"/>
      <c r="N570" s="212"/>
      <c r="O570" s="212"/>
      <c r="P570" s="212"/>
      <c r="Q570" s="212"/>
      <c r="R570" s="207"/>
      <c r="S570" s="207"/>
      <c r="T570" s="207"/>
      <c r="U570" s="207"/>
      <c r="V570" s="207"/>
      <c r="W570" s="207"/>
      <c r="X570" s="207"/>
      <c r="Y570" s="207"/>
      <c r="Z570" s="208"/>
      <c r="AA570" s="208"/>
      <c r="AB570" s="208"/>
      <c r="AC570" s="208"/>
      <c r="AD570" s="208"/>
      <c r="AE570" s="208"/>
      <c r="AF570" s="208"/>
      <c r="AG570" s="208" t="s">
        <v>200</v>
      </c>
      <c r="AH570" s="208" t="n">
        <v>0</v>
      </c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customFormat="false" ht="13.2" hidden="false" customHeight="false" outlineLevel="3" collapsed="false">
      <c r="A571" s="209"/>
      <c r="B571" s="210"/>
      <c r="C571" s="214" t="s">
        <v>228</v>
      </c>
      <c r="D571" s="215"/>
      <c r="E571" s="216"/>
      <c r="F571" s="207"/>
      <c r="G571" s="207"/>
      <c r="H571" s="207"/>
      <c r="I571" s="207"/>
      <c r="J571" s="207"/>
      <c r="K571" s="207"/>
      <c r="L571" s="207"/>
      <c r="M571" s="207"/>
      <c r="N571" s="212"/>
      <c r="O571" s="212"/>
      <c r="P571" s="212"/>
      <c r="Q571" s="212"/>
      <c r="R571" s="207"/>
      <c r="S571" s="207"/>
      <c r="T571" s="207"/>
      <c r="U571" s="207"/>
      <c r="V571" s="207"/>
      <c r="W571" s="207"/>
      <c r="X571" s="207"/>
      <c r="Y571" s="207"/>
      <c r="Z571" s="208"/>
      <c r="AA571" s="208"/>
      <c r="AB571" s="208"/>
      <c r="AC571" s="208"/>
      <c r="AD571" s="208"/>
      <c r="AE571" s="208"/>
      <c r="AF571" s="208"/>
      <c r="AG571" s="208" t="s">
        <v>200</v>
      </c>
      <c r="AH571" s="208" t="n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customFormat="false" ht="13.2" hidden="false" customHeight="false" outlineLevel="3" collapsed="false">
      <c r="A572" s="209"/>
      <c r="B572" s="210"/>
      <c r="C572" s="214" t="s">
        <v>229</v>
      </c>
      <c r="D572" s="215"/>
      <c r="E572" s="216" t="n">
        <v>-1.77</v>
      </c>
      <c r="F572" s="207"/>
      <c r="G572" s="207"/>
      <c r="H572" s="207"/>
      <c r="I572" s="207"/>
      <c r="J572" s="207"/>
      <c r="K572" s="207"/>
      <c r="L572" s="207"/>
      <c r="M572" s="207"/>
      <c r="N572" s="212"/>
      <c r="O572" s="212"/>
      <c r="P572" s="212"/>
      <c r="Q572" s="212"/>
      <c r="R572" s="207"/>
      <c r="S572" s="207"/>
      <c r="T572" s="207"/>
      <c r="U572" s="207"/>
      <c r="V572" s="207"/>
      <c r="W572" s="207"/>
      <c r="X572" s="207"/>
      <c r="Y572" s="207"/>
      <c r="Z572" s="208"/>
      <c r="AA572" s="208"/>
      <c r="AB572" s="208"/>
      <c r="AC572" s="208"/>
      <c r="AD572" s="208"/>
      <c r="AE572" s="208"/>
      <c r="AF572" s="208"/>
      <c r="AG572" s="208" t="s">
        <v>200</v>
      </c>
      <c r="AH572" s="208" t="n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customFormat="false" ht="13.2" hidden="false" customHeight="false" outlineLevel="3" collapsed="false">
      <c r="A573" s="209"/>
      <c r="B573" s="210"/>
      <c r="C573" s="214" t="s">
        <v>580</v>
      </c>
      <c r="D573" s="215"/>
      <c r="E573" s="216" t="n">
        <v>13</v>
      </c>
      <c r="F573" s="207"/>
      <c r="G573" s="207"/>
      <c r="H573" s="207"/>
      <c r="I573" s="207"/>
      <c r="J573" s="207"/>
      <c r="K573" s="207"/>
      <c r="L573" s="207"/>
      <c r="M573" s="207"/>
      <c r="N573" s="212"/>
      <c r="O573" s="212"/>
      <c r="P573" s="212"/>
      <c r="Q573" s="212"/>
      <c r="R573" s="207"/>
      <c r="S573" s="207"/>
      <c r="T573" s="207"/>
      <c r="U573" s="207"/>
      <c r="V573" s="207"/>
      <c r="W573" s="207"/>
      <c r="X573" s="207"/>
      <c r="Y573" s="207"/>
      <c r="Z573" s="208"/>
      <c r="AA573" s="208"/>
      <c r="AB573" s="208"/>
      <c r="AC573" s="208"/>
      <c r="AD573" s="208"/>
      <c r="AE573" s="208"/>
      <c r="AF573" s="208"/>
      <c r="AG573" s="208" t="s">
        <v>200</v>
      </c>
      <c r="AH573" s="208" t="n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customFormat="false" ht="13.2" hidden="false" customHeight="false" outlineLevel="3" collapsed="false">
      <c r="A574" s="209"/>
      <c r="B574" s="210"/>
      <c r="C574" s="214" t="s">
        <v>228</v>
      </c>
      <c r="D574" s="215"/>
      <c r="E574" s="216"/>
      <c r="F574" s="207"/>
      <c r="G574" s="207"/>
      <c r="H574" s="207"/>
      <c r="I574" s="207"/>
      <c r="J574" s="207"/>
      <c r="K574" s="207"/>
      <c r="L574" s="207"/>
      <c r="M574" s="207"/>
      <c r="N574" s="212"/>
      <c r="O574" s="212"/>
      <c r="P574" s="212"/>
      <c r="Q574" s="212"/>
      <c r="R574" s="207"/>
      <c r="S574" s="207"/>
      <c r="T574" s="207"/>
      <c r="U574" s="207"/>
      <c r="V574" s="207"/>
      <c r="W574" s="207"/>
      <c r="X574" s="207"/>
      <c r="Y574" s="207"/>
      <c r="Z574" s="208"/>
      <c r="AA574" s="208"/>
      <c r="AB574" s="208"/>
      <c r="AC574" s="208"/>
      <c r="AD574" s="208"/>
      <c r="AE574" s="208"/>
      <c r="AF574" s="208"/>
      <c r="AG574" s="208" t="s">
        <v>200</v>
      </c>
      <c r="AH574" s="208" t="n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customFormat="false" ht="13.2" hidden="false" customHeight="false" outlineLevel="3" collapsed="false">
      <c r="A575" s="209"/>
      <c r="B575" s="210"/>
      <c r="C575" s="214" t="s">
        <v>231</v>
      </c>
      <c r="D575" s="215"/>
      <c r="E575" s="216" t="n">
        <v>-1.38</v>
      </c>
      <c r="F575" s="207"/>
      <c r="G575" s="207"/>
      <c r="H575" s="207"/>
      <c r="I575" s="207"/>
      <c r="J575" s="207"/>
      <c r="K575" s="207"/>
      <c r="L575" s="207"/>
      <c r="M575" s="207"/>
      <c r="N575" s="212"/>
      <c r="O575" s="212"/>
      <c r="P575" s="212"/>
      <c r="Q575" s="212"/>
      <c r="R575" s="207"/>
      <c r="S575" s="207"/>
      <c r="T575" s="207"/>
      <c r="U575" s="207"/>
      <c r="V575" s="207"/>
      <c r="W575" s="207"/>
      <c r="X575" s="207"/>
      <c r="Y575" s="207"/>
      <c r="Z575" s="208"/>
      <c r="AA575" s="208"/>
      <c r="AB575" s="208"/>
      <c r="AC575" s="208"/>
      <c r="AD575" s="208"/>
      <c r="AE575" s="208"/>
      <c r="AF575" s="208"/>
      <c r="AG575" s="208" t="s">
        <v>200</v>
      </c>
      <c r="AH575" s="208" t="n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customFormat="false" ht="13.2" hidden="false" customHeight="false" outlineLevel="3" collapsed="false">
      <c r="A576" s="209"/>
      <c r="B576" s="210"/>
      <c r="C576" s="214" t="s">
        <v>581</v>
      </c>
      <c r="D576" s="215"/>
      <c r="E576" s="216" t="n">
        <v>1.78</v>
      </c>
      <c r="F576" s="207"/>
      <c r="G576" s="207"/>
      <c r="H576" s="207"/>
      <c r="I576" s="207"/>
      <c r="J576" s="207"/>
      <c r="K576" s="207"/>
      <c r="L576" s="207"/>
      <c r="M576" s="207"/>
      <c r="N576" s="212"/>
      <c r="O576" s="212"/>
      <c r="P576" s="212"/>
      <c r="Q576" s="212"/>
      <c r="R576" s="207"/>
      <c r="S576" s="207"/>
      <c r="T576" s="207"/>
      <c r="U576" s="207"/>
      <c r="V576" s="207"/>
      <c r="W576" s="207"/>
      <c r="X576" s="207"/>
      <c r="Y576" s="207"/>
      <c r="Z576" s="208"/>
      <c r="AA576" s="208"/>
      <c r="AB576" s="208"/>
      <c r="AC576" s="208"/>
      <c r="AD576" s="208"/>
      <c r="AE576" s="208"/>
      <c r="AF576" s="208"/>
      <c r="AG576" s="208" t="s">
        <v>200</v>
      </c>
      <c r="AH576" s="208" t="n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customFormat="false" ht="13.2" hidden="false" customHeight="false" outlineLevel="2" collapsed="false">
      <c r="A577" s="209"/>
      <c r="B577" s="210"/>
      <c r="C577" s="217"/>
      <c r="D577" s="217"/>
      <c r="E577" s="217"/>
      <c r="F577" s="217"/>
      <c r="G577" s="217"/>
      <c r="H577" s="207"/>
      <c r="I577" s="207"/>
      <c r="J577" s="207"/>
      <c r="K577" s="207"/>
      <c r="L577" s="207"/>
      <c r="M577" s="207"/>
      <c r="N577" s="212"/>
      <c r="O577" s="212"/>
      <c r="P577" s="212"/>
      <c r="Q577" s="212"/>
      <c r="R577" s="207"/>
      <c r="S577" s="207"/>
      <c r="T577" s="207"/>
      <c r="U577" s="207"/>
      <c r="V577" s="207"/>
      <c r="W577" s="207"/>
      <c r="X577" s="207"/>
      <c r="Y577" s="207"/>
      <c r="Z577" s="208"/>
      <c r="AA577" s="208"/>
      <c r="AB577" s="208"/>
      <c r="AC577" s="208"/>
      <c r="AD577" s="208"/>
      <c r="AE577" s="208"/>
      <c r="AF577" s="208"/>
      <c r="AG577" s="208" t="s">
        <v>202</v>
      </c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customFormat="false" ht="12.8" hidden="false" customHeight="false" outlineLevel="1" collapsed="false">
      <c r="A578" s="229" t="n">
        <v>79</v>
      </c>
      <c r="B578" s="230" t="s">
        <v>582</v>
      </c>
      <c r="C578" s="231" t="s">
        <v>583</v>
      </c>
      <c r="D578" s="232" t="s">
        <v>33</v>
      </c>
      <c r="E578" s="233" t="n">
        <v>1369.13457</v>
      </c>
      <c r="F578" s="204"/>
      <c r="G578" s="234" t="n">
        <f aca="false">ROUND(E578*F578,2)</f>
        <v>0</v>
      </c>
      <c r="H578" s="235" t="n">
        <v>0</v>
      </c>
      <c r="I578" s="234" t="n">
        <f aca="false">ROUND(E578*H578,2)</f>
        <v>0</v>
      </c>
      <c r="J578" s="235" t="n">
        <v>4.05</v>
      </c>
      <c r="K578" s="234" t="n">
        <f aca="false">ROUND(E578*J578,2)</f>
        <v>5545</v>
      </c>
      <c r="L578" s="234" t="n">
        <v>21</v>
      </c>
      <c r="M578" s="234" t="n">
        <f aca="false">G578*(1+L578/100)</f>
        <v>0</v>
      </c>
      <c r="N578" s="233" t="n">
        <v>0</v>
      </c>
      <c r="O578" s="233" t="n">
        <f aca="false">ROUND(E578*N578,2)</f>
        <v>0</v>
      </c>
      <c r="P578" s="233" t="n">
        <v>0</v>
      </c>
      <c r="Q578" s="233" t="n">
        <f aca="false">ROUND(E578*P578,2)</f>
        <v>0</v>
      </c>
      <c r="R578" s="234" t="s">
        <v>541</v>
      </c>
      <c r="S578" s="234" t="s">
        <v>192</v>
      </c>
      <c r="T578" s="236" t="s">
        <v>193</v>
      </c>
      <c r="U578" s="207" t="n">
        <v>0</v>
      </c>
      <c r="V578" s="207" t="n">
        <f aca="false">ROUND(E578*U578,2)</f>
        <v>0</v>
      </c>
      <c r="W578" s="207"/>
      <c r="X578" s="207" t="s">
        <v>194</v>
      </c>
      <c r="Y578" s="207" t="s">
        <v>195</v>
      </c>
      <c r="Z578" s="208"/>
      <c r="AA578" s="208"/>
      <c r="AB578" s="208"/>
      <c r="AC578" s="208"/>
      <c r="AD578" s="208"/>
      <c r="AE578" s="208"/>
      <c r="AF578" s="208"/>
      <c r="AG578" s="208" t="s">
        <v>464</v>
      </c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customFormat="false" ht="13.2" hidden="false" customHeight="false" outlineLevel="2" collapsed="false">
      <c r="A579" s="209"/>
      <c r="B579" s="210"/>
      <c r="C579" s="219"/>
      <c r="D579" s="219"/>
      <c r="E579" s="219"/>
      <c r="F579" s="219"/>
      <c r="G579" s="219"/>
      <c r="H579" s="207"/>
      <c r="I579" s="207"/>
      <c r="J579" s="207"/>
      <c r="K579" s="207"/>
      <c r="L579" s="207"/>
      <c r="M579" s="207"/>
      <c r="N579" s="212"/>
      <c r="O579" s="212"/>
      <c r="P579" s="212"/>
      <c r="Q579" s="212"/>
      <c r="R579" s="207"/>
      <c r="S579" s="207"/>
      <c r="T579" s="207"/>
      <c r="U579" s="207"/>
      <c r="V579" s="207"/>
      <c r="W579" s="207"/>
      <c r="X579" s="207"/>
      <c r="Y579" s="207"/>
      <c r="Z579" s="208"/>
      <c r="AA579" s="208"/>
      <c r="AB579" s="208"/>
      <c r="AC579" s="208"/>
      <c r="AD579" s="208"/>
      <c r="AE579" s="208"/>
      <c r="AF579" s="208"/>
      <c r="AG579" s="208" t="s">
        <v>202</v>
      </c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customFormat="false" ht="12.8" hidden="false" customHeight="false" outlineLevel="1" collapsed="false">
      <c r="A580" s="199" t="n">
        <v>80</v>
      </c>
      <c r="B580" s="200" t="s">
        <v>584</v>
      </c>
      <c r="C580" s="201" t="s">
        <v>585</v>
      </c>
      <c r="D580" s="202" t="s">
        <v>259</v>
      </c>
      <c r="E580" s="203" t="n">
        <v>93.907</v>
      </c>
      <c r="F580" s="204"/>
      <c r="G580" s="205" t="n">
        <f aca="false">ROUND(E580*F580,2)</f>
        <v>0</v>
      </c>
      <c r="H580" s="204" t="n">
        <v>770.35</v>
      </c>
      <c r="I580" s="205" t="n">
        <f aca="false">ROUND(E580*H580,2)</f>
        <v>72341.26</v>
      </c>
      <c r="J580" s="204" t="n">
        <v>0</v>
      </c>
      <c r="K580" s="205" t="n">
        <f aca="false">ROUND(E580*J580,2)</f>
        <v>0</v>
      </c>
      <c r="L580" s="205" t="n">
        <v>21</v>
      </c>
      <c r="M580" s="205" t="n">
        <f aca="false">G580*(1+L580/100)</f>
        <v>0</v>
      </c>
      <c r="N580" s="203" t="n">
        <v>0.0029</v>
      </c>
      <c r="O580" s="203" t="n">
        <f aca="false">ROUND(E580*N580,2)</f>
        <v>0.27</v>
      </c>
      <c r="P580" s="203" t="n">
        <v>0</v>
      </c>
      <c r="Q580" s="203" t="n">
        <f aca="false">ROUND(E580*P580,2)</f>
        <v>0</v>
      </c>
      <c r="R580" s="205"/>
      <c r="S580" s="205" t="s">
        <v>248</v>
      </c>
      <c r="T580" s="206" t="s">
        <v>193</v>
      </c>
      <c r="U580" s="207" t="n">
        <v>0</v>
      </c>
      <c r="V580" s="207" t="n">
        <f aca="false">ROUND(E580*U580,2)</f>
        <v>0</v>
      </c>
      <c r="W580" s="207"/>
      <c r="X580" s="207" t="s">
        <v>268</v>
      </c>
      <c r="Y580" s="207" t="s">
        <v>195</v>
      </c>
      <c r="Z580" s="208"/>
      <c r="AA580" s="208"/>
      <c r="AB580" s="208"/>
      <c r="AC580" s="208"/>
      <c r="AD580" s="208"/>
      <c r="AE580" s="208"/>
      <c r="AF580" s="208"/>
      <c r="AG580" s="208" t="s">
        <v>494</v>
      </c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customFormat="false" ht="13.2" hidden="false" customHeight="true" outlineLevel="2" collapsed="false">
      <c r="A581" s="209"/>
      <c r="B581" s="210"/>
      <c r="C581" s="220" t="s">
        <v>545</v>
      </c>
      <c r="D581" s="220"/>
      <c r="E581" s="220"/>
      <c r="F581" s="220"/>
      <c r="G581" s="220"/>
      <c r="H581" s="207"/>
      <c r="I581" s="207"/>
      <c r="J581" s="207"/>
      <c r="K581" s="207"/>
      <c r="L581" s="207"/>
      <c r="M581" s="207"/>
      <c r="N581" s="212"/>
      <c r="O581" s="212"/>
      <c r="P581" s="212"/>
      <c r="Q581" s="212"/>
      <c r="R581" s="207"/>
      <c r="S581" s="207"/>
      <c r="T581" s="207"/>
      <c r="U581" s="207"/>
      <c r="V581" s="207"/>
      <c r="W581" s="207"/>
      <c r="X581" s="207"/>
      <c r="Y581" s="207"/>
      <c r="Z581" s="208"/>
      <c r="AA581" s="208"/>
      <c r="AB581" s="208"/>
      <c r="AC581" s="208"/>
      <c r="AD581" s="208"/>
      <c r="AE581" s="208"/>
      <c r="AF581" s="208"/>
      <c r="AG581" s="208" t="s">
        <v>215</v>
      </c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customFormat="false" ht="13.2" hidden="false" customHeight="false" outlineLevel="2" collapsed="false">
      <c r="A582" s="209"/>
      <c r="B582" s="210"/>
      <c r="C582" s="214" t="s">
        <v>199</v>
      </c>
      <c r="D582" s="215"/>
      <c r="E582" s="216"/>
      <c r="F582" s="207"/>
      <c r="G582" s="207"/>
      <c r="H582" s="207"/>
      <c r="I582" s="207"/>
      <c r="J582" s="207"/>
      <c r="K582" s="207"/>
      <c r="L582" s="207"/>
      <c r="M582" s="207"/>
      <c r="N582" s="212"/>
      <c r="O582" s="212"/>
      <c r="P582" s="212"/>
      <c r="Q582" s="212"/>
      <c r="R582" s="207"/>
      <c r="S582" s="207"/>
      <c r="T582" s="207"/>
      <c r="U582" s="207"/>
      <c r="V582" s="207"/>
      <c r="W582" s="207"/>
      <c r="X582" s="207"/>
      <c r="Y582" s="207"/>
      <c r="Z582" s="208"/>
      <c r="AA582" s="208"/>
      <c r="AB582" s="208"/>
      <c r="AC582" s="208"/>
      <c r="AD582" s="208"/>
      <c r="AE582" s="208"/>
      <c r="AF582" s="208"/>
      <c r="AG582" s="208" t="s">
        <v>200</v>
      </c>
      <c r="AH582" s="208" t="n">
        <v>0</v>
      </c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customFormat="false" ht="13.2" hidden="false" customHeight="false" outlineLevel="3" collapsed="false">
      <c r="A583" s="209"/>
      <c r="B583" s="210"/>
      <c r="C583" s="214" t="s">
        <v>586</v>
      </c>
      <c r="D583" s="215"/>
      <c r="E583" s="216" t="n">
        <v>25.53</v>
      </c>
      <c r="F583" s="207"/>
      <c r="G583" s="207"/>
      <c r="H583" s="207"/>
      <c r="I583" s="207"/>
      <c r="J583" s="207"/>
      <c r="K583" s="207"/>
      <c r="L583" s="207"/>
      <c r="M583" s="207"/>
      <c r="N583" s="212"/>
      <c r="O583" s="212"/>
      <c r="P583" s="212"/>
      <c r="Q583" s="212"/>
      <c r="R583" s="207"/>
      <c r="S583" s="207"/>
      <c r="T583" s="207"/>
      <c r="U583" s="207"/>
      <c r="V583" s="207"/>
      <c r="W583" s="207"/>
      <c r="X583" s="207"/>
      <c r="Y583" s="207"/>
      <c r="Z583" s="208"/>
      <c r="AA583" s="208"/>
      <c r="AB583" s="208"/>
      <c r="AC583" s="208"/>
      <c r="AD583" s="208"/>
      <c r="AE583" s="208"/>
      <c r="AF583" s="208"/>
      <c r="AG583" s="208" t="s">
        <v>200</v>
      </c>
      <c r="AH583" s="208" t="n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customFormat="false" ht="13.2" hidden="false" customHeight="false" outlineLevel="3" collapsed="false">
      <c r="A584" s="209"/>
      <c r="B584" s="210"/>
      <c r="C584" s="214" t="s">
        <v>228</v>
      </c>
      <c r="D584" s="215"/>
      <c r="E584" s="216"/>
      <c r="F584" s="207"/>
      <c r="G584" s="207"/>
      <c r="H584" s="207"/>
      <c r="I584" s="207"/>
      <c r="J584" s="207"/>
      <c r="K584" s="207"/>
      <c r="L584" s="207"/>
      <c r="M584" s="207"/>
      <c r="N584" s="212"/>
      <c r="O584" s="212"/>
      <c r="P584" s="212"/>
      <c r="Q584" s="212"/>
      <c r="R584" s="207"/>
      <c r="S584" s="207"/>
      <c r="T584" s="207"/>
      <c r="U584" s="207"/>
      <c r="V584" s="207"/>
      <c r="W584" s="207"/>
      <c r="X584" s="207"/>
      <c r="Y584" s="207"/>
      <c r="Z584" s="208"/>
      <c r="AA584" s="208"/>
      <c r="AB584" s="208"/>
      <c r="AC584" s="208"/>
      <c r="AD584" s="208"/>
      <c r="AE584" s="208"/>
      <c r="AF584" s="208"/>
      <c r="AG584" s="208" t="s">
        <v>200</v>
      </c>
      <c r="AH584" s="208" t="n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customFormat="false" ht="13.2" hidden="false" customHeight="false" outlineLevel="3" collapsed="false">
      <c r="A585" s="209"/>
      <c r="B585" s="210"/>
      <c r="C585" s="214" t="s">
        <v>587</v>
      </c>
      <c r="D585" s="215"/>
      <c r="E585" s="216" t="n">
        <v>-1.81</v>
      </c>
      <c r="F585" s="207"/>
      <c r="G585" s="207"/>
      <c r="H585" s="207"/>
      <c r="I585" s="207"/>
      <c r="J585" s="207"/>
      <c r="K585" s="207"/>
      <c r="L585" s="207"/>
      <c r="M585" s="207"/>
      <c r="N585" s="212"/>
      <c r="O585" s="212"/>
      <c r="P585" s="212"/>
      <c r="Q585" s="212"/>
      <c r="R585" s="207"/>
      <c r="S585" s="207"/>
      <c r="T585" s="207"/>
      <c r="U585" s="207"/>
      <c r="V585" s="207"/>
      <c r="W585" s="207"/>
      <c r="X585" s="207"/>
      <c r="Y585" s="207"/>
      <c r="Z585" s="208"/>
      <c r="AA585" s="208"/>
      <c r="AB585" s="208"/>
      <c r="AC585" s="208"/>
      <c r="AD585" s="208"/>
      <c r="AE585" s="208"/>
      <c r="AF585" s="208"/>
      <c r="AG585" s="208" t="s">
        <v>200</v>
      </c>
      <c r="AH585" s="208" t="n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customFormat="false" ht="13.2" hidden="false" customHeight="false" outlineLevel="3" collapsed="false">
      <c r="A586" s="209"/>
      <c r="B586" s="210"/>
      <c r="C586" s="214" t="s">
        <v>588</v>
      </c>
      <c r="D586" s="215"/>
      <c r="E586" s="216" t="n">
        <v>8.45</v>
      </c>
      <c r="F586" s="207"/>
      <c r="G586" s="207"/>
      <c r="H586" s="207"/>
      <c r="I586" s="207"/>
      <c r="J586" s="207"/>
      <c r="K586" s="207"/>
      <c r="L586" s="207"/>
      <c r="M586" s="207"/>
      <c r="N586" s="212"/>
      <c r="O586" s="212"/>
      <c r="P586" s="212"/>
      <c r="Q586" s="212"/>
      <c r="R586" s="207"/>
      <c r="S586" s="207"/>
      <c r="T586" s="207"/>
      <c r="U586" s="207"/>
      <c r="V586" s="207"/>
      <c r="W586" s="207"/>
      <c r="X586" s="207"/>
      <c r="Y586" s="207"/>
      <c r="Z586" s="208"/>
      <c r="AA586" s="208"/>
      <c r="AB586" s="208"/>
      <c r="AC586" s="208"/>
      <c r="AD586" s="208"/>
      <c r="AE586" s="208"/>
      <c r="AF586" s="208"/>
      <c r="AG586" s="208" t="s">
        <v>200</v>
      </c>
      <c r="AH586" s="208" t="n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customFormat="false" ht="13.2" hidden="false" customHeight="false" outlineLevel="3" collapsed="false">
      <c r="A587" s="209"/>
      <c r="B587" s="210"/>
      <c r="C587" s="214" t="s">
        <v>228</v>
      </c>
      <c r="D587" s="215"/>
      <c r="E587" s="216"/>
      <c r="F587" s="207"/>
      <c r="G587" s="207"/>
      <c r="H587" s="207"/>
      <c r="I587" s="207"/>
      <c r="J587" s="207"/>
      <c r="K587" s="207"/>
      <c r="L587" s="207"/>
      <c r="M587" s="207"/>
      <c r="N587" s="212"/>
      <c r="O587" s="212"/>
      <c r="P587" s="212"/>
      <c r="Q587" s="212"/>
      <c r="R587" s="207"/>
      <c r="S587" s="207"/>
      <c r="T587" s="207"/>
      <c r="U587" s="207"/>
      <c r="V587" s="207"/>
      <c r="W587" s="207"/>
      <c r="X587" s="207"/>
      <c r="Y587" s="207"/>
      <c r="Z587" s="208"/>
      <c r="AA587" s="208"/>
      <c r="AB587" s="208"/>
      <c r="AC587" s="208"/>
      <c r="AD587" s="208"/>
      <c r="AE587" s="208"/>
      <c r="AF587" s="208"/>
      <c r="AG587" s="208" t="s">
        <v>200</v>
      </c>
      <c r="AH587" s="208" t="n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customFormat="false" ht="13.2" hidden="false" customHeight="false" outlineLevel="3" collapsed="false">
      <c r="A588" s="209"/>
      <c r="B588" s="210"/>
      <c r="C588" s="214" t="s">
        <v>589</v>
      </c>
      <c r="D588" s="215"/>
      <c r="E588" s="216" t="n">
        <v>-1.36</v>
      </c>
      <c r="F588" s="207"/>
      <c r="G588" s="207"/>
      <c r="H588" s="207"/>
      <c r="I588" s="207"/>
      <c r="J588" s="207"/>
      <c r="K588" s="207"/>
      <c r="L588" s="207"/>
      <c r="M588" s="207"/>
      <c r="N588" s="212"/>
      <c r="O588" s="212"/>
      <c r="P588" s="212"/>
      <c r="Q588" s="212"/>
      <c r="R588" s="207"/>
      <c r="S588" s="207"/>
      <c r="T588" s="207"/>
      <c r="U588" s="207"/>
      <c r="V588" s="207"/>
      <c r="W588" s="207"/>
      <c r="X588" s="207"/>
      <c r="Y588" s="207"/>
      <c r="Z588" s="208"/>
      <c r="AA588" s="208"/>
      <c r="AB588" s="208"/>
      <c r="AC588" s="208"/>
      <c r="AD588" s="208"/>
      <c r="AE588" s="208"/>
      <c r="AF588" s="208"/>
      <c r="AG588" s="208" t="s">
        <v>200</v>
      </c>
      <c r="AH588" s="208" t="n">
        <v>0</v>
      </c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customFormat="false" ht="13.2" hidden="false" customHeight="false" outlineLevel="3" collapsed="false">
      <c r="A589" s="209"/>
      <c r="B589" s="210"/>
      <c r="C589" s="214" t="s">
        <v>590</v>
      </c>
      <c r="D589" s="215"/>
      <c r="E589" s="216" t="n">
        <v>9.33</v>
      </c>
      <c r="F589" s="207"/>
      <c r="G589" s="207"/>
      <c r="H589" s="207"/>
      <c r="I589" s="207"/>
      <c r="J589" s="207"/>
      <c r="K589" s="207"/>
      <c r="L589" s="207"/>
      <c r="M589" s="207"/>
      <c r="N589" s="212"/>
      <c r="O589" s="212"/>
      <c r="P589" s="212"/>
      <c r="Q589" s="212"/>
      <c r="R589" s="207"/>
      <c r="S589" s="207"/>
      <c r="T589" s="207"/>
      <c r="U589" s="207"/>
      <c r="V589" s="207"/>
      <c r="W589" s="207"/>
      <c r="X589" s="207"/>
      <c r="Y589" s="207"/>
      <c r="Z589" s="208"/>
      <c r="AA589" s="208"/>
      <c r="AB589" s="208"/>
      <c r="AC589" s="208"/>
      <c r="AD589" s="208"/>
      <c r="AE589" s="208"/>
      <c r="AF589" s="208"/>
      <c r="AG589" s="208" t="s">
        <v>200</v>
      </c>
      <c r="AH589" s="208" t="n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customFormat="false" ht="13.2" hidden="false" customHeight="false" outlineLevel="3" collapsed="false">
      <c r="A590" s="209"/>
      <c r="B590" s="210"/>
      <c r="C590" s="214" t="s">
        <v>228</v>
      </c>
      <c r="D590" s="215"/>
      <c r="E590" s="216"/>
      <c r="F590" s="207"/>
      <c r="G590" s="207"/>
      <c r="H590" s="207"/>
      <c r="I590" s="207"/>
      <c r="J590" s="207"/>
      <c r="K590" s="207"/>
      <c r="L590" s="207"/>
      <c r="M590" s="207"/>
      <c r="N590" s="212"/>
      <c r="O590" s="212"/>
      <c r="P590" s="212"/>
      <c r="Q590" s="212"/>
      <c r="R590" s="207"/>
      <c r="S590" s="207"/>
      <c r="T590" s="207"/>
      <c r="U590" s="207"/>
      <c r="V590" s="207"/>
      <c r="W590" s="207"/>
      <c r="X590" s="207"/>
      <c r="Y590" s="207"/>
      <c r="Z590" s="208"/>
      <c r="AA590" s="208"/>
      <c r="AB590" s="208"/>
      <c r="AC590" s="208"/>
      <c r="AD590" s="208"/>
      <c r="AE590" s="208"/>
      <c r="AF590" s="208"/>
      <c r="AG590" s="208" t="s">
        <v>200</v>
      </c>
      <c r="AH590" s="208" t="n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customFormat="false" ht="13.2" hidden="false" customHeight="false" outlineLevel="3" collapsed="false">
      <c r="A591" s="209"/>
      <c r="B591" s="210"/>
      <c r="C591" s="214" t="s">
        <v>587</v>
      </c>
      <c r="D591" s="215"/>
      <c r="E591" s="216" t="n">
        <v>-1.81</v>
      </c>
      <c r="F591" s="207"/>
      <c r="G591" s="207"/>
      <c r="H591" s="207"/>
      <c r="I591" s="207"/>
      <c r="J591" s="207"/>
      <c r="K591" s="207"/>
      <c r="L591" s="207"/>
      <c r="M591" s="207"/>
      <c r="N591" s="212"/>
      <c r="O591" s="212"/>
      <c r="P591" s="212"/>
      <c r="Q591" s="212"/>
      <c r="R591" s="207"/>
      <c r="S591" s="207"/>
      <c r="T591" s="207"/>
      <c r="U591" s="207"/>
      <c r="V591" s="207"/>
      <c r="W591" s="207"/>
      <c r="X591" s="207"/>
      <c r="Y591" s="207"/>
      <c r="Z591" s="208"/>
      <c r="AA591" s="208"/>
      <c r="AB591" s="208"/>
      <c r="AC591" s="208"/>
      <c r="AD591" s="208"/>
      <c r="AE591" s="208"/>
      <c r="AF591" s="208"/>
      <c r="AG591" s="208" t="s">
        <v>200</v>
      </c>
      <c r="AH591" s="208" t="n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customFormat="false" ht="13.2" hidden="false" customHeight="false" outlineLevel="3" collapsed="false">
      <c r="A592" s="209"/>
      <c r="B592" s="210"/>
      <c r="C592" s="214" t="s">
        <v>591</v>
      </c>
      <c r="D592" s="215"/>
      <c r="E592" s="216" t="n">
        <v>18.49</v>
      </c>
      <c r="F592" s="207"/>
      <c r="G592" s="207"/>
      <c r="H592" s="207"/>
      <c r="I592" s="207"/>
      <c r="J592" s="207"/>
      <c r="K592" s="207"/>
      <c r="L592" s="207"/>
      <c r="M592" s="207"/>
      <c r="N592" s="212"/>
      <c r="O592" s="212"/>
      <c r="P592" s="212"/>
      <c r="Q592" s="212"/>
      <c r="R592" s="207"/>
      <c r="S592" s="207"/>
      <c r="T592" s="207"/>
      <c r="U592" s="207"/>
      <c r="V592" s="207"/>
      <c r="W592" s="207"/>
      <c r="X592" s="207"/>
      <c r="Y592" s="207"/>
      <c r="Z592" s="208"/>
      <c r="AA592" s="208"/>
      <c r="AB592" s="208"/>
      <c r="AC592" s="208"/>
      <c r="AD592" s="208"/>
      <c r="AE592" s="208"/>
      <c r="AF592" s="208"/>
      <c r="AG592" s="208" t="s">
        <v>200</v>
      </c>
      <c r="AH592" s="208" t="n">
        <v>0</v>
      </c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customFormat="false" ht="13.2" hidden="false" customHeight="false" outlineLevel="3" collapsed="false">
      <c r="A593" s="209"/>
      <c r="B593" s="210"/>
      <c r="C593" s="214" t="s">
        <v>228</v>
      </c>
      <c r="D593" s="215"/>
      <c r="E593" s="216"/>
      <c r="F593" s="207"/>
      <c r="G593" s="207"/>
      <c r="H593" s="207"/>
      <c r="I593" s="207"/>
      <c r="J593" s="207"/>
      <c r="K593" s="207"/>
      <c r="L593" s="207"/>
      <c r="M593" s="207"/>
      <c r="N593" s="212"/>
      <c r="O593" s="212"/>
      <c r="P593" s="212"/>
      <c r="Q593" s="212"/>
      <c r="R593" s="207"/>
      <c r="S593" s="207"/>
      <c r="T593" s="207"/>
      <c r="U593" s="207"/>
      <c r="V593" s="207"/>
      <c r="W593" s="207"/>
      <c r="X593" s="207"/>
      <c r="Y593" s="207"/>
      <c r="Z593" s="208"/>
      <c r="AA593" s="208"/>
      <c r="AB593" s="208"/>
      <c r="AC593" s="208"/>
      <c r="AD593" s="208"/>
      <c r="AE593" s="208"/>
      <c r="AF593" s="208"/>
      <c r="AG593" s="208" t="s">
        <v>200</v>
      </c>
      <c r="AH593" s="208" t="n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customFormat="false" ht="13.2" hidden="false" customHeight="false" outlineLevel="3" collapsed="false">
      <c r="A594" s="209"/>
      <c r="B594" s="210"/>
      <c r="C594" s="214" t="s">
        <v>592</v>
      </c>
      <c r="D594" s="215"/>
      <c r="E594" s="216" t="n">
        <v>-1.59</v>
      </c>
      <c r="F594" s="207"/>
      <c r="G594" s="207"/>
      <c r="H594" s="207"/>
      <c r="I594" s="207"/>
      <c r="J594" s="207"/>
      <c r="K594" s="207"/>
      <c r="L594" s="207"/>
      <c r="M594" s="207"/>
      <c r="N594" s="212"/>
      <c r="O594" s="212"/>
      <c r="P594" s="212"/>
      <c r="Q594" s="212"/>
      <c r="R594" s="207"/>
      <c r="S594" s="207"/>
      <c r="T594" s="207"/>
      <c r="U594" s="207"/>
      <c r="V594" s="207"/>
      <c r="W594" s="207"/>
      <c r="X594" s="207"/>
      <c r="Y594" s="207"/>
      <c r="Z594" s="208"/>
      <c r="AA594" s="208"/>
      <c r="AB594" s="208"/>
      <c r="AC594" s="208"/>
      <c r="AD594" s="208"/>
      <c r="AE594" s="208"/>
      <c r="AF594" s="208"/>
      <c r="AG594" s="208" t="s">
        <v>200</v>
      </c>
      <c r="AH594" s="208" t="n">
        <v>0</v>
      </c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customFormat="false" ht="13.2" hidden="false" customHeight="false" outlineLevel="3" collapsed="false">
      <c r="A595" s="209"/>
      <c r="B595" s="210"/>
      <c r="C595" s="214" t="s">
        <v>593</v>
      </c>
      <c r="D595" s="215"/>
      <c r="E595" s="216" t="n">
        <v>25.3</v>
      </c>
      <c r="F595" s="207"/>
      <c r="G595" s="207"/>
      <c r="H595" s="207"/>
      <c r="I595" s="207"/>
      <c r="J595" s="207"/>
      <c r="K595" s="207"/>
      <c r="L595" s="207"/>
      <c r="M595" s="207"/>
      <c r="N595" s="212"/>
      <c r="O595" s="212"/>
      <c r="P595" s="212"/>
      <c r="Q595" s="212"/>
      <c r="R595" s="207"/>
      <c r="S595" s="207"/>
      <c r="T595" s="207"/>
      <c r="U595" s="207"/>
      <c r="V595" s="207"/>
      <c r="W595" s="207"/>
      <c r="X595" s="207"/>
      <c r="Y595" s="207"/>
      <c r="Z595" s="208"/>
      <c r="AA595" s="208"/>
      <c r="AB595" s="208"/>
      <c r="AC595" s="208"/>
      <c r="AD595" s="208"/>
      <c r="AE595" s="208"/>
      <c r="AF595" s="208"/>
      <c r="AG595" s="208" t="s">
        <v>200</v>
      </c>
      <c r="AH595" s="208" t="n">
        <v>0</v>
      </c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customFormat="false" ht="13.2" hidden="false" customHeight="false" outlineLevel="3" collapsed="false">
      <c r="A596" s="209"/>
      <c r="B596" s="210"/>
      <c r="C596" s="214" t="s">
        <v>228</v>
      </c>
      <c r="D596" s="215"/>
      <c r="E596" s="216"/>
      <c r="F596" s="207"/>
      <c r="G596" s="207"/>
      <c r="H596" s="207"/>
      <c r="I596" s="207"/>
      <c r="J596" s="207"/>
      <c r="K596" s="207"/>
      <c r="L596" s="207"/>
      <c r="M596" s="207"/>
      <c r="N596" s="212"/>
      <c r="O596" s="212"/>
      <c r="P596" s="212"/>
      <c r="Q596" s="212"/>
      <c r="R596" s="207"/>
      <c r="S596" s="207"/>
      <c r="T596" s="207"/>
      <c r="U596" s="207"/>
      <c r="V596" s="207"/>
      <c r="W596" s="207"/>
      <c r="X596" s="207"/>
      <c r="Y596" s="207"/>
      <c r="Z596" s="208"/>
      <c r="AA596" s="208"/>
      <c r="AB596" s="208"/>
      <c r="AC596" s="208"/>
      <c r="AD596" s="208"/>
      <c r="AE596" s="208"/>
      <c r="AF596" s="208"/>
      <c r="AG596" s="208" t="s">
        <v>200</v>
      </c>
      <c r="AH596" s="208" t="n">
        <v>0</v>
      </c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customFormat="false" ht="13.2" hidden="false" customHeight="false" outlineLevel="3" collapsed="false">
      <c r="A597" s="209"/>
      <c r="B597" s="210"/>
      <c r="C597" s="214" t="s">
        <v>594</v>
      </c>
      <c r="D597" s="215"/>
      <c r="E597" s="216" t="n">
        <v>-2.04</v>
      </c>
      <c r="F597" s="207"/>
      <c r="G597" s="207"/>
      <c r="H597" s="207"/>
      <c r="I597" s="207"/>
      <c r="J597" s="207"/>
      <c r="K597" s="207"/>
      <c r="L597" s="207"/>
      <c r="M597" s="207"/>
      <c r="N597" s="212"/>
      <c r="O597" s="212"/>
      <c r="P597" s="212"/>
      <c r="Q597" s="212"/>
      <c r="R597" s="207"/>
      <c r="S597" s="207"/>
      <c r="T597" s="207"/>
      <c r="U597" s="207"/>
      <c r="V597" s="207"/>
      <c r="W597" s="207"/>
      <c r="X597" s="207"/>
      <c r="Y597" s="207"/>
      <c r="Z597" s="208"/>
      <c r="AA597" s="208"/>
      <c r="AB597" s="208"/>
      <c r="AC597" s="208"/>
      <c r="AD597" s="208"/>
      <c r="AE597" s="208"/>
      <c r="AF597" s="208"/>
      <c r="AG597" s="208" t="s">
        <v>200</v>
      </c>
      <c r="AH597" s="208" t="n">
        <v>0</v>
      </c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</row>
    <row r="598" customFormat="false" ht="13.2" hidden="false" customHeight="false" outlineLevel="3" collapsed="false">
      <c r="A598" s="209"/>
      <c r="B598" s="210"/>
      <c r="C598" s="214" t="s">
        <v>595</v>
      </c>
      <c r="D598" s="215"/>
      <c r="E598" s="216" t="n">
        <v>14.95</v>
      </c>
      <c r="F598" s="207"/>
      <c r="G598" s="207"/>
      <c r="H598" s="207"/>
      <c r="I598" s="207"/>
      <c r="J598" s="207"/>
      <c r="K598" s="207"/>
      <c r="L598" s="207"/>
      <c r="M598" s="207"/>
      <c r="N598" s="212"/>
      <c r="O598" s="212"/>
      <c r="P598" s="212"/>
      <c r="Q598" s="212"/>
      <c r="R598" s="207"/>
      <c r="S598" s="207"/>
      <c r="T598" s="207"/>
      <c r="U598" s="207"/>
      <c r="V598" s="207"/>
      <c r="W598" s="207"/>
      <c r="X598" s="207"/>
      <c r="Y598" s="207"/>
      <c r="Z598" s="208"/>
      <c r="AA598" s="208"/>
      <c r="AB598" s="208"/>
      <c r="AC598" s="208"/>
      <c r="AD598" s="208"/>
      <c r="AE598" s="208"/>
      <c r="AF598" s="208"/>
      <c r="AG598" s="208" t="s">
        <v>200</v>
      </c>
      <c r="AH598" s="208" t="n">
        <v>0</v>
      </c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customFormat="false" ht="13.2" hidden="false" customHeight="false" outlineLevel="3" collapsed="false">
      <c r="A599" s="209"/>
      <c r="B599" s="210"/>
      <c r="C599" s="214" t="s">
        <v>228</v>
      </c>
      <c r="D599" s="215"/>
      <c r="E599" s="216"/>
      <c r="F599" s="207"/>
      <c r="G599" s="207"/>
      <c r="H599" s="207"/>
      <c r="I599" s="207"/>
      <c r="J599" s="207"/>
      <c r="K599" s="207"/>
      <c r="L599" s="207"/>
      <c r="M599" s="207"/>
      <c r="N599" s="212"/>
      <c r="O599" s="212"/>
      <c r="P599" s="212"/>
      <c r="Q599" s="212"/>
      <c r="R599" s="207"/>
      <c r="S599" s="207"/>
      <c r="T599" s="207"/>
      <c r="U599" s="207"/>
      <c r="V599" s="207"/>
      <c r="W599" s="207"/>
      <c r="X599" s="207"/>
      <c r="Y599" s="207"/>
      <c r="Z599" s="208"/>
      <c r="AA599" s="208"/>
      <c r="AB599" s="208"/>
      <c r="AC599" s="208"/>
      <c r="AD599" s="208"/>
      <c r="AE599" s="208"/>
      <c r="AF599" s="208"/>
      <c r="AG599" s="208" t="s">
        <v>200</v>
      </c>
      <c r="AH599" s="208" t="n">
        <v>0</v>
      </c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customFormat="false" ht="13.2" hidden="false" customHeight="false" outlineLevel="3" collapsed="false">
      <c r="A600" s="209"/>
      <c r="B600" s="210"/>
      <c r="C600" s="214" t="s">
        <v>592</v>
      </c>
      <c r="D600" s="215"/>
      <c r="E600" s="216" t="n">
        <v>-1.59</v>
      </c>
      <c r="F600" s="207"/>
      <c r="G600" s="207"/>
      <c r="H600" s="207"/>
      <c r="I600" s="207"/>
      <c r="J600" s="207"/>
      <c r="K600" s="207"/>
      <c r="L600" s="207"/>
      <c r="M600" s="207"/>
      <c r="N600" s="212"/>
      <c r="O600" s="212"/>
      <c r="P600" s="212"/>
      <c r="Q600" s="212"/>
      <c r="R600" s="207"/>
      <c r="S600" s="207"/>
      <c r="T600" s="207"/>
      <c r="U600" s="207"/>
      <c r="V600" s="207"/>
      <c r="W600" s="207"/>
      <c r="X600" s="207"/>
      <c r="Y600" s="207"/>
      <c r="Z600" s="208"/>
      <c r="AA600" s="208"/>
      <c r="AB600" s="208"/>
      <c r="AC600" s="208"/>
      <c r="AD600" s="208"/>
      <c r="AE600" s="208"/>
      <c r="AF600" s="208"/>
      <c r="AG600" s="208" t="s">
        <v>200</v>
      </c>
      <c r="AH600" s="208" t="n">
        <v>0</v>
      </c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customFormat="false" ht="13.2" hidden="false" customHeight="false" outlineLevel="3" collapsed="false">
      <c r="A601" s="209"/>
      <c r="B601" s="210"/>
      <c r="C601" s="214" t="s">
        <v>596</v>
      </c>
      <c r="D601" s="215"/>
      <c r="E601" s="216" t="n">
        <v>2.05</v>
      </c>
      <c r="F601" s="207"/>
      <c r="G601" s="207"/>
      <c r="H601" s="207"/>
      <c r="I601" s="207"/>
      <c r="J601" s="207"/>
      <c r="K601" s="207"/>
      <c r="L601" s="207"/>
      <c r="M601" s="207"/>
      <c r="N601" s="212"/>
      <c r="O601" s="212"/>
      <c r="P601" s="212"/>
      <c r="Q601" s="212"/>
      <c r="R601" s="207"/>
      <c r="S601" s="207"/>
      <c r="T601" s="207"/>
      <c r="U601" s="207"/>
      <c r="V601" s="207"/>
      <c r="W601" s="207"/>
      <c r="X601" s="207"/>
      <c r="Y601" s="207"/>
      <c r="Z601" s="208"/>
      <c r="AA601" s="208"/>
      <c r="AB601" s="208"/>
      <c r="AC601" s="208"/>
      <c r="AD601" s="208"/>
      <c r="AE601" s="208"/>
      <c r="AF601" s="208"/>
      <c r="AG601" s="208" t="s">
        <v>200</v>
      </c>
      <c r="AH601" s="208" t="n">
        <v>0</v>
      </c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customFormat="false" ht="13.2" hidden="false" customHeight="false" outlineLevel="2" collapsed="false">
      <c r="A602" s="209"/>
      <c r="B602" s="210"/>
      <c r="C602" s="217"/>
      <c r="D602" s="217"/>
      <c r="E602" s="217"/>
      <c r="F602" s="217"/>
      <c r="G602" s="217"/>
      <c r="H602" s="207"/>
      <c r="I602" s="207"/>
      <c r="J602" s="207"/>
      <c r="K602" s="207"/>
      <c r="L602" s="207"/>
      <c r="M602" s="207"/>
      <c r="N602" s="212"/>
      <c r="O602" s="212"/>
      <c r="P602" s="212"/>
      <c r="Q602" s="212"/>
      <c r="R602" s="207"/>
      <c r="S602" s="207"/>
      <c r="T602" s="207"/>
      <c r="U602" s="207"/>
      <c r="V602" s="207"/>
      <c r="W602" s="207"/>
      <c r="X602" s="207"/>
      <c r="Y602" s="207"/>
      <c r="Z602" s="208"/>
      <c r="AA602" s="208"/>
      <c r="AB602" s="208"/>
      <c r="AC602" s="208"/>
      <c r="AD602" s="208"/>
      <c r="AE602" s="208"/>
      <c r="AF602" s="208"/>
      <c r="AG602" s="208" t="s">
        <v>202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customFormat="false" ht="13.2" hidden="false" customHeight="false" outlineLevel="0" collapsed="false">
      <c r="A603" s="191" t="s">
        <v>186</v>
      </c>
      <c r="B603" s="192" t="s">
        <v>141</v>
      </c>
      <c r="C603" s="193" t="s">
        <v>142</v>
      </c>
      <c r="D603" s="194"/>
      <c r="E603" s="195"/>
      <c r="F603" s="196"/>
      <c r="G603" s="196" t="n">
        <f aca="false">SUMIF(AG604:AG680,"&lt;&gt;NOR",G604:G680)</f>
        <v>0</v>
      </c>
      <c r="H603" s="196"/>
      <c r="I603" s="196" t="n">
        <f aca="false">SUM(I604:I680)</f>
        <v>21562.57</v>
      </c>
      <c r="J603" s="196"/>
      <c r="K603" s="196" t="n">
        <f aca="false">SUM(K604:K680)</f>
        <v>74302.7</v>
      </c>
      <c r="L603" s="196"/>
      <c r="M603" s="196" t="n">
        <f aca="false">SUM(M604:M680)</f>
        <v>0</v>
      </c>
      <c r="N603" s="195"/>
      <c r="O603" s="195" t="n">
        <f aca="false">SUM(O604:O680)</f>
        <v>0.31</v>
      </c>
      <c r="P603" s="195"/>
      <c r="Q603" s="195" t="n">
        <f aca="false">SUM(Q604:Q680)</f>
        <v>0</v>
      </c>
      <c r="R603" s="196"/>
      <c r="S603" s="196"/>
      <c r="T603" s="197"/>
      <c r="U603" s="198"/>
      <c r="V603" s="198" t="n">
        <f aca="false">SUM(V604:V680)</f>
        <v>110.94</v>
      </c>
      <c r="W603" s="198"/>
      <c r="X603" s="198"/>
      <c r="Y603" s="198"/>
      <c r="AG603" s="0" t="s">
        <v>187</v>
      </c>
    </row>
    <row r="604" customFormat="false" ht="19.4" hidden="false" customHeight="false" outlineLevel="1" collapsed="false">
      <c r="A604" s="199" t="n">
        <v>81</v>
      </c>
      <c r="B604" s="200" t="s">
        <v>597</v>
      </c>
      <c r="C604" s="201" t="s">
        <v>598</v>
      </c>
      <c r="D604" s="202" t="s">
        <v>190</v>
      </c>
      <c r="E604" s="203" t="n">
        <v>568.9334</v>
      </c>
      <c r="F604" s="204"/>
      <c r="G604" s="205" t="n">
        <f aca="false">ROUND(E604*F604,2)</f>
        <v>0</v>
      </c>
      <c r="H604" s="204" t="n">
        <v>25.17</v>
      </c>
      <c r="I604" s="205" t="n">
        <f aca="false">ROUND(E604*H604,2)</f>
        <v>14320.05</v>
      </c>
      <c r="J604" s="204" t="n">
        <v>68.63</v>
      </c>
      <c r="K604" s="205" t="n">
        <f aca="false">ROUND(E604*J604,2)</f>
        <v>39045.9</v>
      </c>
      <c r="L604" s="205" t="n">
        <v>21</v>
      </c>
      <c r="M604" s="205" t="n">
        <f aca="false">G604*(1+L604/100)</f>
        <v>0</v>
      </c>
      <c r="N604" s="203" t="n">
        <v>0.00028</v>
      </c>
      <c r="O604" s="203" t="n">
        <f aca="false">ROUND(E604*N604,2)</f>
        <v>0.16</v>
      </c>
      <c r="P604" s="203" t="n">
        <v>0</v>
      </c>
      <c r="Q604" s="203" t="n">
        <f aca="false">ROUND(E604*P604,2)</f>
        <v>0</v>
      </c>
      <c r="R604" s="205" t="s">
        <v>452</v>
      </c>
      <c r="S604" s="205" t="s">
        <v>192</v>
      </c>
      <c r="T604" s="206" t="s">
        <v>193</v>
      </c>
      <c r="U604" s="207" t="n">
        <v>0.095</v>
      </c>
      <c r="V604" s="207" t="n">
        <f aca="false">ROUND(E604*U604,2)</f>
        <v>54.05</v>
      </c>
      <c r="W604" s="207"/>
      <c r="X604" s="207" t="s">
        <v>194</v>
      </c>
      <c r="Y604" s="207" t="s">
        <v>195</v>
      </c>
      <c r="Z604" s="208"/>
      <c r="AA604" s="208"/>
      <c r="AB604" s="208"/>
      <c r="AC604" s="208"/>
      <c r="AD604" s="208"/>
      <c r="AE604" s="208"/>
      <c r="AF604" s="208"/>
      <c r="AG604" s="208" t="s">
        <v>196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customFormat="false" ht="13.2" hidden="false" customHeight="true" outlineLevel="2" collapsed="false">
      <c r="A605" s="209"/>
      <c r="B605" s="210"/>
      <c r="C605" s="220" t="s">
        <v>599</v>
      </c>
      <c r="D605" s="220"/>
      <c r="E605" s="220"/>
      <c r="F605" s="220"/>
      <c r="G605" s="220"/>
      <c r="H605" s="207"/>
      <c r="I605" s="207"/>
      <c r="J605" s="207"/>
      <c r="K605" s="207"/>
      <c r="L605" s="207"/>
      <c r="M605" s="207"/>
      <c r="N605" s="212"/>
      <c r="O605" s="212"/>
      <c r="P605" s="212"/>
      <c r="Q605" s="212"/>
      <c r="R605" s="207"/>
      <c r="S605" s="207"/>
      <c r="T605" s="207"/>
      <c r="U605" s="207"/>
      <c r="V605" s="207"/>
      <c r="W605" s="207"/>
      <c r="X605" s="207"/>
      <c r="Y605" s="207"/>
      <c r="Z605" s="208"/>
      <c r="AA605" s="208"/>
      <c r="AB605" s="208"/>
      <c r="AC605" s="208"/>
      <c r="AD605" s="208"/>
      <c r="AE605" s="208"/>
      <c r="AF605" s="208"/>
      <c r="AG605" s="208" t="s">
        <v>215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customFormat="false" ht="13.2" hidden="false" customHeight="false" outlineLevel="2" collapsed="false">
      <c r="A606" s="209"/>
      <c r="B606" s="210"/>
      <c r="C606" s="214" t="s">
        <v>199</v>
      </c>
      <c r="D606" s="215"/>
      <c r="E606" s="216"/>
      <c r="F606" s="207"/>
      <c r="G606" s="207"/>
      <c r="H606" s="207"/>
      <c r="I606" s="207"/>
      <c r="J606" s="207"/>
      <c r="K606" s="207"/>
      <c r="L606" s="207"/>
      <c r="M606" s="207"/>
      <c r="N606" s="212"/>
      <c r="O606" s="212"/>
      <c r="P606" s="212"/>
      <c r="Q606" s="212"/>
      <c r="R606" s="207"/>
      <c r="S606" s="207"/>
      <c r="T606" s="207"/>
      <c r="U606" s="207"/>
      <c r="V606" s="207"/>
      <c r="W606" s="207"/>
      <c r="X606" s="207"/>
      <c r="Y606" s="207"/>
      <c r="Z606" s="208"/>
      <c r="AA606" s="208"/>
      <c r="AB606" s="208"/>
      <c r="AC606" s="208"/>
      <c r="AD606" s="208"/>
      <c r="AE606" s="208"/>
      <c r="AF606" s="208"/>
      <c r="AG606" s="208" t="s">
        <v>200</v>
      </c>
      <c r="AH606" s="208" t="n">
        <v>0</v>
      </c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customFormat="false" ht="13.2" hidden="false" customHeight="false" outlineLevel="3" collapsed="false">
      <c r="A607" s="209"/>
      <c r="B607" s="210"/>
      <c r="C607" s="214" t="s">
        <v>600</v>
      </c>
      <c r="D607" s="215"/>
      <c r="E607" s="216"/>
      <c r="F607" s="207"/>
      <c r="G607" s="207"/>
      <c r="H607" s="207"/>
      <c r="I607" s="207"/>
      <c r="J607" s="207"/>
      <c r="K607" s="207"/>
      <c r="L607" s="207"/>
      <c r="M607" s="207"/>
      <c r="N607" s="212"/>
      <c r="O607" s="212"/>
      <c r="P607" s="212"/>
      <c r="Q607" s="212"/>
      <c r="R607" s="207"/>
      <c r="S607" s="207"/>
      <c r="T607" s="207"/>
      <c r="U607" s="207"/>
      <c r="V607" s="207"/>
      <c r="W607" s="207"/>
      <c r="X607" s="207"/>
      <c r="Y607" s="207"/>
      <c r="Z607" s="208"/>
      <c r="AA607" s="208"/>
      <c r="AB607" s="208"/>
      <c r="AC607" s="208"/>
      <c r="AD607" s="208"/>
      <c r="AE607" s="208"/>
      <c r="AF607" s="208"/>
      <c r="AG607" s="208" t="s">
        <v>200</v>
      </c>
      <c r="AH607" s="208" t="n">
        <v>0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customFormat="false" ht="13.2" hidden="false" customHeight="false" outlineLevel="3" collapsed="false">
      <c r="A608" s="209"/>
      <c r="B608" s="210"/>
      <c r="C608" s="214" t="s">
        <v>601</v>
      </c>
      <c r="D608" s="215"/>
      <c r="E608" s="216" t="n">
        <v>134.4</v>
      </c>
      <c r="F608" s="207"/>
      <c r="G608" s="207"/>
      <c r="H608" s="207"/>
      <c r="I608" s="207"/>
      <c r="J608" s="207"/>
      <c r="K608" s="207"/>
      <c r="L608" s="207"/>
      <c r="M608" s="207"/>
      <c r="N608" s="212"/>
      <c r="O608" s="212"/>
      <c r="P608" s="212"/>
      <c r="Q608" s="212"/>
      <c r="R608" s="207"/>
      <c r="S608" s="207"/>
      <c r="T608" s="207"/>
      <c r="U608" s="207"/>
      <c r="V608" s="207"/>
      <c r="W608" s="207"/>
      <c r="X608" s="207"/>
      <c r="Y608" s="207"/>
      <c r="Z608" s="208"/>
      <c r="AA608" s="208"/>
      <c r="AB608" s="208"/>
      <c r="AC608" s="208"/>
      <c r="AD608" s="208"/>
      <c r="AE608" s="208"/>
      <c r="AF608" s="208"/>
      <c r="AG608" s="208" t="s">
        <v>200</v>
      </c>
      <c r="AH608" s="208" t="n">
        <v>0</v>
      </c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customFormat="false" ht="13.2" hidden="false" customHeight="false" outlineLevel="3" collapsed="false">
      <c r="A609" s="209"/>
      <c r="B609" s="210"/>
      <c r="C609" s="214" t="s">
        <v>602</v>
      </c>
      <c r="D609" s="215"/>
      <c r="E609" s="216" t="n">
        <v>41.21</v>
      </c>
      <c r="F609" s="207"/>
      <c r="G609" s="207"/>
      <c r="H609" s="207"/>
      <c r="I609" s="207"/>
      <c r="J609" s="207"/>
      <c r="K609" s="207"/>
      <c r="L609" s="207"/>
      <c r="M609" s="207"/>
      <c r="N609" s="212"/>
      <c r="O609" s="212"/>
      <c r="P609" s="212"/>
      <c r="Q609" s="212"/>
      <c r="R609" s="207"/>
      <c r="S609" s="207"/>
      <c r="T609" s="207"/>
      <c r="U609" s="207"/>
      <c r="V609" s="207"/>
      <c r="W609" s="207"/>
      <c r="X609" s="207"/>
      <c r="Y609" s="207"/>
      <c r="Z609" s="208"/>
      <c r="AA609" s="208"/>
      <c r="AB609" s="208"/>
      <c r="AC609" s="208"/>
      <c r="AD609" s="208"/>
      <c r="AE609" s="208"/>
      <c r="AF609" s="208"/>
      <c r="AG609" s="208" t="s">
        <v>200</v>
      </c>
      <c r="AH609" s="208" t="n">
        <v>0</v>
      </c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</row>
    <row r="610" customFormat="false" ht="13.2" hidden="false" customHeight="false" outlineLevel="3" collapsed="false">
      <c r="A610" s="209"/>
      <c r="B610" s="210"/>
      <c r="C610" s="214" t="s">
        <v>603</v>
      </c>
      <c r="D610" s="215"/>
      <c r="E610" s="216" t="n">
        <v>28.46</v>
      </c>
      <c r="F610" s="207"/>
      <c r="G610" s="207"/>
      <c r="H610" s="207"/>
      <c r="I610" s="207"/>
      <c r="J610" s="207"/>
      <c r="K610" s="207"/>
      <c r="L610" s="207"/>
      <c r="M610" s="207"/>
      <c r="N610" s="212"/>
      <c r="O610" s="212"/>
      <c r="P610" s="212"/>
      <c r="Q610" s="212"/>
      <c r="R610" s="207"/>
      <c r="S610" s="207"/>
      <c r="T610" s="207"/>
      <c r="U610" s="207"/>
      <c r="V610" s="207"/>
      <c r="W610" s="207"/>
      <c r="X610" s="207"/>
      <c r="Y610" s="207"/>
      <c r="Z610" s="208"/>
      <c r="AA610" s="208"/>
      <c r="AB610" s="208"/>
      <c r="AC610" s="208"/>
      <c r="AD610" s="208"/>
      <c r="AE610" s="208"/>
      <c r="AF610" s="208"/>
      <c r="AG610" s="208" t="s">
        <v>200</v>
      </c>
      <c r="AH610" s="208" t="n">
        <v>0</v>
      </c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customFormat="false" ht="13.2" hidden="false" customHeight="false" outlineLevel="3" collapsed="false">
      <c r="A611" s="209"/>
      <c r="B611" s="210"/>
      <c r="C611" s="214" t="s">
        <v>604</v>
      </c>
      <c r="D611" s="215"/>
      <c r="E611" s="216" t="n">
        <v>32.91</v>
      </c>
      <c r="F611" s="207"/>
      <c r="G611" s="207"/>
      <c r="H611" s="207"/>
      <c r="I611" s="207"/>
      <c r="J611" s="207"/>
      <c r="K611" s="207"/>
      <c r="L611" s="207"/>
      <c r="M611" s="207"/>
      <c r="N611" s="212"/>
      <c r="O611" s="212"/>
      <c r="P611" s="212"/>
      <c r="Q611" s="212"/>
      <c r="R611" s="207"/>
      <c r="S611" s="207"/>
      <c r="T611" s="207"/>
      <c r="U611" s="207"/>
      <c r="V611" s="207"/>
      <c r="W611" s="207"/>
      <c r="X611" s="207"/>
      <c r="Y611" s="207"/>
      <c r="Z611" s="208"/>
      <c r="AA611" s="208"/>
      <c r="AB611" s="208"/>
      <c r="AC611" s="208"/>
      <c r="AD611" s="208"/>
      <c r="AE611" s="208"/>
      <c r="AF611" s="208"/>
      <c r="AG611" s="208" t="s">
        <v>200</v>
      </c>
      <c r="AH611" s="208" t="n">
        <v>0</v>
      </c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customFormat="false" ht="13.2" hidden="false" customHeight="false" outlineLevel="3" collapsed="false">
      <c r="A612" s="209"/>
      <c r="B612" s="210"/>
      <c r="C612" s="214" t="s">
        <v>605</v>
      </c>
      <c r="D612" s="215"/>
      <c r="E612" s="216" t="n">
        <v>11.86</v>
      </c>
      <c r="F612" s="207"/>
      <c r="G612" s="207"/>
      <c r="H612" s="207"/>
      <c r="I612" s="207"/>
      <c r="J612" s="207"/>
      <c r="K612" s="207"/>
      <c r="L612" s="207"/>
      <c r="M612" s="207"/>
      <c r="N612" s="212"/>
      <c r="O612" s="212"/>
      <c r="P612" s="212"/>
      <c r="Q612" s="212"/>
      <c r="R612" s="207"/>
      <c r="S612" s="207"/>
      <c r="T612" s="207"/>
      <c r="U612" s="207"/>
      <c r="V612" s="207"/>
      <c r="W612" s="207"/>
      <c r="X612" s="207"/>
      <c r="Y612" s="207"/>
      <c r="Z612" s="208"/>
      <c r="AA612" s="208"/>
      <c r="AB612" s="208"/>
      <c r="AC612" s="208"/>
      <c r="AD612" s="208"/>
      <c r="AE612" s="208"/>
      <c r="AF612" s="208"/>
      <c r="AG612" s="208" t="s">
        <v>200</v>
      </c>
      <c r="AH612" s="208" t="n">
        <v>0</v>
      </c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</row>
    <row r="613" customFormat="false" ht="13.2" hidden="false" customHeight="false" outlineLevel="3" collapsed="false">
      <c r="A613" s="209"/>
      <c r="B613" s="210"/>
      <c r="C613" s="214" t="s">
        <v>606</v>
      </c>
      <c r="D613" s="215"/>
      <c r="E613" s="216" t="n">
        <v>13.05</v>
      </c>
      <c r="F613" s="207"/>
      <c r="G613" s="207"/>
      <c r="H613" s="207"/>
      <c r="I613" s="207"/>
      <c r="J613" s="207"/>
      <c r="K613" s="207"/>
      <c r="L613" s="207"/>
      <c r="M613" s="207"/>
      <c r="N613" s="212"/>
      <c r="O613" s="212"/>
      <c r="P613" s="212"/>
      <c r="Q613" s="212"/>
      <c r="R613" s="207"/>
      <c r="S613" s="207"/>
      <c r="T613" s="207"/>
      <c r="U613" s="207"/>
      <c r="V613" s="207"/>
      <c r="W613" s="207"/>
      <c r="X613" s="207"/>
      <c r="Y613" s="207"/>
      <c r="Z613" s="208"/>
      <c r="AA613" s="208"/>
      <c r="AB613" s="208"/>
      <c r="AC613" s="208"/>
      <c r="AD613" s="208"/>
      <c r="AE613" s="208"/>
      <c r="AF613" s="208"/>
      <c r="AG613" s="208" t="s">
        <v>200</v>
      </c>
      <c r="AH613" s="208" t="n">
        <v>0</v>
      </c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customFormat="false" ht="13.2" hidden="false" customHeight="false" outlineLevel="3" collapsed="false">
      <c r="A614" s="209"/>
      <c r="B614" s="210"/>
      <c r="C614" s="214" t="s">
        <v>607</v>
      </c>
      <c r="D614" s="215"/>
      <c r="E614" s="216" t="n">
        <v>31.25</v>
      </c>
      <c r="F614" s="207"/>
      <c r="G614" s="207"/>
      <c r="H614" s="207"/>
      <c r="I614" s="207"/>
      <c r="J614" s="207"/>
      <c r="K614" s="207"/>
      <c r="L614" s="207"/>
      <c r="M614" s="207"/>
      <c r="N614" s="212"/>
      <c r="O614" s="212"/>
      <c r="P614" s="212"/>
      <c r="Q614" s="212"/>
      <c r="R614" s="207"/>
      <c r="S614" s="207"/>
      <c r="T614" s="207"/>
      <c r="U614" s="207"/>
      <c r="V614" s="207"/>
      <c r="W614" s="207"/>
      <c r="X614" s="207"/>
      <c r="Y614" s="207"/>
      <c r="Z614" s="208"/>
      <c r="AA614" s="208"/>
      <c r="AB614" s="208"/>
      <c r="AC614" s="208"/>
      <c r="AD614" s="208"/>
      <c r="AE614" s="208"/>
      <c r="AF614" s="208"/>
      <c r="AG614" s="208" t="s">
        <v>200</v>
      </c>
      <c r="AH614" s="208" t="n">
        <v>0</v>
      </c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customFormat="false" ht="13.2" hidden="false" customHeight="false" outlineLevel="3" collapsed="false">
      <c r="A615" s="209"/>
      <c r="B615" s="210"/>
      <c r="C615" s="214" t="s">
        <v>608</v>
      </c>
      <c r="D615" s="215"/>
      <c r="E615" s="216" t="n">
        <v>23.84</v>
      </c>
      <c r="F615" s="207"/>
      <c r="G615" s="207"/>
      <c r="H615" s="207"/>
      <c r="I615" s="207"/>
      <c r="J615" s="207"/>
      <c r="K615" s="207"/>
      <c r="L615" s="207"/>
      <c r="M615" s="207"/>
      <c r="N615" s="212"/>
      <c r="O615" s="212"/>
      <c r="P615" s="212"/>
      <c r="Q615" s="212"/>
      <c r="R615" s="207"/>
      <c r="S615" s="207"/>
      <c r="T615" s="207"/>
      <c r="U615" s="207"/>
      <c r="V615" s="207"/>
      <c r="W615" s="207"/>
      <c r="X615" s="207"/>
      <c r="Y615" s="207"/>
      <c r="Z615" s="208"/>
      <c r="AA615" s="208"/>
      <c r="AB615" s="208"/>
      <c r="AC615" s="208"/>
      <c r="AD615" s="208"/>
      <c r="AE615" s="208"/>
      <c r="AF615" s="208"/>
      <c r="AG615" s="208" t="s">
        <v>200</v>
      </c>
      <c r="AH615" s="208" t="n">
        <v>0</v>
      </c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customFormat="false" ht="13.2" hidden="false" customHeight="false" outlineLevel="3" collapsed="false">
      <c r="A616" s="209"/>
      <c r="B616" s="210"/>
      <c r="C616" s="214" t="s">
        <v>609</v>
      </c>
      <c r="D616" s="215"/>
      <c r="E616" s="216" t="n">
        <v>25.5</v>
      </c>
      <c r="F616" s="207"/>
      <c r="G616" s="207"/>
      <c r="H616" s="207"/>
      <c r="I616" s="207"/>
      <c r="J616" s="207"/>
      <c r="K616" s="207"/>
      <c r="L616" s="207"/>
      <c r="M616" s="207"/>
      <c r="N616" s="212"/>
      <c r="O616" s="212"/>
      <c r="P616" s="212"/>
      <c r="Q616" s="212"/>
      <c r="R616" s="207"/>
      <c r="S616" s="207"/>
      <c r="T616" s="207"/>
      <c r="U616" s="207"/>
      <c r="V616" s="207"/>
      <c r="W616" s="207"/>
      <c r="X616" s="207"/>
      <c r="Y616" s="207"/>
      <c r="Z616" s="208"/>
      <c r="AA616" s="208"/>
      <c r="AB616" s="208"/>
      <c r="AC616" s="208"/>
      <c r="AD616" s="208"/>
      <c r="AE616" s="208"/>
      <c r="AF616" s="208"/>
      <c r="AG616" s="208" t="s">
        <v>200</v>
      </c>
      <c r="AH616" s="208" t="n">
        <v>0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customFormat="false" ht="13.2" hidden="false" customHeight="false" outlineLevel="3" collapsed="false">
      <c r="A617" s="209"/>
      <c r="B617" s="210"/>
      <c r="C617" s="214" t="s">
        <v>610</v>
      </c>
      <c r="D617" s="215"/>
      <c r="E617" s="216" t="n">
        <v>22.24</v>
      </c>
      <c r="F617" s="207"/>
      <c r="G617" s="207"/>
      <c r="H617" s="207"/>
      <c r="I617" s="207"/>
      <c r="J617" s="207"/>
      <c r="K617" s="207"/>
      <c r="L617" s="207"/>
      <c r="M617" s="207"/>
      <c r="N617" s="212"/>
      <c r="O617" s="212"/>
      <c r="P617" s="212"/>
      <c r="Q617" s="212"/>
      <c r="R617" s="207"/>
      <c r="S617" s="207"/>
      <c r="T617" s="207"/>
      <c r="U617" s="207"/>
      <c r="V617" s="207"/>
      <c r="W617" s="207"/>
      <c r="X617" s="207"/>
      <c r="Y617" s="207"/>
      <c r="Z617" s="208"/>
      <c r="AA617" s="208"/>
      <c r="AB617" s="208"/>
      <c r="AC617" s="208"/>
      <c r="AD617" s="208"/>
      <c r="AE617" s="208"/>
      <c r="AF617" s="208"/>
      <c r="AG617" s="208" t="s">
        <v>200</v>
      </c>
      <c r="AH617" s="208" t="n">
        <v>0</v>
      </c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customFormat="false" ht="13.2" hidden="false" customHeight="false" outlineLevel="3" collapsed="false">
      <c r="A618" s="209"/>
      <c r="B618" s="210"/>
      <c r="C618" s="214" t="s">
        <v>611</v>
      </c>
      <c r="D618" s="215"/>
      <c r="E618" s="216" t="n">
        <v>32.62</v>
      </c>
      <c r="F618" s="207"/>
      <c r="G618" s="207"/>
      <c r="H618" s="207"/>
      <c r="I618" s="207"/>
      <c r="J618" s="207"/>
      <c r="K618" s="207"/>
      <c r="L618" s="207"/>
      <c r="M618" s="207"/>
      <c r="N618" s="212"/>
      <c r="O618" s="212"/>
      <c r="P618" s="212"/>
      <c r="Q618" s="212"/>
      <c r="R618" s="207"/>
      <c r="S618" s="207"/>
      <c r="T618" s="207"/>
      <c r="U618" s="207"/>
      <c r="V618" s="207"/>
      <c r="W618" s="207"/>
      <c r="X618" s="207"/>
      <c r="Y618" s="207"/>
      <c r="Z618" s="208"/>
      <c r="AA618" s="208"/>
      <c r="AB618" s="208"/>
      <c r="AC618" s="208"/>
      <c r="AD618" s="208"/>
      <c r="AE618" s="208"/>
      <c r="AF618" s="208"/>
      <c r="AG618" s="208" t="s">
        <v>200</v>
      </c>
      <c r="AH618" s="208" t="n">
        <v>0</v>
      </c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customFormat="false" ht="13.2" hidden="false" customHeight="false" outlineLevel="3" collapsed="false">
      <c r="A619" s="209"/>
      <c r="B619" s="210"/>
      <c r="C619" s="214" t="s">
        <v>612</v>
      </c>
      <c r="D619" s="215"/>
      <c r="E619" s="216" t="n">
        <v>19.27</v>
      </c>
      <c r="F619" s="207"/>
      <c r="G619" s="207"/>
      <c r="H619" s="207"/>
      <c r="I619" s="207"/>
      <c r="J619" s="207"/>
      <c r="K619" s="207"/>
      <c r="L619" s="207"/>
      <c r="M619" s="207"/>
      <c r="N619" s="212"/>
      <c r="O619" s="212"/>
      <c r="P619" s="212"/>
      <c r="Q619" s="212"/>
      <c r="R619" s="207"/>
      <c r="S619" s="207"/>
      <c r="T619" s="207"/>
      <c r="U619" s="207"/>
      <c r="V619" s="207"/>
      <c r="W619" s="207"/>
      <c r="X619" s="207"/>
      <c r="Y619" s="207"/>
      <c r="Z619" s="208"/>
      <c r="AA619" s="208"/>
      <c r="AB619" s="208"/>
      <c r="AC619" s="208"/>
      <c r="AD619" s="208"/>
      <c r="AE619" s="208"/>
      <c r="AF619" s="208"/>
      <c r="AG619" s="208" t="s">
        <v>200</v>
      </c>
      <c r="AH619" s="208" t="n">
        <v>0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customFormat="false" ht="13.2" hidden="false" customHeight="false" outlineLevel="3" collapsed="false">
      <c r="A620" s="209"/>
      <c r="B620" s="210"/>
      <c r="C620" s="214" t="s">
        <v>613</v>
      </c>
      <c r="D620" s="215"/>
      <c r="E620" s="216" t="n">
        <v>95.77</v>
      </c>
      <c r="F620" s="207"/>
      <c r="G620" s="207"/>
      <c r="H620" s="207"/>
      <c r="I620" s="207"/>
      <c r="J620" s="207"/>
      <c r="K620" s="207"/>
      <c r="L620" s="207"/>
      <c r="M620" s="207"/>
      <c r="N620" s="212"/>
      <c r="O620" s="212"/>
      <c r="P620" s="212"/>
      <c r="Q620" s="212"/>
      <c r="R620" s="207"/>
      <c r="S620" s="207"/>
      <c r="T620" s="207"/>
      <c r="U620" s="207"/>
      <c r="V620" s="207"/>
      <c r="W620" s="207"/>
      <c r="X620" s="207"/>
      <c r="Y620" s="207"/>
      <c r="Z620" s="208"/>
      <c r="AA620" s="208"/>
      <c r="AB620" s="208"/>
      <c r="AC620" s="208"/>
      <c r="AD620" s="208"/>
      <c r="AE620" s="208"/>
      <c r="AF620" s="208"/>
      <c r="AG620" s="208" t="s">
        <v>200</v>
      </c>
      <c r="AH620" s="208" t="n">
        <v>0</v>
      </c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customFormat="false" ht="13.2" hidden="false" customHeight="false" outlineLevel="3" collapsed="false">
      <c r="A621" s="209"/>
      <c r="B621" s="210"/>
      <c r="C621" s="214" t="s">
        <v>614</v>
      </c>
      <c r="D621" s="215"/>
      <c r="E621" s="216" t="n">
        <v>25.26</v>
      </c>
      <c r="F621" s="207"/>
      <c r="G621" s="207"/>
      <c r="H621" s="207"/>
      <c r="I621" s="207"/>
      <c r="J621" s="207"/>
      <c r="K621" s="207"/>
      <c r="L621" s="207"/>
      <c r="M621" s="207"/>
      <c r="N621" s="212"/>
      <c r="O621" s="212"/>
      <c r="P621" s="212"/>
      <c r="Q621" s="212"/>
      <c r="R621" s="207"/>
      <c r="S621" s="207"/>
      <c r="T621" s="207"/>
      <c r="U621" s="207"/>
      <c r="V621" s="207"/>
      <c r="W621" s="207"/>
      <c r="X621" s="207"/>
      <c r="Y621" s="207"/>
      <c r="Z621" s="208"/>
      <c r="AA621" s="208"/>
      <c r="AB621" s="208"/>
      <c r="AC621" s="208"/>
      <c r="AD621" s="208"/>
      <c r="AE621" s="208"/>
      <c r="AF621" s="208"/>
      <c r="AG621" s="208" t="s">
        <v>200</v>
      </c>
      <c r="AH621" s="208" t="n">
        <v>0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customFormat="false" ht="13.2" hidden="false" customHeight="false" outlineLevel="3" collapsed="false">
      <c r="A622" s="209"/>
      <c r="B622" s="210"/>
      <c r="C622" s="214" t="s">
        <v>228</v>
      </c>
      <c r="D622" s="215"/>
      <c r="E622" s="216"/>
      <c r="F622" s="207"/>
      <c r="G622" s="207"/>
      <c r="H622" s="207"/>
      <c r="I622" s="207"/>
      <c r="J622" s="207"/>
      <c r="K622" s="207"/>
      <c r="L622" s="207"/>
      <c r="M622" s="207"/>
      <c r="N622" s="212"/>
      <c r="O622" s="212"/>
      <c r="P622" s="212"/>
      <c r="Q622" s="212"/>
      <c r="R622" s="207"/>
      <c r="S622" s="207"/>
      <c r="T622" s="207"/>
      <c r="U622" s="207"/>
      <c r="V622" s="207"/>
      <c r="W622" s="207"/>
      <c r="X622" s="207"/>
      <c r="Y622" s="207"/>
      <c r="Z622" s="208"/>
      <c r="AA622" s="208"/>
      <c r="AB622" s="208"/>
      <c r="AC622" s="208"/>
      <c r="AD622" s="208"/>
      <c r="AE622" s="208"/>
      <c r="AF622" s="208"/>
      <c r="AG622" s="208" t="s">
        <v>200</v>
      </c>
      <c r="AH622" s="208" t="n">
        <v>0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customFormat="false" ht="13.2" hidden="false" customHeight="false" outlineLevel="3" collapsed="false">
      <c r="A623" s="209"/>
      <c r="B623" s="210"/>
      <c r="C623" s="214" t="s">
        <v>615</v>
      </c>
      <c r="D623" s="215"/>
      <c r="E623" s="216" t="n">
        <v>-11.6</v>
      </c>
      <c r="F623" s="207"/>
      <c r="G623" s="207"/>
      <c r="H623" s="207"/>
      <c r="I623" s="207"/>
      <c r="J623" s="207"/>
      <c r="K623" s="207"/>
      <c r="L623" s="207"/>
      <c r="M623" s="207"/>
      <c r="N623" s="212"/>
      <c r="O623" s="212"/>
      <c r="P623" s="212"/>
      <c r="Q623" s="212"/>
      <c r="R623" s="207"/>
      <c r="S623" s="207"/>
      <c r="T623" s="207"/>
      <c r="U623" s="207"/>
      <c r="V623" s="207"/>
      <c r="W623" s="207"/>
      <c r="X623" s="207"/>
      <c r="Y623" s="207"/>
      <c r="Z623" s="208"/>
      <c r="AA623" s="208"/>
      <c r="AB623" s="208"/>
      <c r="AC623" s="208"/>
      <c r="AD623" s="208"/>
      <c r="AE623" s="208"/>
      <c r="AF623" s="208"/>
      <c r="AG623" s="208" t="s">
        <v>200</v>
      </c>
      <c r="AH623" s="208" t="n">
        <v>0</v>
      </c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customFormat="false" ht="13.2" hidden="false" customHeight="false" outlineLevel="3" collapsed="false">
      <c r="A624" s="209"/>
      <c r="B624" s="210"/>
      <c r="C624" s="214" t="s">
        <v>616</v>
      </c>
      <c r="D624" s="215"/>
      <c r="E624" s="216" t="n">
        <v>-17.25</v>
      </c>
      <c r="F624" s="207"/>
      <c r="G624" s="207"/>
      <c r="H624" s="207"/>
      <c r="I624" s="207"/>
      <c r="J624" s="207"/>
      <c r="K624" s="207"/>
      <c r="L624" s="207"/>
      <c r="M624" s="207"/>
      <c r="N624" s="212"/>
      <c r="O624" s="212"/>
      <c r="P624" s="212"/>
      <c r="Q624" s="212"/>
      <c r="R624" s="207"/>
      <c r="S624" s="207"/>
      <c r="T624" s="207"/>
      <c r="U624" s="207"/>
      <c r="V624" s="207"/>
      <c r="W624" s="207"/>
      <c r="X624" s="207"/>
      <c r="Y624" s="207"/>
      <c r="Z624" s="208"/>
      <c r="AA624" s="208"/>
      <c r="AB624" s="208"/>
      <c r="AC624" s="208"/>
      <c r="AD624" s="208"/>
      <c r="AE624" s="208"/>
      <c r="AF624" s="208"/>
      <c r="AG624" s="208" t="s">
        <v>200</v>
      </c>
      <c r="AH624" s="208" t="n">
        <v>0</v>
      </c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customFormat="false" ht="13.2" hidden="false" customHeight="false" outlineLevel="3" collapsed="false">
      <c r="A625" s="209"/>
      <c r="B625" s="210"/>
      <c r="C625" s="214" t="s">
        <v>617</v>
      </c>
      <c r="D625" s="215"/>
      <c r="E625" s="216"/>
      <c r="F625" s="207"/>
      <c r="G625" s="207"/>
      <c r="H625" s="207"/>
      <c r="I625" s="207"/>
      <c r="J625" s="207"/>
      <c r="K625" s="207"/>
      <c r="L625" s="207"/>
      <c r="M625" s="207"/>
      <c r="N625" s="212"/>
      <c r="O625" s="212"/>
      <c r="P625" s="212"/>
      <c r="Q625" s="212"/>
      <c r="R625" s="207"/>
      <c r="S625" s="207"/>
      <c r="T625" s="207"/>
      <c r="U625" s="207"/>
      <c r="V625" s="207"/>
      <c r="W625" s="207"/>
      <c r="X625" s="207"/>
      <c r="Y625" s="207"/>
      <c r="Z625" s="208"/>
      <c r="AA625" s="208"/>
      <c r="AB625" s="208"/>
      <c r="AC625" s="208"/>
      <c r="AD625" s="208"/>
      <c r="AE625" s="208"/>
      <c r="AF625" s="208"/>
      <c r="AG625" s="208" t="s">
        <v>200</v>
      </c>
      <c r="AH625" s="208" t="n">
        <v>0</v>
      </c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</row>
    <row r="626" customFormat="false" ht="13.2" hidden="false" customHeight="false" outlineLevel="3" collapsed="false">
      <c r="A626" s="209"/>
      <c r="B626" s="210"/>
      <c r="C626" s="214" t="s">
        <v>359</v>
      </c>
      <c r="D626" s="215"/>
      <c r="E626" s="216" t="n">
        <v>33.1</v>
      </c>
      <c r="F626" s="207"/>
      <c r="G626" s="207"/>
      <c r="H626" s="207"/>
      <c r="I626" s="207"/>
      <c r="J626" s="207"/>
      <c r="K626" s="207"/>
      <c r="L626" s="207"/>
      <c r="M626" s="207"/>
      <c r="N626" s="212"/>
      <c r="O626" s="212"/>
      <c r="P626" s="212"/>
      <c r="Q626" s="212"/>
      <c r="R626" s="207"/>
      <c r="S626" s="207"/>
      <c r="T626" s="207"/>
      <c r="U626" s="207"/>
      <c r="V626" s="207"/>
      <c r="W626" s="207"/>
      <c r="X626" s="207"/>
      <c r="Y626" s="207"/>
      <c r="Z626" s="208"/>
      <c r="AA626" s="208"/>
      <c r="AB626" s="208"/>
      <c r="AC626" s="208"/>
      <c r="AD626" s="208"/>
      <c r="AE626" s="208"/>
      <c r="AF626" s="208"/>
      <c r="AG626" s="208" t="s">
        <v>200</v>
      </c>
      <c r="AH626" s="208" t="n">
        <v>0</v>
      </c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customFormat="false" ht="13.2" hidden="false" customHeight="false" outlineLevel="3" collapsed="false">
      <c r="A627" s="209"/>
      <c r="B627" s="210"/>
      <c r="C627" s="214" t="s">
        <v>360</v>
      </c>
      <c r="D627" s="215"/>
      <c r="E627" s="216" t="n">
        <v>8.1</v>
      </c>
      <c r="F627" s="207"/>
      <c r="G627" s="207"/>
      <c r="H627" s="207"/>
      <c r="I627" s="207"/>
      <c r="J627" s="207"/>
      <c r="K627" s="207"/>
      <c r="L627" s="207"/>
      <c r="M627" s="207"/>
      <c r="N627" s="212"/>
      <c r="O627" s="212"/>
      <c r="P627" s="212"/>
      <c r="Q627" s="212"/>
      <c r="R627" s="207"/>
      <c r="S627" s="207"/>
      <c r="T627" s="207"/>
      <c r="U627" s="207"/>
      <c r="V627" s="207"/>
      <c r="W627" s="207"/>
      <c r="X627" s="207"/>
      <c r="Y627" s="207"/>
      <c r="Z627" s="208"/>
      <c r="AA627" s="208"/>
      <c r="AB627" s="208"/>
      <c r="AC627" s="208"/>
      <c r="AD627" s="208"/>
      <c r="AE627" s="208"/>
      <c r="AF627" s="208"/>
      <c r="AG627" s="208" t="s">
        <v>200</v>
      </c>
      <c r="AH627" s="208" t="n">
        <v>0</v>
      </c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customFormat="false" ht="13.2" hidden="false" customHeight="false" outlineLevel="3" collapsed="false">
      <c r="A628" s="209"/>
      <c r="B628" s="210"/>
      <c r="C628" s="214" t="s">
        <v>361</v>
      </c>
      <c r="D628" s="215"/>
      <c r="E628" s="216" t="n">
        <v>4.5</v>
      </c>
      <c r="F628" s="207"/>
      <c r="G628" s="207"/>
      <c r="H628" s="207"/>
      <c r="I628" s="207"/>
      <c r="J628" s="207"/>
      <c r="K628" s="207"/>
      <c r="L628" s="207"/>
      <c r="M628" s="207"/>
      <c r="N628" s="212"/>
      <c r="O628" s="212"/>
      <c r="P628" s="212"/>
      <c r="Q628" s="212"/>
      <c r="R628" s="207"/>
      <c r="S628" s="207"/>
      <c r="T628" s="207"/>
      <c r="U628" s="207"/>
      <c r="V628" s="207"/>
      <c r="W628" s="207"/>
      <c r="X628" s="207"/>
      <c r="Y628" s="207"/>
      <c r="Z628" s="208"/>
      <c r="AA628" s="208"/>
      <c r="AB628" s="208"/>
      <c r="AC628" s="208"/>
      <c r="AD628" s="208"/>
      <c r="AE628" s="208"/>
      <c r="AF628" s="208"/>
      <c r="AG628" s="208" t="s">
        <v>200</v>
      </c>
      <c r="AH628" s="208" t="n">
        <v>0</v>
      </c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customFormat="false" ht="13.2" hidden="false" customHeight="false" outlineLevel="3" collapsed="false">
      <c r="A629" s="209"/>
      <c r="B629" s="210"/>
      <c r="C629" s="214" t="s">
        <v>362</v>
      </c>
      <c r="D629" s="215"/>
      <c r="E629" s="216" t="n">
        <v>5</v>
      </c>
      <c r="F629" s="207"/>
      <c r="G629" s="207"/>
      <c r="H629" s="207"/>
      <c r="I629" s="207"/>
      <c r="J629" s="207"/>
      <c r="K629" s="207"/>
      <c r="L629" s="207"/>
      <c r="M629" s="207"/>
      <c r="N629" s="212"/>
      <c r="O629" s="212"/>
      <c r="P629" s="212"/>
      <c r="Q629" s="212"/>
      <c r="R629" s="207"/>
      <c r="S629" s="207"/>
      <c r="T629" s="207"/>
      <c r="U629" s="207"/>
      <c r="V629" s="207"/>
      <c r="W629" s="207"/>
      <c r="X629" s="207"/>
      <c r="Y629" s="207"/>
      <c r="Z629" s="208"/>
      <c r="AA629" s="208"/>
      <c r="AB629" s="208"/>
      <c r="AC629" s="208"/>
      <c r="AD629" s="208"/>
      <c r="AE629" s="208"/>
      <c r="AF629" s="208"/>
      <c r="AG629" s="208" t="s">
        <v>200</v>
      </c>
      <c r="AH629" s="208" t="n">
        <v>0</v>
      </c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</row>
    <row r="630" customFormat="false" ht="13.2" hidden="false" customHeight="false" outlineLevel="3" collapsed="false">
      <c r="A630" s="209"/>
      <c r="B630" s="210"/>
      <c r="C630" s="214" t="s">
        <v>363</v>
      </c>
      <c r="D630" s="215"/>
      <c r="E630" s="216" t="n">
        <v>0.9</v>
      </c>
      <c r="F630" s="207"/>
      <c r="G630" s="207"/>
      <c r="H630" s="207"/>
      <c r="I630" s="207"/>
      <c r="J630" s="207"/>
      <c r="K630" s="207"/>
      <c r="L630" s="207"/>
      <c r="M630" s="207"/>
      <c r="N630" s="212"/>
      <c r="O630" s="212"/>
      <c r="P630" s="212"/>
      <c r="Q630" s="212"/>
      <c r="R630" s="207"/>
      <c r="S630" s="207"/>
      <c r="T630" s="207"/>
      <c r="U630" s="207"/>
      <c r="V630" s="207"/>
      <c r="W630" s="207"/>
      <c r="X630" s="207"/>
      <c r="Y630" s="207"/>
      <c r="Z630" s="208"/>
      <c r="AA630" s="208"/>
      <c r="AB630" s="208"/>
      <c r="AC630" s="208"/>
      <c r="AD630" s="208"/>
      <c r="AE630" s="208"/>
      <c r="AF630" s="208"/>
      <c r="AG630" s="208" t="s">
        <v>200</v>
      </c>
      <c r="AH630" s="208" t="n">
        <v>0</v>
      </c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customFormat="false" ht="13.2" hidden="false" customHeight="false" outlineLevel="3" collapsed="false">
      <c r="A631" s="209"/>
      <c r="B631" s="210"/>
      <c r="C631" s="214" t="s">
        <v>364</v>
      </c>
      <c r="D631" s="215"/>
      <c r="E631" s="216" t="n">
        <v>1.2</v>
      </c>
      <c r="F631" s="207"/>
      <c r="G631" s="207"/>
      <c r="H631" s="207"/>
      <c r="I631" s="207"/>
      <c r="J631" s="207"/>
      <c r="K631" s="207"/>
      <c r="L631" s="207"/>
      <c r="M631" s="207"/>
      <c r="N631" s="212"/>
      <c r="O631" s="212"/>
      <c r="P631" s="212"/>
      <c r="Q631" s="212"/>
      <c r="R631" s="207"/>
      <c r="S631" s="207"/>
      <c r="T631" s="207"/>
      <c r="U631" s="207"/>
      <c r="V631" s="207"/>
      <c r="W631" s="207"/>
      <c r="X631" s="207"/>
      <c r="Y631" s="207"/>
      <c r="Z631" s="208"/>
      <c r="AA631" s="208"/>
      <c r="AB631" s="208"/>
      <c r="AC631" s="208"/>
      <c r="AD631" s="208"/>
      <c r="AE631" s="208"/>
      <c r="AF631" s="208"/>
      <c r="AG631" s="208" t="s">
        <v>200</v>
      </c>
      <c r="AH631" s="208" t="n">
        <v>0</v>
      </c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customFormat="false" ht="13.2" hidden="false" customHeight="false" outlineLevel="3" collapsed="false">
      <c r="A632" s="209"/>
      <c r="B632" s="210"/>
      <c r="C632" s="214" t="s">
        <v>365</v>
      </c>
      <c r="D632" s="215"/>
      <c r="E632" s="216" t="n">
        <v>5.4</v>
      </c>
      <c r="F632" s="207"/>
      <c r="G632" s="207"/>
      <c r="H632" s="207"/>
      <c r="I632" s="207"/>
      <c r="J632" s="207"/>
      <c r="K632" s="207"/>
      <c r="L632" s="207"/>
      <c r="M632" s="207"/>
      <c r="N632" s="212"/>
      <c r="O632" s="212"/>
      <c r="P632" s="212"/>
      <c r="Q632" s="212"/>
      <c r="R632" s="207"/>
      <c r="S632" s="207"/>
      <c r="T632" s="207"/>
      <c r="U632" s="207"/>
      <c r="V632" s="207"/>
      <c r="W632" s="207"/>
      <c r="X632" s="207"/>
      <c r="Y632" s="207"/>
      <c r="Z632" s="208"/>
      <c r="AA632" s="208"/>
      <c r="AB632" s="208"/>
      <c r="AC632" s="208"/>
      <c r="AD632" s="208"/>
      <c r="AE632" s="208"/>
      <c r="AF632" s="208"/>
      <c r="AG632" s="208" t="s">
        <v>200</v>
      </c>
      <c r="AH632" s="208" t="n">
        <v>0</v>
      </c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customFormat="false" ht="13.2" hidden="false" customHeight="false" outlineLevel="3" collapsed="false">
      <c r="A633" s="209"/>
      <c r="B633" s="210"/>
      <c r="C633" s="214" t="s">
        <v>366</v>
      </c>
      <c r="D633" s="215"/>
      <c r="E633" s="216" t="n">
        <v>3.6</v>
      </c>
      <c r="F633" s="207"/>
      <c r="G633" s="207"/>
      <c r="H633" s="207"/>
      <c r="I633" s="207"/>
      <c r="J633" s="207"/>
      <c r="K633" s="207"/>
      <c r="L633" s="207"/>
      <c r="M633" s="207"/>
      <c r="N633" s="212"/>
      <c r="O633" s="212"/>
      <c r="P633" s="212"/>
      <c r="Q633" s="212"/>
      <c r="R633" s="207"/>
      <c r="S633" s="207"/>
      <c r="T633" s="207"/>
      <c r="U633" s="207"/>
      <c r="V633" s="207"/>
      <c r="W633" s="207"/>
      <c r="X633" s="207"/>
      <c r="Y633" s="207"/>
      <c r="Z633" s="208"/>
      <c r="AA633" s="208"/>
      <c r="AB633" s="208"/>
      <c r="AC633" s="208"/>
      <c r="AD633" s="208"/>
      <c r="AE633" s="208"/>
      <c r="AF633" s="208"/>
      <c r="AG633" s="208" t="s">
        <v>200</v>
      </c>
      <c r="AH633" s="208" t="n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customFormat="false" ht="13.2" hidden="false" customHeight="false" outlineLevel="3" collapsed="false">
      <c r="A634" s="209"/>
      <c r="B634" s="210"/>
      <c r="C634" s="214" t="s">
        <v>367</v>
      </c>
      <c r="D634" s="215"/>
      <c r="E634" s="216" t="n">
        <v>4.1</v>
      </c>
      <c r="F634" s="207"/>
      <c r="G634" s="207"/>
      <c r="H634" s="207"/>
      <c r="I634" s="207"/>
      <c r="J634" s="207"/>
      <c r="K634" s="207"/>
      <c r="L634" s="207"/>
      <c r="M634" s="207"/>
      <c r="N634" s="212"/>
      <c r="O634" s="212"/>
      <c r="P634" s="212"/>
      <c r="Q634" s="212"/>
      <c r="R634" s="207"/>
      <c r="S634" s="207"/>
      <c r="T634" s="207"/>
      <c r="U634" s="207"/>
      <c r="V634" s="207"/>
      <c r="W634" s="207"/>
      <c r="X634" s="207"/>
      <c r="Y634" s="207"/>
      <c r="Z634" s="208"/>
      <c r="AA634" s="208"/>
      <c r="AB634" s="208"/>
      <c r="AC634" s="208"/>
      <c r="AD634" s="208"/>
      <c r="AE634" s="208"/>
      <c r="AF634" s="208"/>
      <c r="AG634" s="208" t="s">
        <v>200</v>
      </c>
      <c r="AH634" s="208" t="n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customFormat="false" ht="13.2" hidden="false" customHeight="false" outlineLevel="3" collapsed="false">
      <c r="A635" s="209"/>
      <c r="B635" s="210"/>
      <c r="C635" s="214" t="s">
        <v>368</v>
      </c>
      <c r="D635" s="215"/>
      <c r="E635" s="216" t="n">
        <v>3.3</v>
      </c>
      <c r="F635" s="207"/>
      <c r="G635" s="207"/>
      <c r="H635" s="207"/>
      <c r="I635" s="207"/>
      <c r="J635" s="207"/>
      <c r="K635" s="207"/>
      <c r="L635" s="207"/>
      <c r="M635" s="207"/>
      <c r="N635" s="212"/>
      <c r="O635" s="212"/>
      <c r="P635" s="212"/>
      <c r="Q635" s="212"/>
      <c r="R635" s="207"/>
      <c r="S635" s="207"/>
      <c r="T635" s="207"/>
      <c r="U635" s="207"/>
      <c r="V635" s="207"/>
      <c r="W635" s="207"/>
      <c r="X635" s="207"/>
      <c r="Y635" s="207"/>
      <c r="Z635" s="208"/>
      <c r="AA635" s="208"/>
      <c r="AB635" s="208"/>
      <c r="AC635" s="208"/>
      <c r="AD635" s="208"/>
      <c r="AE635" s="208"/>
      <c r="AF635" s="208"/>
      <c r="AG635" s="208" t="s">
        <v>200</v>
      </c>
      <c r="AH635" s="208" t="n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customFormat="false" ht="13.2" hidden="false" customHeight="false" outlineLevel="3" collapsed="false">
      <c r="A636" s="209"/>
      <c r="B636" s="210"/>
      <c r="C636" s="214" t="s">
        <v>369</v>
      </c>
      <c r="D636" s="215"/>
      <c r="E636" s="216" t="n">
        <v>6.4</v>
      </c>
      <c r="F636" s="207"/>
      <c r="G636" s="207"/>
      <c r="H636" s="207"/>
      <c r="I636" s="207"/>
      <c r="J636" s="207"/>
      <c r="K636" s="207"/>
      <c r="L636" s="207"/>
      <c r="M636" s="207"/>
      <c r="N636" s="212"/>
      <c r="O636" s="212"/>
      <c r="P636" s="212"/>
      <c r="Q636" s="212"/>
      <c r="R636" s="207"/>
      <c r="S636" s="207"/>
      <c r="T636" s="207"/>
      <c r="U636" s="207"/>
      <c r="V636" s="207"/>
      <c r="W636" s="207"/>
      <c r="X636" s="207"/>
      <c r="Y636" s="207"/>
      <c r="Z636" s="208"/>
      <c r="AA636" s="208"/>
      <c r="AB636" s="208"/>
      <c r="AC636" s="208"/>
      <c r="AD636" s="208"/>
      <c r="AE636" s="208"/>
      <c r="AF636" s="208"/>
      <c r="AG636" s="208" t="s">
        <v>200</v>
      </c>
      <c r="AH636" s="208" t="n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customFormat="false" ht="13.2" hidden="false" customHeight="false" outlineLevel="3" collapsed="false">
      <c r="A637" s="209"/>
      <c r="B637" s="210"/>
      <c r="C637" s="214" t="s">
        <v>370</v>
      </c>
      <c r="D637" s="215"/>
      <c r="E637" s="216" t="n">
        <v>20.8</v>
      </c>
      <c r="F637" s="207"/>
      <c r="G637" s="207"/>
      <c r="H637" s="207"/>
      <c r="I637" s="207"/>
      <c r="J637" s="207"/>
      <c r="K637" s="207"/>
      <c r="L637" s="207"/>
      <c r="M637" s="207"/>
      <c r="N637" s="212"/>
      <c r="O637" s="212"/>
      <c r="P637" s="212"/>
      <c r="Q637" s="212"/>
      <c r="R637" s="207"/>
      <c r="S637" s="207"/>
      <c r="T637" s="207"/>
      <c r="U637" s="207"/>
      <c r="V637" s="207"/>
      <c r="W637" s="207"/>
      <c r="X637" s="207"/>
      <c r="Y637" s="207"/>
      <c r="Z637" s="208"/>
      <c r="AA637" s="208"/>
      <c r="AB637" s="208"/>
      <c r="AC637" s="208"/>
      <c r="AD637" s="208"/>
      <c r="AE637" s="208"/>
      <c r="AF637" s="208"/>
      <c r="AG637" s="208" t="s">
        <v>200</v>
      </c>
      <c r="AH637" s="208" t="n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customFormat="false" ht="13.2" hidden="false" customHeight="false" outlineLevel="3" collapsed="false">
      <c r="A638" s="209"/>
      <c r="B638" s="210"/>
      <c r="C638" s="214" t="s">
        <v>371</v>
      </c>
      <c r="D638" s="215"/>
      <c r="E638" s="216" t="n">
        <v>2.6</v>
      </c>
      <c r="F638" s="207"/>
      <c r="G638" s="207"/>
      <c r="H638" s="207"/>
      <c r="I638" s="207"/>
      <c r="J638" s="207"/>
      <c r="K638" s="207"/>
      <c r="L638" s="207"/>
      <c r="M638" s="207"/>
      <c r="N638" s="212"/>
      <c r="O638" s="212"/>
      <c r="P638" s="212"/>
      <c r="Q638" s="212"/>
      <c r="R638" s="207"/>
      <c r="S638" s="207"/>
      <c r="T638" s="207"/>
      <c r="U638" s="207"/>
      <c r="V638" s="207"/>
      <c r="W638" s="207"/>
      <c r="X638" s="207"/>
      <c r="Y638" s="207"/>
      <c r="Z638" s="208"/>
      <c r="AA638" s="208"/>
      <c r="AB638" s="208"/>
      <c r="AC638" s="208"/>
      <c r="AD638" s="208"/>
      <c r="AE638" s="208"/>
      <c r="AF638" s="208"/>
      <c r="AG638" s="208" t="s">
        <v>200</v>
      </c>
      <c r="AH638" s="208" t="n">
        <v>0</v>
      </c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customFormat="false" ht="13.2" hidden="false" customHeight="false" outlineLevel="3" collapsed="false">
      <c r="A639" s="209"/>
      <c r="B639" s="210"/>
      <c r="C639" s="214" t="s">
        <v>372</v>
      </c>
      <c r="D639" s="215"/>
      <c r="E639" s="216" t="n">
        <v>40.5</v>
      </c>
      <c r="F639" s="207"/>
      <c r="G639" s="207"/>
      <c r="H639" s="207"/>
      <c r="I639" s="207"/>
      <c r="J639" s="207"/>
      <c r="K639" s="207"/>
      <c r="L639" s="207"/>
      <c r="M639" s="207"/>
      <c r="N639" s="212"/>
      <c r="O639" s="212"/>
      <c r="P639" s="212"/>
      <c r="Q639" s="212"/>
      <c r="R639" s="207"/>
      <c r="S639" s="207"/>
      <c r="T639" s="207"/>
      <c r="U639" s="207"/>
      <c r="V639" s="207"/>
      <c r="W639" s="207"/>
      <c r="X639" s="207"/>
      <c r="Y639" s="207"/>
      <c r="Z639" s="208"/>
      <c r="AA639" s="208"/>
      <c r="AB639" s="208"/>
      <c r="AC639" s="208"/>
      <c r="AD639" s="208"/>
      <c r="AE639" s="208"/>
      <c r="AF639" s="208"/>
      <c r="AG639" s="208" t="s">
        <v>200</v>
      </c>
      <c r="AH639" s="208" t="n">
        <v>0</v>
      </c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customFormat="false" ht="13.2" hidden="false" customHeight="false" outlineLevel="3" collapsed="false">
      <c r="A640" s="209"/>
      <c r="B640" s="210"/>
      <c r="C640" s="214" t="s">
        <v>373</v>
      </c>
      <c r="D640" s="215"/>
      <c r="E640" s="216" t="n">
        <v>4.5</v>
      </c>
      <c r="F640" s="207"/>
      <c r="G640" s="207"/>
      <c r="H640" s="207"/>
      <c r="I640" s="207"/>
      <c r="J640" s="207"/>
      <c r="K640" s="207"/>
      <c r="L640" s="207"/>
      <c r="M640" s="207"/>
      <c r="N640" s="212"/>
      <c r="O640" s="212"/>
      <c r="P640" s="212"/>
      <c r="Q640" s="212"/>
      <c r="R640" s="207"/>
      <c r="S640" s="207"/>
      <c r="T640" s="207"/>
      <c r="U640" s="207"/>
      <c r="V640" s="207"/>
      <c r="W640" s="207"/>
      <c r="X640" s="207"/>
      <c r="Y640" s="207"/>
      <c r="Z640" s="208"/>
      <c r="AA640" s="208"/>
      <c r="AB640" s="208"/>
      <c r="AC640" s="208"/>
      <c r="AD640" s="208"/>
      <c r="AE640" s="208"/>
      <c r="AF640" s="208"/>
      <c r="AG640" s="208" t="s">
        <v>200</v>
      </c>
      <c r="AH640" s="208" t="n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customFormat="false" ht="13.2" hidden="false" customHeight="false" outlineLevel="3" collapsed="false">
      <c r="A641" s="209"/>
      <c r="B641" s="210"/>
      <c r="C641" s="214" t="s">
        <v>618</v>
      </c>
      <c r="D641" s="215"/>
      <c r="E641" s="216" t="n">
        <v>-83.86</v>
      </c>
      <c r="F641" s="207"/>
      <c r="G641" s="207"/>
      <c r="H641" s="207"/>
      <c r="I641" s="207"/>
      <c r="J641" s="207"/>
      <c r="K641" s="207"/>
      <c r="L641" s="207"/>
      <c r="M641" s="207"/>
      <c r="N641" s="212"/>
      <c r="O641" s="212"/>
      <c r="P641" s="212"/>
      <c r="Q641" s="212"/>
      <c r="R641" s="207"/>
      <c r="S641" s="207"/>
      <c r="T641" s="207"/>
      <c r="U641" s="207"/>
      <c r="V641" s="207"/>
      <c r="W641" s="207"/>
      <c r="X641" s="207"/>
      <c r="Y641" s="207"/>
      <c r="Z641" s="208"/>
      <c r="AA641" s="208"/>
      <c r="AB641" s="208"/>
      <c r="AC641" s="208"/>
      <c r="AD641" s="208"/>
      <c r="AE641" s="208"/>
      <c r="AF641" s="208"/>
      <c r="AG641" s="208" t="s">
        <v>200</v>
      </c>
      <c r="AH641" s="208" t="n">
        <v>0</v>
      </c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customFormat="false" ht="13.2" hidden="false" customHeight="false" outlineLevel="2" collapsed="false">
      <c r="A642" s="209"/>
      <c r="B642" s="210"/>
      <c r="C642" s="217"/>
      <c r="D642" s="217"/>
      <c r="E642" s="217"/>
      <c r="F642" s="217"/>
      <c r="G642" s="217"/>
      <c r="H642" s="207"/>
      <c r="I642" s="207"/>
      <c r="J642" s="207"/>
      <c r="K642" s="207"/>
      <c r="L642" s="207"/>
      <c r="M642" s="207"/>
      <c r="N642" s="212"/>
      <c r="O642" s="212"/>
      <c r="P642" s="212"/>
      <c r="Q642" s="212"/>
      <c r="R642" s="207"/>
      <c r="S642" s="207"/>
      <c r="T642" s="207"/>
      <c r="U642" s="207"/>
      <c r="V642" s="207"/>
      <c r="W642" s="207"/>
      <c r="X642" s="207"/>
      <c r="Y642" s="207"/>
      <c r="Z642" s="208"/>
      <c r="AA642" s="208"/>
      <c r="AB642" s="208"/>
      <c r="AC642" s="208"/>
      <c r="AD642" s="208"/>
      <c r="AE642" s="208"/>
      <c r="AF642" s="208"/>
      <c r="AG642" s="208" t="s">
        <v>202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customFormat="false" ht="19.4" hidden="false" customHeight="false" outlineLevel="1" collapsed="false">
      <c r="A643" s="199" t="n">
        <v>82</v>
      </c>
      <c r="B643" s="200" t="s">
        <v>619</v>
      </c>
      <c r="C643" s="201" t="s">
        <v>620</v>
      </c>
      <c r="D643" s="202" t="s">
        <v>190</v>
      </c>
      <c r="E643" s="203" t="n">
        <v>568.9334</v>
      </c>
      <c r="F643" s="204"/>
      <c r="G643" s="205" t="n">
        <f aca="false">ROUND(E643*F643,2)</f>
        <v>0</v>
      </c>
      <c r="H643" s="204" t="n">
        <v>12.73</v>
      </c>
      <c r="I643" s="205" t="n">
        <f aca="false">ROUND(E643*H643,2)</f>
        <v>7242.52</v>
      </c>
      <c r="J643" s="204" t="n">
        <v>61.97</v>
      </c>
      <c r="K643" s="205" t="n">
        <f aca="false">ROUND(E643*J643,2)</f>
        <v>35256.8</v>
      </c>
      <c r="L643" s="205" t="n">
        <v>21</v>
      </c>
      <c r="M643" s="205" t="n">
        <f aca="false">G643*(1+L643/100)</f>
        <v>0</v>
      </c>
      <c r="N643" s="203" t="n">
        <v>0.00027</v>
      </c>
      <c r="O643" s="203" t="n">
        <f aca="false">ROUND(E643*N643,2)</f>
        <v>0.15</v>
      </c>
      <c r="P643" s="203" t="n">
        <v>0</v>
      </c>
      <c r="Q643" s="203" t="n">
        <f aca="false">ROUND(E643*P643,2)</f>
        <v>0</v>
      </c>
      <c r="R643" s="205" t="s">
        <v>621</v>
      </c>
      <c r="S643" s="205" t="s">
        <v>192</v>
      </c>
      <c r="T643" s="206" t="s">
        <v>193</v>
      </c>
      <c r="U643" s="207" t="n">
        <v>0.1</v>
      </c>
      <c r="V643" s="207" t="n">
        <f aca="false">ROUND(E643*U643,2)</f>
        <v>56.89</v>
      </c>
      <c r="W643" s="207"/>
      <c r="X643" s="207" t="s">
        <v>194</v>
      </c>
      <c r="Y643" s="207" t="s">
        <v>195</v>
      </c>
      <c r="Z643" s="208"/>
      <c r="AA643" s="208"/>
      <c r="AB643" s="208"/>
      <c r="AC643" s="208"/>
      <c r="AD643" s="208"/>
      <c r="AE643" s="208"/>
      <c r="AF643" s="208"/>
      <c r="AG643" s="208" t="s">
        <v>453</v>
      </c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</row>
    <row r="644" customFormat="false" ht="13.2" hidden="false" customHeight="false" outlineLevel="2" collapsed="false">
      <c r="A644" s="209"/>
      <c r="B644" s="210"/>
      <c r="C644" s="214" t="s">
        <v>199</v>
      </c>
      <c r="D644" s="215"/>
      <c r="E644" s="216"/>
      <c r="F644" s="207"/>
      <c r="G644" s="207"/>
      <c r="H644" s="207"/>
      <c r="I644" s="207"/>
      <c r="J644" s="207"/>
      <c r="K644" s="207"/>
      <c r="L644" s="207"/>
      <c r="M644" s="207"/>
      <c r="N644" s="212"/>
      <c r="O644" s="212"/>
      <c r="P644" s="212"/>
      <c r="Q644" s="212"/>
      <c r="R644" s="207"/>
      <c r="S644" s="207"/>
      <c r="T644" s="207"/>
      <c r="U644" s="207"/>
      <c r="V644" s="207"/>
      <c r="W644" s="207"/>
      <c r="X644" s="207"/>
      <c r="Y644" s="207"/>
      <c r="Z644" s="208"/>
      <c r="AA644" s="208"/>
      <c r="AB644" s="208"/>
      <c r="AC644" s="208"/>
      <c r="AD644" s="208"/>
      <c r="AE644" s="208"/>
      <c r="AF644" s="208"/>
      <c r="AG644" s="208" t="s">
        <v>200</v>
      </c>
      <c r="AH644" s="208" t="n">
        <v>0</v>
      </c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customFormat="false" ht="13.2" hidden="false" customHeight="false" outlineLevel="3" collapsed="false">
      <c r="A645" s="209"/>
      <c r="B645" s="210"/>
      <c r="C645" s="214" t="s">
        <v>600</v>
      </c>
      <c r="D645" s="215"/>
      <c r="E645" s="216"/>
      <c r="F645" s="207"/>
      <c r="G645" s="207"/>
      <c r="H645" s="207"/>
      <c r="I645" s="207"/>
      <c r="J645" s="207"/>
      <c r="K645" s="207"/>
      <c r="L645" s="207"/>
      <c r="M645" s="207"/>
      <c r="N645" s="212"/>
      <c r="O645" s="212"/>
      <c r="P645" s="212"/>
      <c r="Q645" s="212"/>
      <c r="R645" s="207"/>
      <c r="S645" s="207"/>
      <c r="T645" s="207"/>
      <c r="U645" s="207"/>
      <c r="V645" s="207"/>
      <c r="W645" s="207"/>
      <c r="X645" s="207"/>
      <c r="Y645" s="207"/>
      <c r="Z645" s="208"/>
      <c r="AA645" s="208"/>
      <c r="AB645" s="208"/>
      <c r="AC645" s="208"/>
      <c r="AD645" s="208"/>
      <c r="AE645" s="208"/>
      <c r="AF645" s="208"/>
      <c r="AG645" s="208" t="s">
        <v>200</v>
      </c>
      <c r="AH645" s="208" t="n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customFormat="false" ht="13.2" hidden="false" customHeight="false" outlineLevel="3" collapsed="false">
      <c r="A646" s="209"/>
      <c r="B646" s="210"/>
      <c r="C646" s="214" t="s">
        <v>601</v>
      </c>
      <c r="D646" s="215"/>
      <c r="E646" s="216" t="n">
        <v>134.4</v>
      </c>
      <c r="F646" s="207"/>
      <c r="G646" s="207"/>
      <c r="H646" s="207"/>
      <c r="I646" s="207"/>
      <c r="J646" s="207"/>
      <c r="K646" s="207"/>
      <c r="L646" s="207"/>
      <c r="M646" s="207"/>
      <c r="N646" s="212"/>
      <c r="O646" s="212"/>
      <c r="P646" s="212"/>
      <c r="Q646" s="212"/>
      <c r="R646" s="207"/>
      <c r="S646" s="207"/>
      <c r="T646" s="207"/>
      <c r="U646" s="207"/>
      <c r="V646" s="207"/>
      <c r="W646" s="207"/>
      <c r="X646" s="207"/>
      <c r="Y646" s="207"/>
      <c r="Z646" s="208"/>
      <c r="AA646" s="208"/>
      <c r="AB646" s="208"/>
      <c r="AC646" s="208"/>
      <c r="AD646" s="208"/>
      <c r="AE646" s="208"/>
      <c r="AF646" s="208"/>
      <c r="AG646" s="208" t="s">
        <v>200</v>
      </c>
      <c r="AH646" s="208" t="n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customFormat="false" ht="13.2" hidden="false" customHeight="false" outlineLevel="3" collapsed="false">
      <c r="A647" s="209"/>
      <c r="B647" s="210"/>
      <c r="C647" s="214" t="s">
        <v>602</v>
      </c>
      <c r="D647" s="215"/>
      <c r="E647" s="216" t="n">
        <v>41.21</v>
      </c>
      <c r="F647" s="207"/>
      <c r="G647" s="207"/>
      <c r="H647" s="207"/>
      <c r="I647" s="207"/>
      <c r="J647" s="207"/>
      <c r="K647" s="207"/>
      <c r="L647" s="207"/>
      <c r="M647" s="207"/>
      <c r="N647" s="212"/>
      <c r="O647" s="212"/>
      <c r="P647" s="212"/>
      <c r="Q647" s="212"/>
      <c r="R647" s="207"/>
      <c r="S647" s="207"/>
      <c r="T647" s="207"/>
      <c r="U647" s="207"/>
      <c r="V647" s="207"/>
      <c r="W647" s="207"/>
      <c r="X647" s="207"/>
      <c r="Y647" s="207"/>
      <c r="Z647" s="208"/>
      <c r="AA647" s="208"/>
      <c r="AB647" s="208"/>
      <c r="AC647" s="208"/>
      <c r="AD647" s="208"/>
      <c r="AE647" s="208"/>
      <c r="AF647" s="208"/>
      <c r="AG647" s="208" t="s">
        <v>200</v>
      </c>
      <c r="AH647" s="208" t="n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customFormat="false" ht="13.2" hidden="false" customHeight="false" outlineLevel="3" collapsed="false">
      <c r="A648" s="209"/>
      <c r="B648" s="210"/>
      <c r="C648" s="214" t="s">
        <v>603</v>
      </c>
      <c r="D648" s="215"/>
      <c r="E648" s="216" t="n">
        <v>28.46</v>
      </c>
      <c r="F648" s="207"/>
      <c r="G648" s="207"/>
      <c r="H648" s="207"/>
      <c r="I648" s="207"/>
      <c r="J648" s="207"/>
      <c r="K648" s="207"/>
      <c r="L648" s="207"/>
      <c r="M648" s="207"/>
      <c r="N648" s="212"/>
      <c r="O648" s="212"/>
      <c r="P648" s="212"/>
      <c r="Q648" s="212"/>
      <c r="R648" s="207"/>
      <c r="S648" s="207"/>
      <c r="T648" s="207"/>
      <c r="U648" s="207"/>
      <c r="V648" s="207"/>
      <c r="W648" s="207"/>
      <c r="X648" s="207"/>
      <c r="Y648" s="207"/>
      <c r="Z648" s="208"/>
      <c r="AA648" s="208"/>
      <c r="AB648" s="208"/>
      <c r="AC648" s="208"/>
      <c r="AD648" s="208"/>
      <c r="AE648" s="208"/>
      <c r="AF648" s="208"/>
      <c r="AG648" s="208" t="s">
        <v>200</v>
      </c>
      <c r="AH648" s="208" t="n">
        <v>0</v>
      </c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customFormat="false" ht="13.2" hidden="false" customHeight="false" outlineLevel="3" collapsed="false">
      <c r="A649" s="209"/>
      <c r="B649" s="210"/>
      <c r="C649" s="214" t="s">
        <v>604</v>
      </c>
      <c r="D649" s="215"/>
      <c r="E649" s="216" t="n">
        <v>32.91</v>
      </c>
      <c r="F649" s="207"/>
      <c r="G649" s="207"/>
      <c r="H649" s="207"/>
      <c r="I649" s="207"/>
      <c r="J649" s="207"/>
      <c r="K649" s="207"/>
      <c r="L649" s="207"/>
      <c r="M649" s="207"/>
      <c r="N649" s="212"/>
      <c r="O649" s="212"/>
      <c r="P649" s="212"/>
      <c r="Q649" s="212"/>
      <c r="R649" s="207"/>
      <c r="S649" s="207"/>
      <c r="T649" s="207"/>
      <c r="U649" s="207"/>
      <c r="V649" s="207"/>
      <c r="W649" s="207"/>
      <c r="X649" s="207"/>
      <c r="Y649" s="207"/>
      <c r="Z649" s="208"/>
      <c r="AA649" s="208"/>
      <c r="AB649" s="208"/>
      <c r="AC649" s="208"/>
      <c r="AD649" s="208"/>
      <c r="AE649" s="208"/>
      <c r="AF649" s="208"/>
      <c r="AG649" s="208" t="s">
        <v>200</v>
      </c>
      <c r="AH649" s="208" t="n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customFormat="false" ht="13.2" hidden="false" customHeight="false" outlineLevel="3" collapsed="false">
      <c r="A650" s="209"/>
      <c r="B650" s="210"/>
      <c r="C650" s="214" t="s">
        <v>605</v>
      </c>
      <c r="D650" s="215"/>
      <c r="E650" s="216" t="n">
        <v>11.86</v>
      </c>
      <c r="F650" s="207"/>
      <c r="G650" s="207"/>
      <c r="H650" s="207"/>
      <c r="I650" s="207"/>
      <c r="J650" s="207"/>
      <c r="K650" s="207"/>
      <c r="L650" s="207"/>
      <c r="M650" s="207"/>
      <c r="N650" s="212"/>
      <c r="O650" s="212"/>
      <c r="P650" s="212"/>
      <c r="Q650" s="212"/>
      <c r="R650" s="207"/>
      <c r="S650" s="207"/>
      <c r="T650" s="207"/>
      <c r="U650" s="207"/>
      <c r="V650" s="207"/>
      <c r="W650" s="207"/>
      <c r="X650" s="207"/>
      <c r="Y650" s="207"/>
      <c r="Z650" s="208"/>
      <c r="AA650" s="208"/>
      <c r="AB650" s="208"/>
      <c r="AC650" s="208"/>
      <c r="AD650" s="208"/>
      <c r="AE650" s="208"/>
      <c r="AF650" s="208"/>
      <c r="AG650" s="208" t="s">
        <v>200</v>
      </c>
      <c r="AH650" s="208" t="n">
        <v>0</v>
      </c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customFormat="false" ht="13.2" hidden="false" customHeight="false" outlineLevel="3" collapsed="false">
      <c r="A651" s="209"/>
      <c r="B651" s="210"/>
      <c r="C651" s="214" t="s">
        <v>606</v>
      </c>
      <c r="D651" s="215"/>
      <c r="E651" s="216" t="n">
        <v>13.05</v>
      </c>
      <c r="F651" s="207"/>
      <c r="G651" s="207"/>
      <c r="H651" s="207"/>
      <c r="I651" s="207"/>
      <c r="J651" s="207"/>
      <c r="K651" s="207"/>
      <c r="L651" s="207"/>
      <c r="M651" s="207"/>
      <c r="N651" s="212"/>
      <c r="O651" s="212"/>
      <c r="P651" s="212"/>
      <c r="Q651" s="212"/>
      <c r="R651" s="207"/>
      <c r="S651" s="207"/>
      <c r="T651" s="207"/>
      <c r="U651" s="207"/>
      <c r="V651" s="207"/>
      <c r="W651" s="207"/>
      <c r="X651" s="207"/>
      <c r="Y651" s="207"/>
      <c r="Z651" s="208"/>
      <c r="AA651" s="208"/>
      <c r="AB651" s="208"/>
      <c r="AC651" s="208"/>
      <c r="AD651" s="208"/>
      <c r="AE651" s="208"/>
      <c r="AF651" s="208"/>
      <c r="AG651" s="208" t="s">
        <v>200</v>
      </c>
      <c r="AH651" s="208" t="n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customFormat="false" ht="13.2" hidden="false" customHeight="false" outlineLevel="3" collapsed="false">
      <c r="A652" s="209"/>
      <c r="B652" s="210"/>
      <c r="C652" s="214" t="s">
        <v>607</v>
      </c>
      <c r="D652" s="215"/>
      <c r="E652" s="216" t="n">
        <v>31.25</v>
      </c>
      <c r="F652" s="207"/>
      <c r="G652" s="207"/>
      <c r="H652" s="207"/>
      <c r="I652" s="207"/>
      <c r="J652" s="207"/>
      <c r="K652" s="207"/>
      <c r="L652" s="207"/>
      <c r="M652" s="207"/>
      <c r="N652" s="212"/>
      <c r="O652" s="212"/>
      <c r="P652" s="212"/>
      <c r="Q652" s="212"/>
      <c r="R652" s="207"/>
      <c r="S652" s="207"/>
      <c r="T652" s="207"/>
      <c r="U652" s="207"/>
      <c r="V652" s="207"/>
      <c r="W652" s="207"/>
      <c r="X652" s="207"/>
      <c r="Y652" s="207"/>
      <c r="Z652" s="208"/>
      <c r="AA652" s="208"/>
      <c r="AB652" s="208"/>
      <c r="AC652" s="208"/>
      <c r="AD652" s="208"/>
      <c r="AE652" s="208"/>
      <c r="AF652" s="208"/>
      <c r="AG652" s="208" t="s">
        <v>200</v>
      </c>
      <c r="AH652" s="208" t="n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customFormat="false" ht="13.2" hidden="false" customHeight="false" outlineLevel="3" collapsed="false">
      <c r="A653" s="209"/>
      <c r="B653" s="210"/>
      <c r="C653" s="214" t="s">
        <v>608</v>
      </c>
      <c r="D653" s="215"/>
      <c r="E653" s="216" t="n">
        <v>23.84</v>
      </c>
      <c r="F653" s="207"/>
      <c r="G653" s="207"/>
      <c r="H653" s="207"/>
      <c r="I653" s="207"/>
      <c r="J653" s="207"/>
      <c r="K653" s="207"/>
      <c r="L653" s="207"/>
      <c r="M653" s="207"/>
      <c r="N653" s="212"/>
      <c r="O653" s="212"/>
      <c r="P653" s="212"/>
      <c r="Q653" s="212"/>
      <c r="R653" s="207"/>
      <c r="S653" s="207"/>
      <c r="T653" s="207"/>
      <c r="U653" s="207"/>
      <c r="V653" s="207"/>
      <c r="W653" s="207"/>
      <c r="X653" s="207"/>
      <c r="Y653" s="207"/>
      <c r="Z653" s="208"/>
      <c r="AA653" s="208"/>
      <c r="AB653" s="208"/>
      <c r="AC653" s="208"/>
      <c r="AD653" s="208"/>
      <c r="AE653" s="208"/>
      <c r="AF653" s="208"/>
      <c r="AG653" s="208" t="s">
        <v>200</v>
      </c>
      <c r="AH653" s="208" t="n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customFormat="false" ht="13.2" hidden="false" customHeight="false" outlineLevel="3" collapsed="false">
      <c r="A654" s="209"/>
      <c r="B654" s="210"/>
      <c r="C654" s="214" t="s">
        <v>609</v>
      </c>
      <c r="D654" s="215"/>
      <c r="E654" s="216" t="n">
        <v>25.5</v>
      </c>
      <c r="F654" s="207"/>
      <c r="G654" s="207"/>
      <c r="H654" s="207"/>
      <c r="I654" s="207"/>
      <c r="J654" s="207"/>
      <c r="K654" s="207"/>
      <c r="L654" s="207"/>
      <c r="M654" s="207"/>
      <c r="N654" s="212"/>
      <c r="O654" s="212"/>
      <c r="P654" s="212"/>
      <c r="Q654" s="212"/>
      <c r="R654" s="207"/>
      <c r="S654" s="207"/>
      <c r="T654" s="207"/>
      <c r="U654" s="207"/>
      <c r="V654" s="207"/>
      <c r="W654" s="207"/>
      <c r="X654" s="207"/>
      <c r="Y654" s="207"/>
      <c r="Z654" s="208"/>
      <c r="AA654" s="208"/>
      <c r="AB654" s="208"/>
      <c r="AC654" s="208"/>
      <c r="AD654" s="208"/>
      <c r="AE654" s="208"/>
      <c r="AF654" s="208"/>
      <c r="AG654" s="208" t="s">
        <v>200</v>
      </c>
      <c r="AH654" s="208" t="n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customFormat="false" ht="13.2" hidden="false" customHeight="false" outlineLevel="3" collapsed="false">
      <c r="A655" s="209"/>
      <c r="B655" s="210"/>
      <c r="C655" s="214" t="s">
        <v>610</v>
      </c>
      <c r="D655" s="215"/>
      <c r="E655" s="216" t="n">
        <v>22.24</v>
      </c>
      <c r="F655" s="207"/>
      <c r="G655" s="207"/>
      <c r="H655" s="207"/>
      <c r="I655" s="207"/>
      <c r="J655" s="207"/>
      <c r="K655" s="207"/>
      <c r="L655" s="207"/>
      <c r="M655" s="207"/>
      <c r="N655" s="212"/>
      <c r="O655" s="212"/>
      <c r="P655" s="212"/>
      <c r="Q655" s="212"/>
      <c r="R655" s="207"/>
      <c r="S655" s="207"/>
      <c r="T655" s="207"/>
      <c r="U655" s="207"/>
      <c r="V655" s="207"/>
      <c r="W655" s="207"/>
      <c r="X655" s="207"/>
      <c r="Y655" s="207"/>
      <c r="Z655" s="208"/>
      <c r="AA655" s="208"/>
      <c r="AB655" s="208"/>
      <c r="AC655" s="208"/>
      <c r="AD655" s="208"/>
      <c r="AE655" s="208"/>
      <c r="AF655" s="208"/>
      <c r="AG655" s="208" t="s">
        <v>200</v>
      </c>
      <c r="AH655" s="208" t="n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customFormat="false" ht="13.2" hidden="false" customHeight="false" outlineLevel="3" collapsed="false">
      <c r="A656" s="209"/>
      <c r="B656" s="210"/>
      <c r="C656" s="214" t="s">
        <v>611</v>
      </c>
      <c r="D656" s="215"/>
      <c r="E656" s="216" t="n">
        <v>32.62</v>
      </c>
      <c r="F656" s="207"/>
      <c r="G656" s="207"/>
      <c r="H656" s="207"/>
      <c r="I656" s="207"/>
      <c r="J656" s="207"/>
      <c r="K656" s="207"/>
      <c r="L656" s="207"/>
      <c r="M656" s="207"/>
      <c r="N656" s="212"/>
      <c r="O656" s="212"/>
      <c r="P656" s="212"/>
      <c r="Q656" s="212"/>
      <c r="R656" s="207"/>
      <c r="S656" s="207"/>
      <c r="T656" s="207"/>
      <c r="U656" s="207"/>
      <c r="V656" s="207"/>
      <c r="W656" s="207"/>
      <c r="X656" s="207"/>
      <c r="Y656" s="207"/>
      <c r="Z656" s="208"/>
      <c r="AA656" s="208"/>
      <c r="AB656" s="208"/>
      <c r="AC656" s="208"/>
      <c r="AD656" s="208"/>
      <c r="AE656" s="208"/>
      <c r="AF656" s="208"/>
      <c r="AG656" s="208" t="s">
        <v>200</v>
      </c>
      <c r="AH656" s="208" t="n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customFormat="false" ht="13.2" hidden="false" customHeight="false" outlineLevel="3" collapsed="false">
      <c r="A657" s="209"/>
      <c r="B657" s="210"/>
      <c r="C657" s="214" t="s">
        <v>612</v>
      </c>
      <c r="D657" s="215"/>
      <c r="E657" s="216" t="n">
        <v>19.27</v>
      </c>
      <c r="F657" s="207"/>
      <c r="G657" s="207"/>
      <c r="H657" s="207"/>
      <c r="I657" s="207"/>
      <c r="J657" s="207"/>
      <c r="K657" s="207"/>
      <c r="L657" s="207"/>
      <c r="M657" s="207"/>
      <c r="N657" s="212"/>
      <c r="O657" s="212"/>
      <c r="P657" s="212"/>
      <c r="Q657" s="212"/>
      <c r="R657" s="207"/>
      <c r="S657" s="207"/>
      <c r="T657" s="207"/>
      <c r="U657" s="207"/>
      <c r="V657" s="207"/>
      <c r="W657" s="207"/>
      <c r="X657" s="207"/>
      <c r="Y657" s="207"/>
      <c r="Z657" s="208"/>
      <c r="AA657" s="208"/>
      <c r="AB657" s="208"/>
      <c r="AC657" s="208"/>
      <c r="AD657" s="208"/>
      <c r="AE657" s="208"/>
      <c r="AF657" s="208"/>
      <c r="AG657" s="208" t="s">
        <v>200</v>
      </c>
      <c r="AH657" s="208" t="n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customFormat="false" ht="13.2" hidden="false" customHeight="false" outlineLevel="3" collapsed="false">
      <c r="A658" s="209"/>
      <c r="B658" s="210"/>
      <c r="C658" s="214" t="s">
        <v>613</v>
      </c>
      <c r="D658" s="215"/>
      <c r="E658" s="216" t="n">
        <v>95.77</v>
      </c>
      <c r="F658" s="207"/>
      <c r="G658" s="207"/>
      <c r="H658" s="207"/>
      <c r="I658" s="207"/>
      <c r="J658" s="207"/>
      <c r="K658" s="207"/>
      <c r="L658" s="207"/>
      <c r="M658" s="207"/>
      <c r="N658" s="212"/>
      <c r="O658" s="212"/>
      <c r="P658" s="212"/>
      <c r="Q658" s="212"/>
      <c r="R658" s="207"/>
      <c r="S658" s="207"/>
      <c r="T658" s="207"/>
      <c r="U658" s="207"/>
      <c r="V658" s="207"/>
      <c r="W658" s="207"/>
      <c r="X658" s="207"/>
      <c r="Y658" s="207"/>
      <c r="Z658" s="208"/>
      <c r="AA658" s="208"/>
      <c r="AB658" s="208"/>
      <c r="AC658" s="208"/>
      <c r="AD658" s="208"/>
      <c r="AE658" s="208"/>
      <c r="AF658" s="208"/>
      <c r="AG658" s="208" t="s">
        <v>200</v>
      </c>
      <c r="AH658" s="208" t="n">
        <v>0</v>
      </c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customFormat="false" ht="13.2" hidden="false" customHeight="false" outlineLevel="3" collapsed="false">
      <c r="A659" s="209"/>
      <c r="B659" s="210"/>
      <c r="C659" s="214" t="s">
        <v>614</v>
      </c>
      <c r="D659" s="215"/>
      <c r="E659" s="216" t="n">
        <v>25.26</v>
      </c>
      <c r="F659" s="207"/>
      <c r="G659" s="207"/>
      <c r="H659" s="207"/>
      <c r="I659" s="207"/>
      <c r="J659" s="207"/>
      <c r="K659" s="207"/>
      <c r="L659" s="207"/>
      <c r="M659" s="207"/>
      <c r="N659" s="212"/>
      <c r="O659" s="212"/>
      <c r="P659" s="212"/>
      <c r="Q659" s="212"/>
      <c r="R659" s="207"/>
      <c r="S659" s="207"/>
      <c r="T659" s="207"/>
      <c r="U659" s="207"/>
      <c r="V659" s="207"/>
      <c r="W659" s="207"/>
      <c r="X659" s="207"/>
      <c r="Y659" s="207"/>
      <c r="Z659" s="208"/>
      <c r="AA659" s="208"/>
      <c r="AB659" s="208"/>
      <c r="AC659" s="208"/>
      <c r="AD659" s="208"/>
      <c r="AE659" s="208"/>
      <c r="AF659" s="208"/>
      <c r="AG659" s="208" t="s">
        <v>200</v>
      </c>
      <c r="AH659" s="208" t="n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customFormat="false" ht="13.2" hidden="false" customHeight="false" outlineLevel="3" collapsed="false">
      <c r="A660" s="209"/>
      <c r="B660" s="210"/>
      <c r="C660" s="214" t="s">
        <v>228</v>
      </c>
      <c r="D660" s="215"/>
      <c r="E660" s="216"/>
      <c r="F660" s="207"/>
      <c r="G660" s="207"/>
      <c r="H660" s="207"/>
      <c r="I660" s="207"/>
      <c r="J660" s="207"/>
      <c r="K660" s="207"/>
      <c r="L660" s="207"/>
      <c r="M660" s="207"/>
      <c r="N660" s="212"/>
      <c r="O660" s="212"/>
      <c r="P660" s="212"/>
      <c r="Q660" s="212"/>
      <c r="R660" s="207"/>
      <c r="S660" s="207"/>
      <c r="T660" s="207"/>
      <c r="U660" s="207"/>
      <c r="V660" s="207"/>
      <c r="W660" s="207"/>
      <c r="X660" s="207"/>
      <c r="Y660" s="207"/>
      <c r="Z660" s="208"/>
      <c r="AA660" s="208"/>
      <c r="AB660" s="208"/>
      <c r="AC660" s="208"/>
      <c r="AD660" s="208"/>
      <c r="AE660" s="208"/>
      <c r="AF660" s="208"/>
      <c r="AG660" s="208" t="s">
        <v>200</v>
      </c>
      <c r="AH660" s="208" t="n">
        <v>0</v>
      </c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customFormat="false" ht="13.2" hidden="false" customHeight="false" outlineLevel="3" collapsed="false">
      <c r="A661" s="209"/>
      <c r="B661" s="210"/>
      <c r="C661" s="214" t="s">
        <v>615</v>
      </c>
      <c r="D661" s="215"/>
      <c r="E661" s="216" t="n">
        <v>-11.6</v>
      </c>
      <c r="F661" s="207"/>
      <c r="G661" s="207"/>
      <c r="H661" s="207"/>
      <c r="I661" s="207"/>
      <c r="J661" s="207"/>
      <c r="K661" s="207"/>
      <c r="L661" s="207"/>
      <c r="M661" s="207"/>
      <c r="N661" s="212"/>
      <c r="O661" s="212"/>
      <c r="P661" s="212"/>
      <c r="Q661" s="212"/>
      <c r="R661" s="207"/>
      <c r="S661" s="207"/>
      <c r="T661" s="207"/>
      <c r="U661" s="207"/>
      <c r="V661" s="207"/>
      <c r="W661" s="207"/>
      <c r="X661" s="207"/>
      <c r="Y661" s="207"/>
      <c r="Z661" s="208"/>
      <c r="AA661" s="208"/>
      <c r="AB661" s="208"/>
      <c r="AC661" s="208"/>
      <c r="AD661" s="208"/>
      <c r="AE661" s="208"/>
      <c r="AF661" s="208"/>
      <c r="AG661" s="208" t="s">
        <v>200</v>
      </c>
      <c r="AH661" s="208" t="n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customFormat="false" ht="13.2" hidden="false" customHeight="false" outlineLevel="3" collapsed="false">
      <c r="A662" s="209"/>
      <c r="B662" s="210"/>
      <c r="C662" s="214" t="s">
        <v>616</v>
      </c>
      <c r="D662" s="215"/>
      <c r="E662" s="216" t="n">
        <v>-17.25</v>
      </c>
      <c r="F662" s="207"/>
      <c r="G662" s="207"/>
      <c r="H662" s="207"/>
      <c r="I662" s="207"/>
      <c r="J662" s="207"/>
      <c r="K662" s="207"/>
      <c r="L662" s="207"/>
      <c r="M662" s="207"/>
      <c r="N662" s="212"/>
      <c r="O662" s="212"/>
      <c r="P662" s="212"/>
      <c r="Q662" s="212"/>
      <c r="R662" s="207"/>
      <c r="S662" s="207"/>
      <c r="T662" s="207"/>
      <c r="U662" s="207"/>
      <c r="V662" s="207"/>
      <c r="W662" s="207"/>
      <c r="X662" s="207"/>
      <c r="Y662" s="207"/>
      <c r="Z662" s="208"/>
      <c r="AA662" s="208"/>
      <c r="AB662" s="208"/>
      <c r="AC662" s="208"/>
      <c r="AD662" s="208"/>
      <c r="AE662" s="208"/>
      <c r="AF662" s="208"/>
      <c r="AG662" s="208" t="s">
        <v>200</v>
      </c>
      <c r="AH662" s="208" t="n">
        <v>0</v>
      </c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customFormat="false" ht="13.2" hidden="false" customHeight="false" outlineLevel="3" collapsed="false">
      <c r="A663" s="209"/>
      <c r="B663" s="210"/>
      <c r="C663" s="214" t="s">
        <v>617</v>
      </c>
      <c r="D663" s="215"/>
      <c r="E663" s="216"/>
      <c r="F663" s="207"/>
      <c r="G663" s="207"/>
      <c r="H663" s="207"/>
      <c r="I663" s="207"/>
      <c r="J663" s="207"/>
      <c r="K663" s="207"/>
      <c r="L663" s="207"/>
      <c r="M663" s="207"/>
      <c r="N663" s="212"/>
      <c r="O663" s="212"/>
      <c r="P663" s="212"/>
      <c r="Q663" s="212"/>
      <c r="R663" s="207"/>
      <c r="S663" s="207"/>
      <c r="T663" s="207"/>
      <c r="U663" s="207"/>
      <c r="V663" s="207"/>
      <c r="W663" s="207"/>
      <c r="X663" s="207"/>
      <c r="Y663" s="207"/>
      <c r="Z663" s="208"/>
      <c r="AA663" s="208"/>
      <c r="AB663" s="208"/>
      <c r="AC663" s="208"/>
      <c r="AD663" s="208"/>
      <c r="AE663" s="208"/>
      <c r="AF663" s="208"/>
      <c r="AG663" s="208" t="s">
        <v>200</v>
      </c>
      <c r="AH663" s="208" t="n">
        <v>0</v>
      </c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customFormat="false" ht="13.2" hidden="false" customHeight="false" outlineLevel="3" collapsed="false">
      <c r="A664" s="209"/>
      <c r="B664" s="210"/>
      <c r="C664" s="214" t="s">
        <v>359</v>
      </c>
      <c r="D664" s="215"/>
      <c r="E664" s="216" t="n">
        <v>33.1</v>
      </c>
      <c r="F664" s="207"/>
      <c r="G664" s="207"/>
      <c r="H664" s="207"/>
      <c r="I664" s="207"/>
      <c r="J664" s="207"/>
      <c r="K664" s="207"/>
      <c r="L664" s="207"/>
      <c r="M664" s="207"/>
      <c r="N664" s="212"/>
      <c r="O664" s="212"/>
      <c r="P664" s="212"/>
      <c r="Q664" s="212"/>
      <c r="R664" s="207"/>
      <c r="S664" s="207"/>
      <c r="T664" s="207"/>
      <c r="U664" s="207"/>
      <c r="V664" s="207"/>
      <c r="W664" s="207"/>
      <c r="X664" s="207"/>
      <c r="Y664" s="207"/>
      <c r="Z664" s="208"/>
      <c r="AA664" s="208"/>
      <c r="AB664" s="208"/>
      <c r="AC664" s="208"/>
      <c r="AD664" s="208"/>
      <c r="AE664" s="208"/>
      <c r="AF664" s="208"/>
      <c r="AG664" s="208" t="s">
        <v>200</v>
      </c>
      <c r="AH664" s="208" t="n">
        <v>0</v>
      </c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customFormat="false" ht="13.2" hidden="false" customHeight="false" outlineLevel="3" collapsed="false">
      <c r="A665" s="209"/>
      <c r="B665" s="210"/>
      <c r="C665" s="214" t="s">
        <v>360</v>
      </c>
      <c r="D665" s="215"/>
      <c r="E665" s="216" t="n">
        <v>8.1</v>
      </c>
      <c r="F665" s="207"/>
      <c r="G665" s="207"/>
      <c r="H665" s="207"/>
      <c r="I665" s="207"/>
      <c r="J665" s="207"/>
      <c r="K665" s="207"/>
      <c r="L665" s="207"/>
      <c r="M665" s="207"/>
      <c r="N665" s="212"/>
      <c r="O665" s="212"/>
      <c r="P665" s="212"/>
      <c r="Q665" s="212"/>
      <c r="R665" s="207"/>
      <c r="S665" s="207"/>
      <c r="T665" s="207"/>
      <c r="U665" s="207"/>
      <c r="V665" s="207"/>
      <c r="W665" s="207"/>
      <c r="X665" s="207"/>
      <c r="Y665" s="207"/>
      <c r="Z665" s="208"/>
      <c r="AA665" s="208"/>
      <c r="AB665" s="208"/>
      <c r="AC665" s="208"/>
      <c r="AD665" s="208"/>
      <c r="AE665" s="208"/>
      <c r="AF665" s="208"/>
      <c r="AG665" s="208" t="s">
        <v>200</v>
      </c>
      <c r="AH665" s="208" t="n">
        <v>0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customFormat="false" ht="13.2" hidden="false" customHeight="false" outlineLevel="3" collapsed="false">
      <c r="A666" s="209"/>
      <c r="B666" s="210"/>
      <c r="C666" s="214" t="s">
        <v>361</v>
      </c>
      <c r="D666" s="215"/>
      <c r="E666" s="216" t="n">
        <v>4.5</v>
      </c>
      <c r="F666" s="207"/>
      <c r="G666" s="207"/>
      <c r="H666" s="207"/>
      <c r="I666" s="207"/>
      <c r="J666" s="207"/>
      <c r="K666" s="207"/>
      <c r="L666" s="207"/>
      <c r="M666" s="207"/>
      <c r="N666" s="212"/>
      <c r="O666" s="212"/>
      <c r="P666" s="212"/>
      <c r="Q666" s="212"/>
      <c r="R666" s="207"/>
      <c r="S666" s="207"/>
      <c r="T666" s="207"/>
      <c r="U666" s="207"/>
      <c r="V666" s="207"/>
      <c r="W666" s="207"/>
      <c r="X666" s="207"/>
      <c r="Y666" s="207"/>
      <c r="Z666" s="208"/>
      <c r="AA666" s="208"/>
      <c r="AB666" s="208"/>
      <c r="AC666" s="208"/>
      <c r="AD666" s="208"/>
      <c r="AE666" s="208"/>
      <c r="AF666" s="208"/>
      <c r="AG666" s="208" t="s">
        <v>200</v>
      </c>
      <c r="AH666" s="208" t="n">
        <v>0</v>
      </c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customFormat="false" ht="13.2" hidden="false" customHeight="false" outlineLevel="3" collapsed="false">
      <c r="A667" s="209"/>
      <c r="B667" s="210"/>
      <c r="C667" s="214" t="s">
        <v>362</v>
      </c>
      <c r="D667" s="215"/>
      <c r="E667" s="216" t="n">
        <v>5</v>
      </c>
      <c r="F667" s="207"/>
      <c r="G667" s="207"/>
      <c r="H667" s="207"/>
      <c r="I667" s="207"/>
      <c r="J667" s="207"/>
      <c r="K667" s="207"/>
      <c r="L667" s="207"/>
      <c r="M667" s="207"/>
      <c r="N667" s="212"/>
      <c r="O667" s="212"/>
      <c r="P667" s="212"/>
      <c r="Q667" s="212"/>
      <c r="R667" s="207"/>
      <c r="S667" s="207"/>
      <c r="T667" s="207"/>
      <c r="U667" s="207"/>
      <c r="V667" s="207"/>
      <c r="W667" s="207"/>
      <c r="X667" s="207"/>
      <c r="Y667" s="207"/>
      <c r="Z667" s="208"/>
      <c r="AA667" s="208"/>
      <c r="AB667" s="208"/>
      <c r="AC667" s="208"/>
      <c r="AD667" s="208"/>
      <c r="AE667" s="208"/>
      <c r="AF667" s="208"/>
      <c r="AG667" s="208" t="s">
        <v>200</v>
      </c>
      <c r="AH667" s="208" t="n">
        <v>0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customFormat="false" ht="13.2" hidden="false" customHeight="false" outlineLevel="3" collapsed="false">
      <c r="A668" s="209"/>
      <c r="B668" s="210"/>
      <c r="C668" s="214" t="s">
        <v>363</v>
      </c>
      <c r="D668" s="215"/>
      <c r="E668" s="216" t="n">
        <v>0.9</v>
      </c>
      <c r="F668" s="207"/>
      <c r="G668" s="207"/>
      <c r="H668" s="207"/>
      <c r="I668" s="207"/>
      <c r="J668" s="207"/>
      <c r="K668" s="207"/>
      <c r="L668" s="207"/>
      <c r="M668" s="207"/>
      <c r="N668" s="212"/>
      <c r="O668" s="212"/>
      <c r="P668" s="212"/>
      <c r="Q668" s="212"/>
      <c r="R668" s="207"/>
      <c r="S668" s="207"/>
      <c r="T668" s="207"/>
      <c r="U668" s="207"/>
      <c r="V668" s="207"/>
      <c r="W668" s="207"/>
      <c r="X668" s="207"/>
      <c r="Y668" s="207"/>
      <c r="Z668" s="208"/>
      <c r="AA668" s="208"/>
      <c r="AB668" s="208"/>
      <c r="AC668" s="208"/>
      <c r="AD668" s="208"/>
      <c r="AE668" s="208"/>
      <c r="AF668" s="208"/>
      <c r="AG668" s="208" t="s">
        <v>200</v>
      </c>
      <c r="AH668" s="208" t="n">
        <v>0</v>
      </c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customFormat="false" ht="13.2" hidden="false" customHeight="false" outlineLevel="3" collapsed="false">
      <c r="A669" s="209"/>
      <c r="B669" s="210"/>
      <c r="C669" s="214" t="s">
        <v>364</v>
      </c>
      <c r="D669" s="215"/>
      <c r="E669" s="216" t="n">
        <v>1.2</v>
      </c>
      <c r="F669" s="207"/>
      <c r="G669" s="207"/>
      <c r="H669" s="207"/>
      <c r="I669" s="207"/>
      <c r="J669" s="207"/>
      <c r="K669" s="207"/>
      <c r="L669" s="207"/>
      <c r="M669" s="207"/>
      <c r="N669" s="212"/>
      <c r="O669" s="212"/>
      <c r="P669" s="212"/>
      <c r="Q669" s="212"/>
      <c r="R669" s="207"/>
      <c r="S669" s="207"/>
      <c r="T669" s="207"/>
      <c r="U669" s="207"/>
      <c r="V669" s="207"/>
      <c r="W669" s="207"/>
      <c r="X669" s="207"/>
      <c r="Y669" s="207"/>
      <c r="Z669" s="208"/>
      <c r="AA669" s="208"/>
      <c r="AB669" s="208"/>
      <c r="AC669" s="208"/>
      <c r="AD669" s="208"/>
      <c r="AE669" s="208"/>
      <c r="AF669" s="208"/>
      <c r="AG669" s="208" t="s">
        <v>200</v>
      </c>
      <c r="AH669" s="208" t="n">
        <v>0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customFormat="false" ht="13.2" hidden="false" customHeight="false" outlineLevel="3" collapsed="false">
      <c r="A670" s="209"/>
      <c r="B670" s="210"/>
      <c r="C670" s="214" t="s">
        <v>365</v>
      </c>
      <c r="D670" s="215"/>
      <c r="E670" s="216" t="n">
        <v>5.4</v>
      </c>
      <c r="F670" s="207"/>
      <c r="G670" s="207"/>
      <c r="H670" s="207"/>
      <c r="I670" s="207"/>
      <c r="J670" s="207"/>
      <c r="K670" s="207"/>
      <c r="L670" s="207"/>
      <c r="M670" s="207"/>
      <c r="N670" s="212"/>
      <c r="O670" s="212"/>
      <c r="P670" s="212"/>
      <c r="Q670" s="212"/>
      <c r="R670" s="207"/>
      <c r="S670" s="207"/>
      <c r="T670" s="207"/>
      <c r="U670" s="207"/>
      <c r="V670" s="207"/>
      <c r="W670" s="207"/>
      <c r="X670" s="207"/>
      <c r="Y670" s="207"/>
      <c r="Z670" s="208"/>
      <c r="AA670" s="208"/>
      <c r="AB670" s="208"/>
      <c r="AC670" s="208"/>
      <c r="AD670" s="208"/>
      <c r="AE670" s="208"/>
      <c r="AF670" s="208"/>
      <c r="AG670" s="208" t="s">
        <v>200</v>
      </c>
      <c r="AH670" s="208" t="n">
        <v>0</v>
      </c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customFormat="false" ht="13.2" hidden="false" customHeight="false" outlineLevel="3" collapsed="false">
      <c r="A671" s="209"/>
      <c r="B671" s="210"/>
      <c r="C671" s="214" t="s">
        <v>366</v>
      </c>
      <c r="D671" s="215"/>
      <c r="E671" s="216" t="n">
        <v>3.6</v>
      </c>
      <c r="F671" s="207"/>
      <c r="G671" s="207"/>
      <c r="H671" s="207"/>
      <c r="I671" s="207"/>
      <c r="J671" s="207"/>
      <c r="K671" s="207"/>
      <c r="L671" s="207"/>
      <c r="M671" s="207"/>
      <c r="N671" s="212"/>
      <c r="O671" s="212"/>
      <c r="P671" s="212"/>
      <c r="Q671" s="212"/>
      <c r="R671" s="207"/>
      <c r="S671" s="207"/>
      <c r="T671" s="207"/>
      <c r="U671" s="207"/>
      <c r="V671" s="207"/>
      <c r="W671" s="207"/>
      <c r="X671" s="207"/>
      <c r="Y671" s="207"/>
      <c r="Z671" s="208"/>
      <c r="AA671" s="208"/>
      <c r="AB671" s="208"/>
      <c r="AC671" s="208"/>
      <c r="AD671" s="208"/>
      <c r="AE671" s="208"/>
      <c r="AF671" s="208"/>
      <c r="AG671" s="208" t="s">
        <v>200</v>
      </c>
      <c r="AH671" s="208" t="n">
        <v>0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customFormat="false" ht="13.2" hidden="false" customHeight="false" outlineLevel="3" collapsed="false">
      <c r="A672" s="209"/>
      <c r="B672" s="210"/>
      <c r="C672" s="214" t="s">
        <v>367</v>
      </c>
      <c r="D672" s="215"/>
      <c r="E672" s="216" t="n">
        <v>4.1</v>
      </c>
      <c r="F672" s="207"/>
      <c r="G672" s="207"/>
      <c r="H672" s="207"/>
      <c r="I672" s="207"/>
      <c r="J672" s="207"/>
      <c r="K672" s="207"/>
      <c r="L672" s="207"/>
      <c r="M672" s="207"/>
      <c r="N672" s="212"/>
      <c r="O672" s="212"/>
      <c r="P672" s="212"/>
      <c r="Q672" s="212"/>
      <c r="R672" s="207"/>
      <c r="S672" s="207"/>
      <c r="T672" s="207"/>
      <c r="U672" s="207"/>
      <c r="V672" s="207"/>
      <c r="W672" s="207"/>
      <c r="X672" s="207"/>
      <c r="Y672" s="207"/>
      <c r="Z672" s="208"/>
      <c r="AA672" s="208"/>
      <c r="AB672" s="208"/>
      <c r="AC672" s="208"/>
      <c r="AD672" s="208"/>
      <c r="AE672" s="208"/>
      <c r="AF672" s="208"/>
      <c r="AG672" s="208" t="s">
        <v>200</v>
      </c>
      <c r="AH672" s="208" t="n">
        <v>0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customFormat="false" ht="13.2" hidden="false" customHeight="false" outlineLevel="3" collapsed="false">
      <c r="A673" s="209"/>
      <c r="B673" s="210"/>
      <c r="C673" s="214" t="s">
        <v>368</v>
      </c>
      <c r="D673" s="215"/>
      <c r="E673" s="216" t="n">
        <v>3.3</v>
      </c>
      <c r="F673" s="207"/>
      <c r="G673" s="207"/>
      <c r="H673" s="207"/>
      <c r="I673" s="207"/>
      <c r="J673" s="207"/>
      <c r="K673" s="207"/>
      <c r="L673" s="207"/>
      <c r="M673" s="207"/>
      <c r="N673" s="212"/>
      <c r="O673" s="212"/>
      <c r="P673" s="212"/>
      <c r="Q673" s="212"/>
      <c r="R673" s="207"/>
      <c r="S673" s="207"/>
      <c r="T673" s="207"/>
      <c r="U673" s="207"/>
      <c r="V673" s="207"/>
      <c r="W673" s="207"/>
      <c r="X673" s="207"/>
      <c r="Y673" s="207"/>
      <c r="Z673" s="208"/>
      <c r="AA673" s="208"/>
      <c r="AB673" s="208"/>
      <c r="AC673" s="208"/>
      <c r="AD673" s="208"/>
      <c r="AE673" s="208"/>
      <c r="AF673" s="208"/>
      <c r="AG673" s="208" t="s">
        <v>200</v>
      </c>
      <c r="AH673" s="208" t="n">
        <v>0</v>
      </c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customFormat="false" ht="13.2" hidden="false" customHeight="false" outlineLevel="3" collapsed="false">
      <c r="A674" s="209"/>
      <c r="B674" s="210"/>
      <c r="C674" s="214" t="s">
        <v>369</v>
      </c>
      <c r="D674" s="215"/>
      <c r="E674" s="216" t="n">
        <v>6.4</v>
      </c>
      <c r="F674" s="207"/>
      <c r="G674" s="207"/>
      <c r="H674" s="207"/>
      <c r="I674" s="207"/>
      <c r="J674" s="207"/>
      <c r="K674" s="207"/>
      <c r="L674" s="207"/>
      <c r="M674" s="207"/>
      <c r="N674" s="212"/>
      <c r="O674" s="212"/>
      <c r="P674" s="212"/>
      <c r="Q674" s="212"/>
      <c r="R674" s="207"/>
      <c r="S674" s="207"/>
      <c r="T674" s="207"/>
      <c r="U674" s="207"/>
      <c r="V674" s="207"/>
      <c r="W674" s="207"/>
      <c r="X674" s="207"/>
      <c r="Y674" s="207"/>
      <c r="Z674" s="208"/>
      <c r="AA674" s="208"/>
      <c r="AB674" s="208"/>
      <c r="AC674" s="208"/>
      <c r="AD674" s="208"/>
      <c r="AE674" s="208"/>
      <c r="AF674" s="208"/>
      <c r="AG674" s="208" t="s">
        <v>200</v>
      </c>
      <c r="AH674" s="208" t="n">
        <v>0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customFormat="false" ht="13.2" hidden="false" customHeight="false" outlineLevel="3" collapsed="false">
      <c r="A675" s="209"/>
      <c r="B675" s="210"/>
      <c r="C675" s="214" t="s">
        <v>370</v>
      </c>
      <c r="D675" s="215"/>
      <c r="E675" s="216" t="n">
        <v>20.8</v>
      </c>
      <c r="F675" s="207"/>
      <c r="G675" s="207"/>
      <c r="H675" s="207"/>
      <c r="I675" s="207"/>
      <c r="J675" s="207"/>
      <c r="K675" s="207"/>
      <c r="L675" s="207"/>
      <c r="M675" s="207"/>
      <c r="N675" s="212"/>
      <c r="O675" s="212"/>
      <c r="P675" s="212"/>
      <c r="Q675" s="212"/>
      <c r="R675" s="207"/>
      <c r="S675" s="207"/>
      <c r="T675" s="207"/>
      <c r="U675" s="207"/>
      <c r="V675" s="207"/>
      <c r="W675" s="207"/>
      <c r="X675" s="207"/>
      <c r="Y675" s="207"/>
      <c r="Z675" s="208"/>
      <c r="AA675" s="208"/>
      <c r="AB675" s="208"/>
      <c r="AC675" s="208"/>
      <c r="AD675" s="208"/>
      <c r="AE675" s="208"/>
      <c r="AF675" s="208"/>
      <c r="AG675" s="208" t="s">
        <v>200</v>
      </c>
      <c r="AH675" s="208" t="n">
        <v>0</v>
      </c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customFormat="false" ht="13.2" hidden="false" customHeight="false" outlineLevel="3" collapsed="false">
      <c r="A676" s="209"/>
      <c r="B676" s="210"/>
      <c r="C676" s="214" t="s">
        <v>371</v>
      </c>
      <c r="D676" s="215"/>
      <c r="E676" s="216" t="n">
        <v>2.6</v>
      </c>
      <c r="F676" s="207"/>
      <c r="G676" s="207"/>
      <c r="H676" s="207"/>
      <c r="I676" s="207"/>
      <c r="J676" s="207"/>
      <c r="K676" s="207"/>
      <c r="L676" s="207"/>
      <c r="M676" s="207"/>
      <c r="N676" s="212"/>
      <c r="O676" s="212"/>
      <c r="P676" s="212"/>
      <c r="Q676" s="212"/>
      <c r="R676" s="207"/>
      <c r="S676" s="207"/>
      <c r="T676" s="207"/>
      <c r="U676" s="207"/>
      <c r="V676" s="207"/>
      <c r="W676" s="207"/>
      <c r="X676" s="207"/>
      <c r="Y676" s="207"/>
      <c r="Z676" s="208"/>
      <c r="AA676" s="208"/>
      <c r="AB676" s="208"/>
      <c r="AC676" s="208"/>
      <c r="AD676" s="208"/>
      <c r="AE676" s="208"/>
      <c r="AF676" s="208"/>
      <c r="AG676" s="208" t="s">
        <v>200</v>
      </c>
      <c r="AH676" s="208" t="n">
        <v>0</v>
      </c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customFormat="false" ht="13.2" hidden="false" customHeight="false" outlineLevel="3" collapsed="false">
      <c r="A677" s="209"/>
      <c r="B677" s="210"/>
      <c r="C677" s="214" t="s">
        <v>372</v>
      </c>
      <c r="D677" s="215"/>
      <c r="E677" s="216" t="n">
        <v>40.5</v>
      </c>
      <c r="F677" s="207"/>
      <c r="G677" s="207"/>
      <c r="H677" s="207"/>
      <c r="I677" s="207"/>
      <c r="J677" s="207"/>
      <c r="K677" s="207"/>
      <c r="L677" s="207"/>
      <c r="M677" s="207"/>
      <c r="N677" s="212"/>
      <c r="O677" s="212"/>
      <c r="P677" s="212"/>
      <c r="Q677" s="212"/>
      <c r="R677" s="207"/>
      <c r="S677" s="207"/>
      <c r="T677" s="207"/>
      <c r="U677" s="207"/>
      <c r="V677" s="207"/>
      <c r="W677" s="207"/>
      <c r="X677" s="207"/>
      <c r="Y677" s="207"/>
      <c r="Z677" s="208"/>
      <c r="AA677" s="208"/>
      <c r="AB677" s="208"/>
      <c r="AC677" s="208"/>
      <c r="AD677" s="208"/>
      <c r="AE677" s="208"/>
      <c r="AF677" s="208"/>
      <c r="AG677" s="208" t="s">
        <v>200</v>
      </c>
      <c r="AH677" s="208" t="n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customFormat="false" ht="13.2" hidden="false" customHeight="false" outlineLevel="3" collapsed="false">
      <c r="A678" s="209"/>
      <c r="B678" s="210"/>
      <c r="C678" s="214" t="s">
        <v>373</v>
      </c>
      <c r="D678" s="215"/>
      <c r="E678" s="216" t="n">
        <v>4.5</v>
      </c>
      <c r="F678" s="207"/>
      <c r="G678" s="207"/>
      <c r="H678" s="207"/>
      <c r="I678" s="207"/>
      <c r="J678" s="207"/>
      <c r="K678" s="207"/>
      <c r="L678" s="207"/>
      <c r="M678" s="207"/>
      <c r="N678" s="212"/>
      <c r="O678" s="212"/>
      <c r="P678" s="212"/>
      <c r="Q678" s="212"/>
      <c r="R678" s="207"/>
      <c r="S678" s="207"/>
      <c r="T678" s="207"/>
      <c r="U678" s="207"/>
      <c r="V678" s="207"/>
      <c r="W678" s="207"/>
      <c r="X678" s="207"/>
      <c r="Y678" s="207"/>
      <c r="Z678" s="208"/>
      <c r="AA678" s="208"/>
      <c r="AB678" s="208"/>
      <c r="AC678" s="208"/>
      <c r="AD678" s="208"/>
      <c r="AE678" s="208"/>
      <c r="AF678" s="208"/>
      <c r="AG678" s="208" t="s">
        <v>200</v>
      </c>
      <c r="AH678" s="208" t="n">
        <v>0</v>
      </c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</row>
    <row r="679" customFormat="false" ht="13.2" hidden="false" customHeight="false" outlineLevel="3" collapsed="false">
      <c r="A679" s="209"/>
      <c r="B679" s="210"/>
      <c r="C679" s="214" t="s">
        <v>618</v>
      </c>
      <c r="D679" s="215"/>
      <c r="E679" s="216" t="n">
        <v>-83.86</v>
      </c>
      <c r="F679" s="207"/>
      <c r="G679" s="207"/>
      <c r="H679" s="207"/>
      <c r="I679" s="207"/>
      <c r="J679" s="207"/>
      <c r="K679" s="207"/>
      <c r="L679" s="207"/>
      <c r="M679" s="207"/>
      <c r="N679" s="212"/>
      <c r="O679" s="212"/>
      <c r="P679" s="212"/>
      <c r="Q679" s="212"/>
      <c r="R679" s="207"/>
      <c r="S679" s="207"/>
      <c r="T679" s="207"/>
      <c r="U679" s="207"/>
      <c r="V679" s="207"/>
      <c r="W679" s="207"/>
      <c r="X679" s="207"/>
      <c r="Y679" s="207"/>
      <c r="Z679" s="208"/>
      <c r="AA679" s="208"/>
      <c r="AB679" s="208"/>
      <c r="AC679" s="208"/>
      <c r="AD679" s="208"/>
      <c r="AE679" s="208"/>
      <c r="AF679" s="208"/>
      <c r="AG679" s="208" t="s">
        <v>200</v>
      </c>
      <c r="AH679" s="208" t="n">
        <v>0</v>
      </c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customFormat="false" ht="13.2" hidden="false" customHeight="false" outlineLevel="2" collapsed="false">
      <c r="A680" s="209"/>
      <c r="B680" s="210"/>
      <c r="C680" s="217"/>
      <c r="D680" s="217"/>
      <c r="E680" s="217"/>
      <c r="F680" s="217"/>
      <c r="G680" s="217"/>
      <c r="H680" s="207"/>
      <c r="I680" s="207"/>
      <c r="J680" s="207"/>
      <c r="K680" s="207"/>
      <c r="L680" s="207"/>
      <c r="M680" s="207"/>
      <c r="N680" s="212"/>
      <c r="O680" s="212"/>
      <c r="P680" s="212"/>
      <c r="Q680" s="212"/>
      <c r="R680" s="207"/>
      <c r="S680" s="207"/>
      <c r="T680" s="207"/>
      <c r="U680" s="207"/>
      <c r="V680" s="207"/>
      <c r="W680" s="207"/>
      <c r="X680" s="207"/>
      <c r="Y680" s="207"/>
      <c r="Z680" s="208"/>
      <c r="AA680" s="208"/>
      <c r="AB680" s="208"/>
      <c r="AC680" s="208"/>
      <c r="AD680" s="208"/>
      <c r="AE680" s="208"/>
      <c r="AF680" s="208"/>
      <c r="AG680" s="208" t="s">
        <v>202</v>
      </c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customFormat="false" ht="13.2" hidden="false" customHeight="false" outlineLevel="0" collapsed="false">
      <c r="A681" s="191" t="s">
        <v>186</v>
      </c>
      <c r="B681" s="192" t="s">
        <v>143</v>
      </c>
      <c r="C681" s="193" t="s">
        <v>144</v>
      </c>
      <c r="D681" s="194"/>
      <c r="E681" s="195"/>
      <c r="F681" s="196"/>
      <c r="G681" s="196" t="n">
        <f aca="false">SUMIF(AG682:AG712,"&lt;&gt;NOR",G682:G712)</f>
        <v>0</v>
      </c>
      <c r="H681" s="196"/>
      <c r="I681" s="196" t="n">
        <f aca="false">SUM(I682:I712)</f>
        <v>0</v>
      </c>
      <c r="J681" s="196"/>
      <c r="K681" s="196" t="n">
        <f aca="false">SUM(K682:K712)</f>
        <v>48637.91</v>
      </c>
      <c r="L681" s="196"/>
      <c r="M681" s="196" t="n">
        <f aca="false">SUM(M682:M712)</f>
        <v>0</v>
      </c>
      <c r="N681" s="195"/>
      <c r="O681" s="195" t="n">
        <f aca="false">SUM(O682:O712)</f>
        <v>0</v>
      </c>
      <c r="P681" s="195"/>
      <c r="Q681" s="195" t="n">
        <f aca="false">SUM(Q682:Q712)</f>
        <v>0</v>
      </c>
      <c r="R681" s="196"/>
      <c r="S681" s="196"/>
      <c r="T681" s="197"/>
      <c r="U681" s="198"/>
      <c r="V681" s="198" t="n">
        <f aca="false">SUM(V682:V712)</f>
        <v>14.18</v>
      </c>
      <c r="W681" s="198"/>
      <c r="X681" s="198"/>
      <c r="Y681" s="198"/>
      <c r="AG681" s="0" t="s">
        <v>187</v>
      </c>
    </row>
    <row r="682" customFormat="false" ht="12.8" hidden="false" customHeight="false" outlineLevel="1" collapsed="false">
      <c r="A682" s="229" t="n">
        <v>83</v>
      </c>
      <c r="B682" s="230" t="s">
        <v>622</v>
      </c>
      <c r="C682" s="231" t="s">
        <v>623</v>
      </c>
      <c r="D682" s="232" t="s">
        <v>212</v>
      </c>
      <c r="E682" s="233" t="n">
        <v>27.1638</v>
      </c>
      <c r="F682" s="204"/>
      <c r="G682" s="234" t="n">
        <f aca="false">ROUND(E682*F682,2)</f>
        <v>0</v>
      </c>
      <c r="H682" s="235" t="n">
        <v>0</v>
      </c>
      <c r="I682" s="234" t="n">
        <f aca="false">ROUND(E682*H682,2)</f>
        <v>0</v>
      </c>
      <c r="J682" s="235" t="n">
        <v>249.5</v>
      </c>
      <c r="K682" s="234" t="n">
        <f aca="false">ROUND(E682*J682,2)</f>
        <v>6777.37</v>
      </c>
      <c r="L682" s="234" t="n">
        <v>21</v>
      </c>
      <c r="M682" s="234" t="n">
        <f aca="false">G682*(1+L682/100)</f>
        <v>0</v>
      </c>
      <c r="N682" s="233" t="n">
        <v>0</v>
      </c>
      <c r="O682" s="233" t="n">
        <f aca="false">ROUND(E682*N682,2)</f>
        <v>0</v>
      </c>
      <c r="P682" s="233" t="n">
        <v>0</v>
      </c>
      <c r="Q682" s="233" t="n">
        <f aca="false">ROUND(E682*P682,2)</f>
        <v>0</v>
      </c>
      <c r="R682" s="234" t="s">
        <v>390</v>
      </c>
      <c r="S682" s="234" t="s">
        <v>192</v>
      </c>
      <c r="T682" s="236" t="s">
        <v>193</v>
      </c>
      <c r="U682" s="207" t="n">
        <v>0</v>
      </c>
      <c r="V682" s="207" t="n">
        <f aca="false">ROUND(E682*U682,2)</f>
        <v>0</v>
      </c>
      <c r="W682" s="207"/>
      <c r="X682" s="207" t="s">
        <v>194</v>
      </c>
      <c r="Y682" s="207" t="s">
        <v>195</v>
      </c>
      <c r="Z682" s="208"/>
      <c r="AA682" s="208"/>
      <c r="AB682" s="208"/>
      <c r="AC682" s="208"/>
      <c r="AD682" s="208"/>
      <c r="AE682" s="208"/>
      <c r="AF682" s="208"/>
      <c r="AG682" s="208" t="s">
        <v>624</v>
      </c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customFormat="false" ht="13.2" hidden="false" customHeight="false" outlineLevel="2" collapsed="false">
      <c r="A683" s="209"/>
      <c r="B683" s="210"/>
      <c r="C683" s="214" t="s">
        <v>625</v>
      </c>
      <c r="D683" s="215"/>
      <c r="E683" s="216" t="n">
        <v>27.16</v>
      </c>
      <c r="F683" s="207"/>
      <c r="G683" s="207"/>
      <c r="H683" s="207"/>
      <c r="I683" s="207"/>
      <c r="J683" s="207"/>
      <c r="K683" s="207"/>
      <c r="L683" s="207"/>
      <c r="M683" s="207"/>
      <c r="N683" s="212"/>
      <c r="O683" s="212"/>
      <c r="P683" s="212"/>
      <c r="Q683" s="212"/>
      <c r="R683" s="207"/>
      <c r="S683" s="207"/>
      <c r="T683" s="207"/>
      <c r="U683" s="207"/>
      <c r="V683" s="207"/>
      <c r="W683" s="207"/>
      <c r="X683" s="207"/>
      <c r="Y683" s="207"/>
      <c r="Z683" s="208"/>
      <c r="AA683" s="208"/>
      <c r="AB683" s="208"/>
      <c r="AC683" s="208"/>
      <c r="AD683" s="208"/>
      <c r="AE683" s="208"/>
      <c r="AF683" s="208"/>
      <c r="AG683" s="208" t="s">
        <v>200</v>
      </c>
      <c r="AH683" s="208" t="n">
        <v>0</v>
      </c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customFormat="false" ht="13.2" hidden="false" customHeight="false" outlineLevel="2" collapsed="false">
      <c r="A684" s="209"/>
      <c r="B684" s="210"/>
      <c r="C684" s="217"/>
      <c r="D684" s="217"/>
      <c r="E684" s="217"/>
      <c r="F684" s="217"/>
      <c r="G684" s="217"/>
      <c r="H684" s="207"/>
      <c r="I684" s="207"/>
      <c r="J684" s="207"/>
      <c r="K684" s="207"/>
      <c r="L684" s="207"/>
      <c r="M684" s="207"/>
      <c r="N684" s="212"/>
      <c r="O684" s="212"/>
      <c r="P684" s="212"/>
      <c r="Q684" s="212"/>
      <c r="R684" s="207"/>
      <c r="S684" s="207"/>
      <c r="T684" s="207"/>
      <c r="U684" s="207"/>
      <c r="V684" s="207"/>
      <c r="W684" s="207"/>
      <c r="X684" s="207"/>
      <c r="Y684" s="207"/>
      <c r="Z684" s="208"/>
      <c r="AA684" s="208"/>
      <c r="AB684" s="208"/>
      <c r="AC684" s="208"/>
      <c r="AD684" s="208"/>
      <c r="AE684" s="208"/>
      <c r="AF684" s="208"/>
      <c r="AG684" s="208" t="s">
        <v>202</v>
      </c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customFormat="false" ht="12.8" hidden="false" customHeight="false" outlineLevel="1" collapsed="false">
      <c r="A685" s="229" t="n">
        <v>84</v>
      </c>
      <c r="B685" s="230" t="s">
        <v>626</v>
      </c>
      <c r="C685" s="231" t="s">
        <v>627</v>
      </c>
      <c r="D685" s="232" t="s">
        <v>212</v>
      </c>
      <c r="E685" s="233" t="n">
        <v>244.4742</v>
      </c>
      <c r="F685" s="204"/>
      <c r="G685" s="234" t="n">
        <f aca="false">ROUND(E685*F685,2)</f>
        <v>0</v>
      </c>
      <c r="H685" s="204" t="n">
        <v>0</v>
      </c>
      <c r="I685" s="205" t="n">
        <f aca="false">ROUND(E685*H685,2)</f>
        <v>0</v>
      </c>
      <c r="J685" s="204" t="n">
        <v>17.2</v>
      </c>
      <c r="K685" s="205" t="n">
        <f aca="false">ROUND(E685*J685,2)</f>
        <v>4204.96</v>
      </c>
      <c r="L685" s="205" t="n">
        <v>21</v>
      </c>
      <c r="M685" s="205" t="n">
        <f aca="false">G685*(1+L685/100)</f>
        <v>0</v>
      </c>
      <c r="N685" s="203" t="n">
        <v>0</v>
      </c>
      <c r="O685" s="203" t="n">
        <f aca="false">ROUND(E685*N685,2)</f>
        <v>0</v>
      </c>
      <c r="P685" s="203" t="n">
        <v>0</v>
      </c>
      <c r="Q685" s="203" t="n">
        <f aca="false">ROUND(E685*P685,2)</f>
        <v>0</v>
      </c>
      <c r="R685" s="234" t="s">
        <v>390</v>
      </c>
      <c r="S685" s="234" t="s">
        <v>192</v>
      </c>
      <c r="T685" s="234" t="s">
        <v>193</v>
      </c>
      <c r="U685" s="207" t="n">
        <v>0</v>
      </c>
      <c r="V685" s="207" t="n">
        <f aca="false">ROUND(E685*U685,2)</f>
        <v>0</v>
      </c>
      <c r="W685" s="207"/>
      <c r="X685" s="207" t="s">
        <v>194</v>
      </c>
      <c r="Y685" s="207" t="s">
        <v>195</v>
      </c>
      <c r="Z685" s="208"/>
      <c r="AA685" s="208"/>
      <c r="AB685" s="208"/>
      <c r="AC685" s="208"/>
      <c r="AD685" s="208"/>
      <c r="AE685" s="208"/>
      <c r="AF685" s="208"/>
      <c r="AG685" s="208" t="s">
        <v>624</v>
      </c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customFormat="false" ht="13.2" hidden="false" customHeight="true" outlineLevel="2" collapsed="false">
      <c r="A686" s="209"/>
      <c r="B686" s="210"/>
      <c r="C686" s="220" t="s">
        <v>628</v>
      </c>
      <c r="D686" s="220"/>
      <c r="E686" s="220"/>
      <c r="F686" s="220"/>
      <c r="G686" s="220"/>
      <c r="H686" s="207"/>
      <c r="I686" s="207"/>
      <c r="J686" s="207"/>
      <c r="K686" s="207"/>
      <c r="L686" s="207"/>
      <c r="M686" s="207"/>
      <c r="N686" s="212"/>
      <c r="O686" s="212"/>
      <c r="P686" s="212"/>
      <c r="Q686" s="212"/>
      <c r="R686" s="207"/>
      <c r="S686" s="207"/>
      <c r="T686" s="207"/>
      <c r="U686" s="207"/>
      <c r="V686" s="207"/>
      <c r="W686" s="207"/>
      <c r="X686" s="207"/>
      <c r="Y686" s="207"/>
      <c r="Z686" s="208"/>
      <c r="AA686" s="208"/>
      <c r="AB686" s="208"/>
      <c r="AC686" s="208"/>
      <c r="AD686" s="208"/>
      <c r="AE686" s="208"/>
      <c r="AF686" s="208"/>
      <c r="AG686" s="208" t="s">
        <v>215</v>
      </c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customFormat="false" ht="13.2" hidden="false" customHeight="false" outlineLevel="3" collapsed="false">
      <c r="A687" s="209"/>
      <c r="B687" s="210"/>
      <c r="C687" s="237"/>
      <c r="D687" s="238"/>
      <c r="E687" s="239"/>
      <c r="F687" s="240"/>
      <c r="G687" s="240"/>
      <c r="H687" s="207"/>
      <c r="I687" s="207"/>
      <c r="J687" s="207"/>
      <c r="K687" s="207"/>
      <c r="L687" s="207"/>
      <c r="M687" s="207"/>
      <c r="N687" s="212"/>
      <c r="O687" s="212"/>
      <c r="P687" s="212"/>
      <c r="Q687" s="212"/>
      <c r="R687" s="207"/>
      <c r="S687" s="207"/>
      <c r="T687" s="207"/>
      <c r="U687" s="207"/>
      <c r="V687" s="207"/>
      <c r="W687" s="207"/>
      <c r="X687" s="207"/>
      <c r="Y687" s="207"/>
      <c r="Z687" s="208"/>
      <c r="AA687" s="208"/>
      <c r="AB687" s="208"/>
      <c r="AC687" s="208"/>
      <c r="AD687" s="208"/>
      <c r="AE687" s="208"/>
      <c r="AF687" s="208"/>
      <c r="AG687" s="208" t="s">
        <v>215</v>
      </c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</row>
    <row r="688" customFormat="false" ht="13.2" hidden="false" customHeight="true" outlineLevel="3" collapsed="false">
      <c r="A688" s="209"/>
      <c r="B688" s="210"/>
      <c r="C688" s="218" t="s">
        <v>629</v>
      </c>
      <c r="D688" s="218"/>
      <c r="E688" s="218"/>
      <c r="F688" s="218"/>
      <c r="G688" s="218"/>
      <c r="H688" s="207"/>
      <c r="I688" s="207"/>
      <c r="J688" s="207"/>
      <c r="K688" s="207"/>
      <c r="L688" s="207"/>
      <c r="M688" s="207"/>
      <c r="N688" s="212"/>
      <c r="O688" s="212"/>
      <c r="P688" s="212"/>
      <c r="Q688" s="212"/>
      <c r="R688" s="207"/>
      <c r="S688" s="207"/>
      <c r="T688" s="207"/>
      <c r="U688" s="207"/>
      <c r="V688" s="207"/>
      <c r="W688" s="207"/>
      <c r="X688" s="207"/>
      <c r="Y688" s="207"/>
      <c r="Z688" s="208"/>
      <c r="AA688" s="208"/>
      <c r="AB688" s="208"/>
      <c r="AC688" s="208"/>
      <c r="AD688" s="208"/>
      <c r="AE688" s="208"/>
      <c r="AF688" s="208"/>
      <c r="AG688" s="208" t="s">
        <v>215</v>
      </c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customFormat="false" ht="13.2" hidden="false" customHeight="true" outlineLevel="3" collapsed="false">
      <c r="A689" s="209"/>
      <c r="B689" s="210"/>
      <c r="C689" s="218" t="s">
        <v>630</v>
      </c>
      <c r="D689" s="218"/>
      <c r="E689" s="218"/>
      <c r="F689" s="218"/>
      <c r="G689" s="218"/>
      <c r="H689" s="207"/>
      <c r="I689" s="207"/>
      <c r="J689" s="207"/>
      <c r="K689" s="207"/>
      <c r="L689" s="207"/>
      <c r="M689" s="207"/>
      <c r="N689" s="212"/>
      <c r="O689" s="212"/>
      <c r="P689" s="212"/>
      <c r="Q689" s="212"/>
      <c r="R689" s="207"/>
      <c r="S689" s="207"/>
      <c r="T689" s="207"/>
      <c r="U689" s="207"/>
      <c r="V689" s="207"/>
      <c r="W689" s="207"/>
      <c r="X689" s="207"/>
      <c r="Y689" s="207"/>
      <c r="Z689" s="208"/>
      <c r="AA689" s="208"/>
      <c r="AB689" s="208"/>
      <c r="AC689" s="208"/>
      <c r="AD689" s="208"/>
      <c r="AE689" s="208"/>
      <c r="AF689" s="208"/>
      <c r="AG689" s="208" t="s">
        <v>215</v>
      </c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customFormat="false" ht="13.2" hidden="false" customHeight="true" outlineLevel="3" collapsed="false">
      <c r="A690" s="209"/>
      <c r="B690" s="210"/>
      <c r="C690" s="218" t="s">
        <v>631</v>
      </c>
      <c r="D690" s="218"/>
      <c r="E690" s="218"/>
      <c r="F690" s="218"/>
      <c r="G690" s="218"/>
      <c r="H690" s="207"/>
      <c r="I690" s="207"/>
      <c r="J690" s="207"/>
      <c r="K690" s="207"/>
      <c r="L690" s="207"/>
      <c r="M690" s="207"/>
      <c r="N690" s="212"/>
      <c r="O690" s="212"/>
      <c r="P690" s="212"/>
      <c r="Q690" s="212"/>
      <c r="R690" s="207"/>
      <c r="S690" s="207"/>
      <c r="T690" s="207"/>
      <c r="U690" s="207"/>
      <c r="V690" s="207"/>
      <c r="W690" s="207"/>
      <c r="X690" s="207"/>
      <c r="Y690" s="207"/>
      <c r="Z690" s="208"/>
      <c r="AA690" s="208"/>
      <c r="AB690" s="208"/>
      <c r="AC690" s="208"/>
      <c r="AD690" s="208"/>
      <c r="AE690" s="208"/>
      <c r="AF690" s="208"/>
      <c r="AG690" s="208" t="s">
        <v>215</v>
      </c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customFormat="false" ht="13.2" hidden="false" customHeight="true" outlineLevel="3" collapsed="false">
      <c r="A691" s="209"/>
      <c r="B691" s="210"/>
      <c r="C691" s="218" t="s">
        <v>632</v>
      </c>
      <c r="D691" s="218"/>
      <c r="E691" s="218"/>
      <c r="F691" s="218"/>
      <c r="G691" s="218"/>
      <c r="H691" s="207"/>
      <c r="I691" s="207"/>
      <c r="J691" s="207"/>
      <c r="K691" s="207"/>
      <c r="L691" s="207"/>
      <c r="M691" s="207"/>
      <c r="N691" s="212"/>
      <c r="O691" s="212"/>
      <c r="P691" s="212"/>
      <c r="Q691" s="212"/>
      <c r="R691" s="207"/>
      <c r="S691" s="207"/>
      <c r="T691" s="207"/>
      <c r="U691" s="207"/>
      <c r="V691" s="207"/>
      <c r="W691" s="207"/>
      <c r="X691" s="207"/>
      <c r="Y691" s="207"/>
      <c r="Z691" s="208"/>
      <c r="AA691" s="208"/>
      <c r="AB691" s="208"/>
      <c r="AC691" s="208"/>
      <c r="AD691" s="208"/>
      <c r="AE691" s="208"/>
      <c r="AF691" s="208"/>
      <c r="AG691" s="208" t="s">
        <v>215</v>
      </c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customFormat="false" ht="13.2" hidden="false" customHeight="true" outlineLevel="3" collapsed="false">
      <c r="A692" s="209"/>
      <c r="B692" s="210"/>
      <c r="C692" s="218" t="s">
        <v>633</v>
      </c>
      <c r="D692" s="218"/>
      <c r="E692" s="218"/>
      <c r="F692" s="218"/>
      <c r="G692" s="218"/>
      <c r="H692" s="207"/>
      <c r="I692" s="207"/>
      <c r="J692" s="207"/>
      <c r="K692" s="207"/>
      <c r="L692" s="207"/>
      <c r="M692" s="207"/>
      <c r="N692" s="212"/>
      <c r="O692" s="212"/>
      <c r="P692" s="212"/>
      <c r="Q692" s="212"/>
      <c r="R692" s="207"/>
      <c r="S692" s="207"/>
      <c r="T692" s="207"/>
      <c r="U692" s="207"/>
      <c r="V692" s="207"/>
      <c r="W692" s="207"/>
      <c r="X692" s="207"/>
      <c r="Y692" s="207"/>
      <c r="Z692" s="208"/>
      <c r="AA692" s="208"/>
      <c r="AB692" s="208"/>
      <c r="AC692" s="208"/>
      <c r="AD692" s="208"/>
      <c r="AE692" s="208"/>
      <c r="AF692" s="208"/>
      <c r="AG692" s="208" t="s">
        <v>215</v>
      </c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customFormat="false" ht="13.2" hidden="false" customHeight="true" outlineLevel="3" collapsed="false">
      <c r="A693" s="209"/>
      <c r="B693" s="210"/>
      <c r="C693" s="218" t="s">
        <v>634</v>
      </c>
      <c r="D693" s="218"/>
      <c r="E693" s="218"/>
      <c r="F693" s="218"/>
      <c r="G693" s="218"/>
      <c r="H693" s="207"/>
      <c r="I693" s="207"/>
      <c r="J693" s="207"/>
      <c r="K693" s="207"/>
      <c r="L693" s="207"/>
      <c r="M693" s="207"/>
      <c r="N693" s="212"/>
      <c r="O693" s="212"/>
      <c r="P693" s="212"/>
      <c r="Q693" s="212"/>
      <c r="R693" s="207"/>
      <c r="S693" s="207"/>
      <c r="T693" s="207"/>
      <c r="U693" s="207"/>
      <c r="V693" s="207"/>
      <c r="W693" s="207"/>
      <c r="X693" s="207"/>
      <c r="Y693" s="207"/>
      <c r="Z693" s="208"/>
      <c r="AA693" s="208"/>
      <c r="AB693" s="208"/>
      <c r="AC693" s="208"/>
      <c r="AD693" s="208"/>
      <c r="AE693" s="208"/>
      <c r="AF693" s="208"/>
      <c r="AG693" s="208" t="s">
        <v>215</v>
      </c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customFormat="false" ht="13.2" hidden="false" customHeight="true" outlineLevel="3" collapsed="false">
      <c r="A694" s="209"/>
      <c r="B694" s="210"/>
      <c r="C694" s="218" t="s">
        <v>635</v>
      </c>
      <c r="D694" s="218"/>
      <c r="E694" s="218"/>
      <c r="F694" s="218"/>
      <c r="G694" s="218"/>
      <c r="H694" s="207"/>
      <c r="I694" s="207"/>
      <c r="J694" s="207"/>
      <c r="K694" s="207"/>
      <c r="L694" s="207"/>
      <c r="M694" s="207"/>
      <c r="N694" s="212"/>
      <c r="O694" s="212"/>
      <c r="P694" s="212"/>
      <c r="Q694" s="212"/>
      <c r="R694" s="207"/>
      <c r="S694" s="207"/>
      <c r="T694" s="207"/>
      <c r="U694" s="207"/>
      <c r="V694" s="207"/>
      <c r="W694" s="207"/>
      <c r="X694" s="207"/>
      <c r="Y694" s="207"/>
      <c r="Z694" s="208"/>
      <c r="AA694" s="208"/>
      <c r="AB694" s="208"/>
      <c r="AC694" s="208"/>
      <c r="AD694" s="208"/>
      <c r="AE694" s="208"/>
      <c r="AF694" s="208"/>
      <c r="AG694" s="208" t="s">
        <v>215</v>
      </c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customFormat="false" ht="13.2" hidden="false" customHeight="true" outlineLevel="3" collapsed="false">
      <c r="A695" s="209"/>
      <c r="B695" s="210"/>
      <c r="C695" s="218" t="s">
        <v>636</v>
      </c>
      <c r="D695" s="218"/>
      <c r="E695" s="218"/>
      <c r="F695" s="218"/>
      <c r="G695" s="218"/>
      <c r="H695" s="207"/>
      <c r="I695" s="207"/>
      <c r="J695" s="207"/>
      <c r="K695" s="207"/>
      <c r="L695" s="207"/>
      <c r="M695" s="207"/>
      <c r="N695" s="212"/>
      <c r="O695" s="212"/>
      <c r="P695" s="212"/>
      <c r="Q695" s="212"/>
      <c r="R695" s="207"/>
      <c r="S695" s="207"/>
      <c r="T695" s="207"/>
      <c r="U695" s="207"/>
      <c r="V695" s="207"/>
      <c r="W695" s="207"/>
      <c r="X695" s="207"/>
      <c r="Y695" s="207"/>
      <c r="Z695" s="208"/>
      <c r="AA695" s="208"/>
      <c r="AB695" s="208"/>
      <c r="AC695" s="208"/>
      <c r="AD695" s="208"/>
      <c r="AE695" s="208"/>
      <c r="AF695" s="208"/>
      <c r="AG695" s="208" t="s">
        <v>215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customFormat="false" ht="13.2" hidden="false" customHeight="true" outlineLevel="3" collapsed="false">
      <c r="A696" s="209"/>
      <c r="B696" s="210"/>
      <c r="C696" s="218" t="s">
        <v>637</v>
      </c>
      <c r="D696" s="218"/>
      <c r="E696" s="218"/>
      <c r="F696" s="218"/>
      <c r="G696" s="218"/>
      <c r="H696" s="207"/>
      <c r="I696" s="207"/>
      <c r="J696" s="207"/>
      <c r="K696" s="207"/>
      <c r="L696" s="207"/>
      <c r="M696" s="207"/>
      <c r="N696" s="212"/>
      <c r="O696" s="212"/>
      <c r="P696" s="212"/>
      <c r="Q696" s="212"/>
      <c r="R696" s="207"/>
      <c r="S696" s="207"/>
      <c r="T696" s="207"/>
      <c r="U696" s="207"/>
      <c r="V696" s="207"/>
      <c r="W696" s="207"/>
      <c r="X696" s="207"/>
      <c r="Y696" s="207"/>
      <c r="Z696" s="208"/>
      <c r="AA696" s="208"/>
      <c r="AB696" s="208"/>
      <c r="AC696" s="208"/>
      <c r="AD696" s="208"/>
      <c r="AE696" s="208"/>
      <c r="AF696" s="208"/>
      <c r="AG696" s="208" t="s">
        <v>215</v>
      </c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</row>
    <row r="697" customFormat="false" ht="13.2" hidden="false" customHeight="false" outlineLevel="3" collapsed="false">
      <c r="A697" s="209"/>
      <c r="B697" s="210"/>
      <c r="C697" s="237"/>
      <c r="D697" s="238"/>
      <c r="E697" s="239"/>
      <c r="F697" s="240"/>
      <c r="G697" s="240"/>
      <c r="H697" s="207"/>
      <c r="I697" s="207"/>
      <c r="J697" s="207"/>
      <c r="K697" s="207"/>
      <c r="L697" s="207"/>
      <c r="M697" s="207"/>
      <c r="N697" s="212"/>
      <c r="O697" s="212"/>
      <c r="P697" s="212"/>
      <c r="Q697" s="212"/>
      <c r="R697" s="207"/>
      <c r="S697" s="207"/>
      <c r="T697" s="207"/>
      <c r="U697" s="207"/>
      <c r="V697" s="207"/>
      <c r="W697" s="207"/>
      <c r="X697" s="207"/>
      <c r="Y697" s="207"/>
      <c r="Z697" s="208"/>
      <c r="AA697" s="208"/>
      <c r="AB697" s="208"/>
      <c r="AC697" s="208"/>
      <c r="AD697" s="208"/>
      <c r="AE697" s="208"/>
      <c r="AF697" s="208"/>
      <c r="AG697" s="208" t="s">
        <v>215</v>
      </c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customFormat="false" ht="13.2" hidden="false" customHeight="true" outlineLevel="3" collapsed="false">
      <c r="A698" s="209"/>
      <c r="B698" s="210"/>
      <c r="C698" s="218" t="s">
        <v>638</v>
      </c>
      <c r="D698" s="218"/>
      <c r="E698" s="218"/>
      <c r="F698" s="218"/>
      <c r="G698" s="218"/>
      <c r="H698" s="207"/>
      <c r="I698" s="207"/>
      <c r="J698" s="207"/>
      <c r="K698" s="207"/>
      <c r="L698" s="207"/>
      <c r="M698" s="207"/>
      <c r="N698" s="212"/>
      <c r="O698" s="212"/>
      <c r="P698" s="212"/>
      <c r="Q698" s="212"/>
      <c r="R698" s="207"/>
      <c r="S698" s="207"/>
      <c r="T698" s="207"/>
      <c r="U698" s="207"/>
      <c r="V698" s="207"/>
      <c r="W698" s="207"/>
      <c r="X698" s="207"/>
      <c r="Y698" s="207"/>
      <c r="Z698" s="208"/>
      <c r="AA698" s="208"/>
      <c r="AB698" s="208"/>
      <c r="AC698" s="208"/>
      <c r="AD698" s="208"/>
      <c r="AE698" s="208"/>
      <c r="AF698" s="208"/>
      <c r="AG698" s="208" t="s">
        <v>215</v>
      </c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customFormat="false" ht="13.2" hidden="false" customHeight="false" outlineLevel="2" collapsed="false">
      <c r="A699" s="209"/>
      <c r="B699" s="210"/>
      <c r="C699" s="214" t="s">
        <v>639</v>
      </c>
      <c r="D699" s="215"/>
      <c r="E699" s="216" t="n">
        <v>244.47</v>
      </c>
      <c r="F699" s="207"/>
      <c r="G699" s="207"/>
      <c r="H699" s="207"/>
      <c r="I699" s="207"/>
      <c r="J699" s="207"/>
      <c r="K699" s="207"/>
      <c r="L699" s="207"/>
      <c r="M699" s="207"/>
      <c r="N699" s="212"/>
      <c r="O699" s="212"/>
      <c r="P699" s="212"/>
      <c r="Q699" s="212"/>
      <c r="R699" s="207"/>
      <c r="S699" s="207"/>
      <c r="T699" s="207"/>
      <c r="U699" s="207"/>
      <c r="V699" s="207"/>
      <c r="W699" s="207"/>
      <c r="X699" s="207"/>
      <c r="Y699" s="207"/>
      <c r="Z699" s="208"/>
      <c r="AA699" s="208"/>
      <c r="AB699" s="208"/>
      <c r="AC699" s="208"/>
      <c r="AD699" s="208"/>
      <c r="AE699" s="208"/>
      <c r="AF699" s="208"/>
      <c r="AG699" s="208" t="s">
        <v>200</v>
      </c>
      <c r="AH699" s="208" t="n">
        <v>0</v>
      </c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customFormat="false" ht="13.2" hidden="false" customHeight="false" outlineLevel="2" collapsed="false">
      <c r="A700" s="209"/>
      <c r="B700" s="210"/>
      <c r="C700" s="217"/>
      <c r="D700" s="217"/>
      <c r="E700" s="217"/>
      <c r="F700" s="217"/>
      <c r="G700" s="217"/>
      <c r="H700" s="207"/>
      <c r="I700" s="207"/>
      <c r="J700" s="207"/>
      <c r="K700" s="207"/>
      <c r="L700" s="207"/>
      <c r="M700" s="207"/>
      <c r="N700" s="212"/>
      <c r="O700" s="212"/>
      <c r="P700" s="212"/>
      <c r="Q700" s="212"/>
      <c r="R700" s="207"/>
      <c r="S700" s="207"/>
      <c r="T700" s="207"/>
      <c r="U700" s="207"/>
      <c r="V700" s="207"/>
      <c r="W700" s="207"/>
      <c r="X700" s="207"/>
      <c r="Y700" s="207"/>
      <c r="Z700" s="208"/>
      <c r="AA700" s="208"/>
      <c r="AB700" s="208"/>
      <c r="AC700" s="208"/>
      <c r="AD700" s="208"/>
      <c r="AE700" s="208"/>
      <c r="AF700" s="208"/>
      <c r="AG700" s="208" t="s">
        <v>202</v>
      </c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</row>
    <row r="701" customFormat="false" ht="12.8" hidden="false" customHeight="false" outlineLevel="1" collapsed="false">
      <c r="A701" s="229" t="n">
        <v>85</v>
      </c>
      <c r="B701" s="230" t="s">
        <v>640</v>
      </c>
      <c r="C701" s="231" t="s">
        <v>641</v>
      </c>
      <c r="D701" s="232" t="s">
        <v>642</v>
      </c>
      <c r="E701" s="233" t="n">
        <v>10</v>
      </c>
      <c r="F701" s="204"/>
      <c r="G701" s="234" t="n">
        <f aca="false">ROUND(E701*F701,2)</f>
        <v>0</v>
      </c>
      <c r="H701" s="235" t="n">
        <v>0</v>
      </c>
      <c r="I701" s="234" t="n">
        <f aca="false">ROUND(E701*H701,2)</f>
        <v>0</v>
      </c>
      <c r="J701" s="235" t="n">
        <v>51</v>
      </c>
      <c r="K701" s="234" t="n">
        <f aca="false">ROUND(E701*J701,2)</f>
        <v>510</v>
      </c>
      <c r="L701" s="234" t="n">
        <v>21</v>
      </c>
      <c r="M701" s="234" t="n">
        <f aca="false">G701*(1+L701/100)</f>
        <v>0</v>
      </c>
      <c r="N701" s="233" t="n">
        <v>0</v>
      </c>
      <c r="O701" s="233" t="n">
        <f aca="false">ROUND(E701*N701,2)</f>
        <v>0</v>
      </c>
      <c r="P701" s="233" t="n">
        <v>0</v>
      </c>
      <c r="Q701" s="233" t="n">
        <f aca="false">ROUND(E701*P701,2)</f>
        <v>0</v>
      </c>
      <c r="R701" s="234" t="s">
        <v>390</v>
      </c>
      <c r="S701" s="234" t="s">
        <v>192</v>
      </c>
      <c r="T701" s="236" t="s">
        <v>193</v>
      </c>
      <c r="U701" s="207" t="n">
        <v>0</v>
      </c>
      <c r="V701" s="207" t="n">
        <f aca="false">ROUND(E701*U701,2)</f>
        <v>0</v>
      </c>
      <c r="W701" s="207"/>
      <c r="X701" s="207" t="s">
        <v>194</v>
      </c>
      <c r="Y701" s="207" t="s">
        <v>195</v>
      </c>
      <c r="Z701" s="208"/>
      <c r="AA701" s="208"/>
      <c r="AB701" s="208"/>
      <c r="AC701" s="208"/>
      <c r="AD701" s="208"/>
      <c r="AE701" s="208"/>
      <c r="AF701" s="208"/>
      <c r="AG701" s="208" t="s">
        <v>624</v>
      </c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customFormat="false" ht="13.2" hidden="false" customHeight="true" outlineLevel="2" collapsed="false">
      <c r="A702" s="209"/>
      <c r="B702" s="210"/>
      <c r="C702" s="220" t="s">
        <v>643</v>
      </c>
      <c r="D702" s="220"/>
      <c r="E702" s="220"/>
      <c r="F702" s="220"/>
      <c r="G702" s="220"/>
      <c r="H702" s="207"/>
      <c r="I702" s="207"/>
      <c r="J702" s="207"/>
      <c r="K702" s="207"/>
      <c r="L702" s="207"/>
      <c r="M702" s="207"/>
      <c r="N702" s="212"/>
      <c r="O702" s="212"/>
      <c r="P702" s="212"/>
      <c r="Q702" s="212"/>
      <c r="R702" s="207"/>
      <c r="S702" s="207"/>
      <c r="T702" s="207"/>
      <c r="U702" s="207"/>
      <c r="V702" s="207"/>
      <c r="W702" s="207"/>
      <c r="X702" s="207"/>
      <c r="Y702" s="207"/>
      <c r="Z702" s="208"/>
      <c r="AA702" s="208"/>
      <c r="AB702" s="208"/>
      <c r="AC702" s="208"/>
      <c r="AD702" s="208"/>
      <c r="AE702" s="208"/>
      <c r="AF702" s="208"/>
      <c r="AG702" s="208" t="s">
        <v>215</v>
      </c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</row>
    <row r="703" customFormat="false" ht="13.2" hidden="false" customHeight="true" outlineLevel="3" collapsed="false">
      <c r="A703" s="209"/>
      <c r="B703" s="210"/>
      <c r="C703" s="218" t="s">
        <v>644</v>
      </c>
      <c r="D703" s="218"/>
      <c r="E703" s="218"/>
      <c r="F703" s="218"/>
      <c r="G703" s="218"/>
      <c r="H703" s="207"/>
      <c r="I703" s="207"/>
      <c r="J703" s="207"/>
      <c r="K703" s="207"/>
      <c r="L703" s="207"/>
      <c r="M703" s="207"/>
      <c r="N703" s="212"/>
      <c r="O703" s="212"/>
      <c r="P703" s="212"/>
      <c r="Q703" s="212"/>
      <c r="R703" s="207"/>
      <c r="S703" s="207"/>
      <c r="T703" s="207"/>
      <c r="U703" s="207"/>
      <c r="V703" s="207"/>
      <c r="W703" s="207"/>
      <c r="X703" s="207"/>
      <c r="Y703" s="207"/>
      <c r="Z703" s="208"/>
      <c r="AA703" s="208"/>
      <c r="AB703" s="208"/>
      <c r="AC703" s="208"/>
      <c r="AD703" s="208"/>
      <c r="AE703" s="208"/>
      <c r="AF703" s="208"/>
      <c r="AG703" s="208" t="s">
        <v>215</v>
      </c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customFormat="false" ht="13.2" hidden="false" customHeight="false" outlineLevel="2" collapsed="false">
      <c r="A704" s="209"/>
      <c r="B704" s="210"/>
      <c r="C704" s="214" t="s">
        <v>645</v>
      </c>
      <c r="D704" s="215"/>
      <c r="E704" s="216" t="n">
        <v>10</v>
      </c>
      <c r="F704" s="207"/>
      <c r="G704" s="207"/>
      <c r="H704" s="207"/>
      <c r="I704" s="207"/>
      <c r="J704" s="207"/>
      <c r="K704" s="207"/>
      <c r="L704" s="207"/>
      <c r="M704" s="207"/>
      <c r="N704" s="212"/>
      <c r="O704" s="212"/>
      <c r="P704" s="212"/>
      <c r="Q704" s="212"/>
      <c r="R704" s="207"/>
      <c r="S704" s="207"/>
      <c r="T704" s="207"/>
      <c r="U704" s="207"/>
      <c r="V704" s="207"/>
      <c r="W704" s="207"/>
      <c r="X704" s="207"/>
      <c r="Y704" s="207"/>
      <c r="Z704" s="208"/>
      <c r="AA704" s="208"/>
      <c r="AB704" s="208"/>
      <c r="AC704" s="208"/>
      <c r="AD704" s="208"/>
      <c r="AE704" s="208"/>
      <c r="AF704" s="208"/>
      <c r="AG704" s="208" t="s">
        <v>200</v>
      </c>
      <c r="AH704" s="208" t="n">
        <v>0</v>
      </c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customFormat="false" ht="13.2" hidden="false" customHeight="false" outlineLevel="2" collapsed="false">
      <c r="A705" s="209"/>
      <c r="B705" s="210"/>
      <c r="C705" s="217"/>
      <c r="D705" s="217"/>
      <c r="E705" s="217"/>
      <c r="F705" s="217"/>
      <c r="G705" s="217"/>
      <c r="H705" s="207"/>
      <c r="I705" s="207"/>
      <c r="J705" s="207"/>
      <c r="K705" s="207"/>
      <c r="L705" s="207"/>
      <c r="M705" s="207"/>
      <c r="N705" s="212"/>
      <c r="O705" s="212"/>
      <c r="P705" s="212"/>
      <c r="Q705" s="212"/>
      <c r="R705" s="207"/>
      <c r="S705" s="207"/>
      <c r="T705" s="207"/>
      <c r="U705" s="207"/>
      <c r="V705" s="207"/>
      <c r="W705" s="207"/>
      <c r="X705" s="207"/>
      <c r="Y705" s="207"/>
      <c r="Z705" s="208"/>
      <c r="AA705" s="208"/>
      <c r="AB705" s="208"/>
      <c r="AC705" s="208"/>
      <c r="AD705" s="208"/>
      <c r="AE705" s="208"/>
      <c r="AF705" s="208"/>
      <c r="AG705" s="208" t="s">
        <v>202</v>
      </c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customFormat="false" ht="12.8" hidden="false" customHeight="false" outlineLevel="1" collapsed="false">
      <c r="A706" s="229" t="n">
        <v>86</v>
      </c>
      <c r="B706" s="230" t="s">
        <v>646</v>
      </c>
      <c r="C706" s="231" t="s">
        <v>647</v>
      </c>
      <c r="D706" s="232" t="s">
        <v>212</v>
      </c>
      <c r="E706" s="233" t="n">
        <v>13.5415</v>
      </c>
      <c r="F706" s="204"/>
      <c r="G706" s="234" t="n">
        <f aca="false">ROUND(E706*F706,2)</f>
        <v>0</v>
      </c>
      <c r="H706" s="235" t="n">
        <v>0</v>
      </c>
      <c r="I706" s="234" t="n">
        <f aca="false">ROUND(E706*H706,2)</f>
        <v>0</v>
      </c>
      <c r="J706" s="235" t="n">
        <v>383.5</v>
      </c>
      <c r="K706" s="234" t="n">
        <f aca="false">ROUND(E706*J706,2)</f>
        <v>5193.17</v>
      </c>
      <c r="L706" s="234" t="n">
        <v>21</v>
      </c>
      <c r="M706" s="234" t="n">
        <f aca="false">G706*(1+L706/100)</f>
        <v>0</v>
      </c>
      <c r="N706" s="233" t="n">
        <v>0</v>
      </c>
      <c r="O706" s="233" t="n">
        <f aca="false">ROUND(E706*N706,2)</f>
        <v>0</v>
      </c>
      <c r="P706" s="233" t="n">
        <v>0</v>
      </c>
      <c r="Q706" s="233" t="n">
        <f aca="false">ROUND(E706*P706,2)</f>
        <v>0</v>
      </c>
      <c r="R706" s="234" t="s">
        <v>390</v>
      </c>
      <c r="S706" s="234" t="s">
        <v>192</v>
      </c>
      <c r="T706" s="236" t="s">
        <v>193</v>
      </c>
      <c r="U706" s="207" t="n">
        <v>0.942</v>
      </c>
      <c r="V706" s="207" t="n">
        <f aca="false">ROUND(E706*U706,2)</f>
        <v>12.76</v>
      </c>
      <c r="W706" s="207"/>
      <c r="X706" s="207" t="s">
        <v>194</v>
      </c>
      <c r="Y706" s="207" t="s">
        <v>195</v>
      </c>
      <c r="Z706" s="208"/>
      <c r="AA706" s="208"/>
      <c r="AB706" s="208"/>
      <c r="AC706" s="208"/>
      <c r="AD706" s="208"/>
      <c r="AE706" s="208"/>
      <c r="AF706" s="208"/>
      <c r="AG706" s="208" t="s">
        <v>196</v>
      </c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customFormat="false" ht="13.2" hidden="false" customHeight="false" outlineLevel="2" collapsed="false">
      <c r="A707" s="209"/>
      <c r="B707" s="210"/>
      <c r="C707" s="219"/>
      <c r="D707" s="219"/>
      <c r="E707" s="219"/>
      <c r="F707" s="219"/>
      <c r="G707" s="219"/>
      <c r="H707" s="207"/>
      <c r="I707" s="207"/>
      <c r="J707" s="207"/>
      <c r="K707" s="207"/>
      <c r="L707" s="207"/>
      <c r="M707" s="207"/>
      <c r="N707" s="212"/>
      <c r="O707" s="212"/>
      <c r="P707" s="212"/>
      <c r="Q707" s="212"/>
      <c r="R707" s="207"/>
      <c r="S707" s="207"/>
      <c r="T707" s="207"/>
      <c r="U707" s="207"/>
      <c r="V707" s="207"/>
      <c r="W707" s="207"/>
      <c r="X707" s="207"/>
      <c r="Y707" s="207"/>
      <c r="Z707" s="208"/>
      <c r="AA707" s="208"/>
      <c r="AB707" s="208"/>
      <c r="AC707" s="208"/>
      <c r="AD707" s="208"/>
      <c r="AE707" s="208"/>
      <c r="AF707" s="208"/>
      <c r="AG707" s="208" t="s">
        <v>202</v>
      </c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customFormat="false" ht="12.8" hidden="false" customHeight="false" outlineLevel="1" collapsed="false">
      <c r="A708" s="229" t="n">
        <v>87</v>
      </c>
      <c r="B708" s="230" t="s">
        <v>648</v>
      </c>
      <c r="C708" s="231" t="s">
        <v>649</v>
      </c>
      <c r="D708" s="232" t="s">
        <v>212</v>
      </c>
      <c r="E708" s="233" t="n">
        <v>13.5415</v>
      </c>
      <c r="F708" s="204"/>
      <c r="G708" s="234" t="n">
        <f aca="false">ROUND(E708*F708,2)</f>
        <v>0</v>
      </c>
      <c r="H708" s="235" t="n">
        <v>0</v>
      </c>
      <c r="I708" s="234" t="n">
        <f aca="false">ROUND(E708*H708,2)</f>
        <v>0</v>
      </c>
      <c r="J708" s="235" t="n">
        <v>42.7</v>
      </c>
      <c r="K708" s="234" t="n">
        <f aca="false">ROUND(E708*J708,2)</f>
        <v>578.22</v>
      </c>
      <c r="L708" s="234" t="n">
        <v>21</v>
      </c>
      <c r="M708" s="234" t="n">
        <f aca="false">G708*(1+L708/100)</f>
        <v>0</v>
      </c>
      <c r="N708" s="233" t="n">
        <v>0</v>
      </c>
      <c r="O708" s="233" t="n">
        <f aca="false">ROUND(E708*N708,2)</f>
        <v>0</v>
      </c>
      <c r="P708" s="233" t="n">
        <v>0</v>
      </c>
      <c r="Q708" s="233" t="n">
        <f aca="false">ROUND(E708*P708,2)</f>
        <v>0</v>
      </c>
      <c r="R708" s="234" t="s">
        <v>390</v>
      </c>
      <c r="S708" s="234" t="s">
        <v>192</v>
      </c>
      <c r="T708" s="236" t="s">
        <v>193</v>
      </c>
      <c r="U708" s="207" t="n">
        <v>0.105</v>
      </c>
      <c r="V708" s="207" t="n">
        <f aca="false">ROUND(E708*U708,2)</f>
        <v>1.42</v>
      </c>
      <c r="W708" s="207"/>
      <c r="X708" s="207" t="s">
        <v>194</v>
      </c>
      <c r="Y708" s="207" t="s">
        <v>195</v>
      </c>
      <c r="Z708" s="208"/>
      <c r="AA708" s="208"/>
      <c r="AB708" s="208"/>
      <c r="AC708" s="208"/>
      <c r="AD708" s="208"/>
      <c r="AE708" s="208"/>
      <c r="AF708" s="208"/>
      <c r="AG708" s="208" t="s">
        <v>196</v>
      </c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customFormat="false" ht="13.2" hidden="false" customHeight="false" outlineLevel="2" collapsed="false">
      <c r="A709" s="209"/>
      <c r="B709" s="210"/>
      <c r="C709" s="219"/>
      <c r="D709" s="219"/>
      <c r="E709" s="219"/>
      <c r="F709" s="219"/>
      <c r="G709" s="219"/>
      <c r="H709" s="207"/>
      <c r="I709" s="207"/>
      <c r="J709" s="207"/>
      <c r="K709" s="207"/>
      <c r="L709" s="207"/>
      <c r="M709" s="207"/>
      <c r="N709" s="212"/>
      <c r="O709" s="212"/>
      <c r="P709" s="212"/>
      <c r="Q709" s="212"/>
      <c r="R709" s="207"/>
      <c r="S709" s="207"/>
      <c r="T709" s="207"/>
      <c r="U709" s="207"/>
      <c r="V709" s="207"/>
      <c r="W709" s="207"/>
      <c r="X709" s="207"/>
      <c r="Y709" s="207"/>
      <c r="Z709" s="208"/>
      <c r="AA709" s="208"/>
      <c r="AB709" s="208"/>
      <c r="AC709" s="208"/>
      <c r="AD709" s="208"/>
      <c r="AE709" s="208"/>
      <c r="AF709" s="208"/>
      <c r="AG709" s="208" t="s">
        <v>202</v>
      </c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customFormat="false" ht="19.4" hidden="false" customHeight="false" outlineLevel="1" collapsed="false">
      <c r="A710" s="229" t="n">
        <v>88</v>
      </c>
      <c r="B710" s="230" t="s">
        <v>650</v>
      </c>
      <c r="C710" s="231" t="s">
        <v>651</v>
      </c>
      <c r="D710" s="232" t="s">
        <v>212</v>
      </c>
      <c r="E710" s="233" t="n">
        <v>13.5819</v>
      </c>
      <c r="F710" s="204"/>
      <c r="G710" s="234" t="n">
        <f aca="false">ROUND(E710*F710,2)</f>
        <v>0</v>
      </c>
      <c r="H710" s="235" t="n">
        <v>0</v>
      </c>
      <c r="I710" s="234" t="n">
        <f aca="false">ROUND(E710*H710,2)</f>
        <v>0</v>
      </c>
      <c r="J710" s="235" t="n">
        <v>2310</v>
      </c>
      <c r="K710" s="234" t="n">
        <f aca="false">ROUND(E710*J710,2)</f>
        <v>31374.19</v>
      </c>
      <c r="L710" s="234" t="n">
        <v>21</v>
      </c>
      <c r="M710" s="234" t="n">
        <f aca="false">G710*(1+L710/100)</f>
        <v>0</v>
      </c>
      <c r="N710" s="233" t="n">
        <v>0</v>
      </c>
      <c r="O710" s="233" t="n">
        <f aca="false">ROUND(E710*N710,2)</f>
        <v>0</v>
      </c>
      <c r="P710" s="233" t="n">
        <v>0</v>
      </c>
      <c r="Q710" s="233" t="n">
        <f aca="false">ROUND(E710*P710,2)</f>
        <v>0</v>
      </c>
      <c r="R710" s="234" t="s">
        <v>390</v>
      </c>
      <c r="S710" s="234" t="s">
        <v>192</v>
      </c>
      <c r="T710" s="236" t="s">
        <v>193</v>
      </c>
      <c r="U710" s="207" t="n">
        <v>0</v>
      </c>
      <c r="V710" s="207" t="n">
        <f aca="false">ROUND(E710*U710,2)</f>
        <v>0</v>
      </c>
      <c r="W710" s="207"/>
      <c r="X710" s="207" t="s">
        <v>194</v>
      </c>
      <c r="Y710" s="207" t="s">
        <v>195</v>
      </c>
      <c r="Z710" s="208"/>
      <c r="AA710" s="208"/>
      <c r="AB710" s="208"/>
      <c r="AC710" s="208"/>
      <c r="AD710" s="208"/>
      <c r="AE710" s="208"/>
      <c r="AF710" s="208"/>
      <c r="AG710" s="208" t="s">
        <v>207</v>
      </c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</row>
    <row r="711" customFormat="false" ht="13.2" hidden="false" customHeight="false" outlineLevel="2" collapsed="false">
      <c r="A711" s="209"/>
      <c r="B711" s="210"/>
      <c r="C711" s="214" t="s">
        <v>652</v>
      </c>
      <c r="D711" s="215"/>
      <c r="E711" s="216" t="n">
        <v>13.58</v>
      </c>
      <c r="F711" s="207"/>
      <c r="G711" s="207"/>
      <c r="H711" s="207"/>
      <c r="I711" s="207"/>
      <c r="J711" s="207"/>
      <c r="K711" s="207"/>
      <c r="L711" s="207"/>
      <c r="M711" s="207"/>
      <c r="N711" s="212"/>
      <c r="O711" s="212"/>
      <c r="P711" s="212"/>
      <c r="Q711" s="212"/>
      <c r="R711" s="207"/>
      <c r="S711" s="207"/>
      <c r="T711" s="207"/>
      <c r="U711" s="207"/>
      <c r="V711" s="207"/>
      <c r="W711" s="207"/>
      <c r="X711" s="207"/>
      <c r="Y711" s="207"/>
      <c r="Z711" s="208"/>
      <c r="AA711" s="208"/>
      <c r="AB711" s="208"/>
      <c r="AC711" s="208"/>
      <c r="AD711" s="208"/>
      <c r="AE711" s="208"/>
      <c r="AF711" s="208"/>
      <c r="AG711" s="208" t="s">
        <v>200</v>
      </c>
      <c r="AH711" s="208" t="n">
        <v>0</v>
      </c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customFormat="false" ht="13.2" hidden="false" customHeight="false" outlineLevel="2" collapsed="false">
      <c r="A712" s="209"/>
      <c r="B712" s="210"/>
      <c r="C712" s="217"/>
      <c r="D712" s="217"/>
      <c r="E712" s="217"/>
      <c r="F712" s="217"/>
      <c r="G712" s="217"/>
      <c r="H712" s="207"/>
      <c r="I712" s="207"/>
      <c r="J712" s="207"/>
      <c r="K712" s="207"/>
      <c r="L712" s="207"/>
      <c r="M712" s="207"/>
      <c r="N712" s="212"/>
      <c r="O712" s="212"/>
      <c r="P712" s="212"/>
      <c r="Q712" s="212"/>
      <c r="R712" s="207"/>
      <c r="S712" s="207"/>
      <c r="T712" s="207"/>
      <c r="U712" s="207"/>
      <c r="V712" s="207"/>
      <c r="W712" s="207"/>
      <c r="X712" s="207"/>
      <c r="Y712" s="207"/>
      <c r="Z712" s="208"/>
      <c r="AA712" s="208"/>
      <c r="AB712" s="208"/>
      <c r="AC712" s="208"/>
      <c r="AD712" s="208"/>
      <c r="AE712" s="208"/>
      <c r="AF712" s="208"/>
      <c r="AG712" s="208" t="s">
        <v>202</v>
      </c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customFormat="false" ht="13.2" hidden="false" customHeight="false" outlineLevel="0" collapsed="false">
      <c r="A713" s="191" t="s">
        <v>186</v>
      </c>
      <c r="B713" s="192" t="s">
        <v>149</v>
      </c>
      <c r="C713" s="193" t="s">
        <v>150</v>
      </c>
      <c r="D713" s="194"/>
      <c r="E713" s="195"/>
      <c r="F713" s="196"/>
      <c r="G713" s="196" t="n">
        <f aca="false">SUMIF(AG714:AG775,"&lt;&gt;NOR",G714:G775)</f>
        <v>0</v>
      </c>
      <c r="H713" s="196"/>
      <c r="I713" s="196" t="n">
        <f aca="false">SUM(I714:I775)</f>
        <v>184.84</v>
      </c>
      <c r="J713" s="196"/>
      <c r="K713" s="196" t="n">
        <f aca="false">SUM(K714:K775)</f>
        <v>121277.05</v>
      </c>
      <c r="L713" s="196"/>
      <c r="M713" s="196" t="n">
        <f aca="false">SUM(M714:M775)</f>
        <v>0</v>
      </c>
      <c r="N713" s="195"/>
      <c r="O713" s="195" t="n">
        <f aca="false">SUM(O714:O775)</f>
        <v>0.01</v>
      </c>
      <c r="P713" s="195"/>
      <c r="Q713" s="195" t="n">
        <f aca="false">SUM(Q714:Q775)</f>
        <v>0</v>
      </c>
      <c r="R713" s="196"/>
      <c r="S713" s="196"/>
      <c r="T713" s="197"/>
      <c r="U713" s="198"/>
      <c r="V713" s="198" t="n">
        <f aca="false">SUM(V714:V775)</f>
        <v>58.56</v>
      </c>
      <c r="W713" s="198"/>
      <c r="X713" s="198"/>
      <c r="Y713" s="198"/>
      <c r="AG713" s="0" t="s">
        <v>187</v>
      </c>
    </row>
    <row r="714" customFormat="false" ht="37.3" hidden="false" customHeight="false" outlineLevel="1" collapsed="false">
      <c r="A714" s="229" t="n">
        <v>89</v>
      </c>
      <c r="B714" s="230" t="s">
        <v>653</v>
      </c>
      <c r="C714" s="231" t="s">
        <v>654</v>
      </c>
      <c r="D714" s="232" t="s">
        <v>190</v>
      </c>
      <c r="E714" s="233" t="n">
        <v>146.7</v>
      </c>
      <c r="F714" s="204"/>
      <c r="G714" s="234" t="n">
        <f aca="false">ROUND(E714*F714,2)</f>
        <v>0</v>
      </c>
      <c r="H714" s="235" t="n">
        <v>1.26</v>
      </c>
      <c r="I714" s="234" t="n">
        <f aca="false">ROUND(E714*H714,2)</f>
        <v>184.84</v>
      </c>
      <c r="J714" s="235" t="n">
        <v>137.74</v>
      </c>
      <c r="K714" s="234" t="n">
        <f aca="false">ROUND(E714*J714,2)</f>
        <v>20206.46</v>
      </c>
      <c r="L714" s="234" t="n">
        <v>21</v>
      </c>
      <c r="M714" s="234" t="n">
        <f aca="false">G714*(1+L714/100)</f>
        <v>0</v>
      </c>
      <c r="N714" s="233" t="n">
        <v>4E-005</v>
      </c>
      <c r="O714" s="233" t="n">
        <f aca="false">ROUND(E714*N714,2)</f>
        <v>0.01</v>
      </c>
      <c r="P714" s="233" t="n">
        <v>0</v>
      </c>
      <c r="Q714" s="233" t="n">
        <f aca="false">ROUND(E714*P714,2)</f>
        <v>0</v>
      </c>
      <c r="R714" s="234" t="s">
        <v>206</v>
      </c>
      <c r="S714" s="234" t="s">
        <v>192</v>
      </c>
      <c r="T714" s="236" t="s">
        <v>193</v>
      </c>
      <c r="U714" s="207" t="n">
        <v>0.308</v>
      </c>
      <c r="V714" s="207" t="n">
        <f aca="false">ROUND(E714*U714,2)</f>
        <v>45.18</v>
      </c>
      <c r="W714" s="207"/>
      <c r="X714" s="207" t="s">
        <v>194</v>
      </c>
      <c r="Y714" s="207" t="s">
        <v>195</v>
      </c>
      <c r="Z714" s="208"/>
      <c r="AA714" s="208"/>
      <c r="AB714" s="208"/>
      <c r="AC714" s="208"/>
      <c r="AD714" s="208"/>
      <c r="AE714" s="208"/>
      <c r="AF714" s="208"/>
      <c r="AG714" s="208" t="s">
        <v>207</v>
      </c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customFormat="false" ht="13.2" hidden="false" customHeight="false" outlineLevel="2" collapsed="false">
      <c r="A715" s="209"/>
      <c r="B715" s="210"/>
      <c r="C715" s="214" t="s">
        <v>655</v>
      </c>
      <c r="D715" s="215"/>
      <c r="E715" s="216"/>
      <c r="F715" s="207"/>
      <c r="G715" s="207"/>
      <c r="H715" s="207"/>
      <c r="I715" s="207"/>
      <c r="J715" s="207"/>
      <c r="K715" s="207"/>
      <c r="L715" s="207"/>
      <c r="M715" s="207"/>
      <c r="N715" s="212"/>
      <c r="O715" s="212"/>
      <c r="P715" s="212"/>
      <c r="Q715" s="212"/>
      <c r="R715" s="207"/>
      <c r="S715" s="207"/>
      <c r="T715" s="207"/>
      <c r="U715" s="207"/>
      <c r="V715" s="207"/>
      <c r="W715" s="207"/>
      <c r="X715" s="207"/>
      <c r="Y715" s="207"/>
      <c r="Z715" s="208"/>
      <c r="AA715" s="208"/>
      <c r="AB715" s="208"/>
      <c r="AC715" s="208"/>
      <c r="AD715" s="208"/>
      <c r="AE715" s="208"/>
      <c r="AF715" s="208"/>
      <c r="AG715" s="208" t="s">
        <v>200</v>
      </c>
      <c r="AH715" s="208" t="n">
        <v>0</v>
      </c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customFormat="false" ht="13.2" hidden="false" customHeight="false" outlineLevel="3" collapsed="false">
      <c r="A716" s="209"/>
      <c r="B716" s="210"/>
      <c r="C716" s="214" t="s">
        <v>358</v>
      </c>
      <c r="D716" s="215"/>
      <c r="E716" s="216" t="n">
        <v>2.7</v>
      </c>
      <c r="F716" s="207"/>
      <c r="G716" s="207"/>
      <c r="H716" s="207"/>
      <c r="I716" s="207"/>
      <c r="J716" s="207"/>
      <c r="K716" s="207"/>
      <c r="L716" s="207"/>
      <c r="M716" s="207"/>
      <c r="N716" s="212"/>
      <c r="O716" s="212"/>
      <c r="P716" s="212"/>
      <c r="Q716" s="212"/>
      <c r="R716" s="207"/>
      <c r="S716" s="207"/>
      <c r="T716" s="207"/>
      <c r="U716" s="207"/>
      <c r="V716" s="207"/>
      <c r="W716" s="207"/>
      <c r="X716" s="207"/>
      <c r="Y716" s="207"/>
      <c r="Z716" s="208"/>
      <c r="AA716" s="208"/>
      <c r="AB716" s="208"/>
      <c r="AC716" s="208"/>
      <c r="AD716" s="208"/>
      <c r="AE716" s="208"/>
      <c r="AF716" s="208"/>
      <c r="AG716" s="208" t="s">
        <v>200</v>
      </c>
      <c r="AH716" s="208" t="n">
        <v>0</v>
      </c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customFormat="false" ht="13.2" hidden="false" customHeight="false" outlineLevel="3" collapsed="false">
      <c r="A717" s="209"/>
      <c r="B717" s="210"/>
      <c r="C717" s="214" t="s">
        <v>359</v>
      </c>
      <c r="D717" s="215"/>
      <c r="E717" s="216" t="n">
        <v>33.1</v>
      </c>
      <c r="F717" s="207"/>
      <c r="G717" s="207"/>
      <c r="H717" s="207"/>
      <c r="I717" s="207"/>
      <c r="J717" s="207"/>
      <c r="K717" s="207"/>
      <c r="L717" s="207"/>
      <c r="M717" s="207"/>
      <c r="N717" s="212"/>
      <c r="O717" s="212"/>
      <c r="P717" s="212"/>
      <c r="Q717" s="212"/>
      <c r="R717" s="207"/>
      <c r="S717" s="207"/>
      <c r="T717" s="207"/>
      <c r="U717" s="207"/>
      <c r="V717" s="207"/>
      <c r="W717" s="207"/>
      <c r="X717" s="207"/>
      <c r="Y717" s="207"/>
      <c r="Z717" s="208"/>
      <c r="AA717" s="208"/>
      <c r="AB717" s="208"/>
      <c r="AC717" s="208"/>
      <c r="AD717" s="208"/>
      <c r="AE717" s="208"/>
      <c r="AF717" s="208"/>
      <c r="AG717" s="208" t="s">
        <v>200</v>
      </c>
      <c r="AH717" s="208" t="n">
        <v>0</v>
      </c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customFormat="false" ht="13.2" hidden="false" customHeight="false" outlineLevel="3" collapsed="false">
      <c r="A718" s="209"/>
      <c r="B718" s="210"/>
      <c r="C718" s="214" t="s">
        <v>360</v>
      </c>
      <c r="D718" s="215"/>
      <c r="E718" s="216" t="n">
        <v>8.1</v>
      </c>
      <c r="F718" s="207"/>
      <c r="G718" s="207"/>
      <c r="H718" s="207"/>
      <c r="I718" s="207"/>
      <c r="J718" s="207"/>
      <c r="K718" s="207"/>
      <c r="L718" s="207"/>
      <c r="M718" s="207"/>
      <c r="N718" s="212"/>
      <c r="O718" s="212"/>
      <c r="P718" s="212"/>
      <c r="Q718" s="212"/>
      <c r="R718" s="207"/>
      <c r="S718" s="207"/>
      <c r="T718" s="207"/>
      <c r="U718" s="207"/>
      <c r="V718" s="207"/>
      <c r="W718" s="207"/>
      <c r="X718" s="207"/>
      <c r="Y718" s="207"/>
      <c r="Z718" s="208"/>
      <c r="AA718" s="208"/>
      <c r="AB718" s="208"/>
      <c r="AC718" s="208"/>
      <c r="AD718" s="208"/>
      <c r="AE718" s="208"/>
      <c r="AF718" s="208"/>
      <c r="AG718" s="208" t="s">
        <v>200</v>
      </c>
      <c r="AH718" s="208" t="n">
        <v>0</v>
      </c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customFormat="false" ht="13.2" hidden="false" customHeight="false" outlineLevel="3" collapsed="false">
      <c r="A719" s="209"/>
      <c r="B719" s="210"/>
      <c r="C719" s="214" t="s">
        <v>361</v>
      </c>
      <c r="D719" s="215"/>
      <c r="E719" s="216" t="n">
        <v>4.5</v>
      </c>
      <c r="F719" s="207"/>
      <c r="G719" s="207"/>
      <c r="H719" s="207"/>
      <c r="I719" s="207"/>
      <c r="J719" s="207"/>
      <c r="K719" s="207"/>
      <c r="L719" s="207"/>
      <c r="M719" s="207"/>
      <c r="N719" s="212"/>
      <c r="O719" s="212"/>
      <c r="P719" s="212"/>
      <c r="Q719" s="212"/>
      <c r="R719" s="207"/>
      <c r="S719" s="207"/>
      <c r="T719" s="207"/>
      <c r="U719" s="207"/>
      <c r="V719" s="207"/>
      <c r="W719" s="207"/>
      <c r="X719" s="207"/>
      <c r="Y719" s="207"/>
      <c r="Z719" s="208"/>
      <c r="AA719" s="208"/>
      <c r="AB719" s="208"/>
      <c r="AC719" s="208"/>
      <c r="AD719" s="208"/>
      <c r="AE719" s="208"/>
      <c r="AF719" s="208"/>
      <c r="AG719" s="208" t="s">
        <v>200</v>
      </c>
      <c r="AH719" s="208" t="n">
        <v>0</v>
      </c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</row>
    <row r="720" customFormat="false" ht="13.2" hidden="false" customHeight="false" outlineLevel="3" collapsed="false">
      <c r="A720" s="209"/>
      <c r="B720" s="210"/>
      <c r="C720" s="214" t="s">
        <v>362</v>
      </c>
      <c r="D720" s="215"/>
      <c r="E720" s="216" t="n">
        <v>5</v>
      </c>
      <c r="F720" s="207"/>
      <c r="G720" s="207"/>
      <c r="H720" s="207"/>
      <c r="I720" s="207"/>
      <c r="J720" s="207"/>
      <c r="K720" s="207"/>
      <c r="L720" s="207"/>
      <c r="M720" s="207"/>
      <c r="N720" s="212"/>
      <c r="O720" s="212"/>
      <c r="P720" s="212"/>
      <c r="Q720" s="212"/>
      <c r="R720" s="207"/>
      <c r="S720" s="207"/>
      <c r="T720" s="207"/>
      <c r="U720" s="207"/>
      <c r="V720" s="207"/>
      <c r="W720" s="207"/>
      <c r="X720" s="207"/>
      <c r="Y720" s="207"/>
      <c r="Z720" s="208"/>
      <c r="AA720" s="208"/>
      <c r="AB720" s="208"/>
      <c r="AC720" s="208"/>
      <c r="AD720" s="208"/>
      <c r="AE720" s="208"/>
      <c r="AF720" s="208"/>
      <c r="AG720" s="208" t="s">
        <v>200</v>
      </c>
      <c r="AH720" s="208" t="n">
        <v>0</v>
      </c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</row>
    <row r="721" customFormat="false" ht="13.2" hidden="false" customHeight="false" outlineLevel="3" collapsed="false">
      <c r="A721" s="209"/>
      <c r="B721" s="210"/>
      <c r="C721" s="214" t="s">
        <v>363</v>
      </c>
      <c r="D721" s="215"/>
      <c r="E721" s="216" t="n">
        <v>0.9</v>
      </c>
      <c r="F721" s="207"/>
      <c r="G721" s="207"/>
      <c r="H721" s="207"/>
      <c r="I721" s="207"/>
      <c r="J721" s="207"/>
      <c r="K721" s="207"/>
      <c r="L721" s="207"/>
      <c r="M721" s="207"/>
      <c r="N721" s="212"/>
      <c r="O721" s="212"/>
      <c r="P721" s="212"/>
      <c r="Q721" s="212"/>
      <c r="R721" s="207"/>
      <c r="S721" s="207"/>
      <c r="T721" s="207"/>
      <c r="U721" s="207"/>
      <c r="V721" s="207"/>
      <c r="W721" s="207"/>
      <c r="X721" s="207"/>
      <c r="Y721" s="207"/>
      <c r="Z721" s="208"/>
      <c r="AA721" s="208"/>
      <c r="AB721" s="208"/>
      <c r="AC721" s="208"/>
      <c r="AD721" s="208"/>
      <c r="AE721" s="208"/>
      <c r="AF721" s="208"/>
      <c r="AG721" s="208" t="s">
        <v>200</v>
      </c>
      <c r="AH721" s="208" t="n">
        <v>0</v>
      </c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</row>
    <row r="722" customFormat="false" ht="13.2" hidden="false" customHeight="false" outlineLevel="3" collapsed="false">
      <c r="A722" s="209"/>
      <c r="B722" s="210"/>
      <c r="C722" s="214" t="s">
        <v>364</v>
      </c>
      <c r="D722" s="215"/>
      <c r="E722" s="216" t="n">
        <v>1.2</v>
      </c>
      <c r="F722" s="207"/>
      <c r="G722" s="207"/>
      <c r="H722" s="207"/>
      <c r="I722" s="207"/>
      <c r="J722" s="207"/>
      <c r="K722" s="207"/>
      <c r="L722" s="207"/>
      <c r="M722" s="207"/>
      <c r="N722" s="212"/>
      <c r="O722" s="212"/>
      <c r="P722" s="212"/>
      <c r="Q722" s="212"/>
      <c r="R722" s="207"/>
      <c r="S722" s="207"/>
      <c r="T722" s="207"/>
      <c r="U722" s="207"/>
      <c r="V722" s="207"/>
      <c r="W722" s="207"/>
      <c r="X722" s="207"/>
      <c r="Y722" s="207"/>
      <c r="Z722" s="208"/>
      <c r="AA722" s="208"/>
      <c r="AB722" s="208"/>
      <c r="AC722" s="208"/>
      <c r="AD722" s="208"/>
      <c r="AE722" s="208"/>
      <c r="AF722" s="208"/>
      <c r="AG722" s="208" t="s">
        <v>200</v>
      </c>
      <c r="AH722" s="208" t="n">
        <v>0</v>
      </c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</row>
    <row r="723" customFormat="false" ht="13.2" hidden="false" customHeight="false" outlineLevel="3" collapsed="false">
      <c r="A723" s="209"/>
      <c r="B723" s="210"/>
      <c r="C723" s="214" t="s">
        <v>365</v>
      </c>
      <c r="D723" s="215"/>
      <c r="E723" s="216" t="n">
        <v>5.4</v>
      </c>
      <c r="F723" s="207"/>
      <c r="G723" s="207"/>
      <c r="H723" s="207"/>
      <c r="I723" s="207"/>
      <c r="J723" s="207"/>
      <c r="K723" s="207"/>
      <c r="L723" s="207"/>
      <c r="M723" s="207"/>
      <c r="N723" s="212"/>
      <c r="O723" s="212"/>
      <c r="P723" s="212"/>
      <c r="Q723" s="212"/>
      <c r="R723" s="207"/>
      <c r="S723" s="207"/>
      <c r="T723" s="207"/>
      <c r="U723" s="207"/>
      <c r="V723" s="207"/>
      <c r="W723" s="207"/>
      <c r="X723" s="207"/>
      <c r="Y723" s="207"/>
      <c r="Z723" s="208"/>
      <c r="AA723" s="208"/>
      <c r="AB723" s="208"/>
      <c r="AC723" s="208"/>
      <c r="AD723" s="208"/>
      <c r="AE723" s="208"/>
      <c r="AF723" s="208"/>
      <c r="AG723" s="208" t="s">
        <v>200</v>
      </c>
      <c r="AH723" s="208" t="n">
        <v>0</v>
      </c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</row>
    <row r="724" customFormat="false" ht="13.2" hidden="false" customHeight="false" outlineLevel="3" collapsed="false">
      <c r="A724" s="209"/>
      <c r="B724" s="210"/>
      <c r="C724" s="214" t="s">
        <v>366</v>
      </c>
      <c r="D724" s="215"/>
      <c r="E724" s="216" t="n">
        <v>3.6</v>
      </c>
      <c r="F724" s="207"/>
      <c r="G724" s="207"/>
      <c r="H724" s="207"/>
      <c r="I724" s="207"/>
      <c r="J724" s="207"/>
      <c r="K724" s="207"/>
      <c r="L724" s="207"/>
      <c r="M724" s="207"/>
      <c r="N724" s="212"/>
      <c r="O724" s="212"/>
      <c r="P724" s="212"/>
      <c r="Q724" s="212"/>
      <c r="R724" s="207"/>
      <c r="S724" s="207"/>
      <c r="T724" s="207"/>
      <c r="U724" s="207"/>
      <c r="V724" s="207"/>
      <c r="W724" s="207"/>
      <c r="X724" s="207"/>
      <c r="Y724" s="207"/>
      <c r="Z724" s="208"/>
      <c r="AA724" s="208"/>
      <c r="AB724" s="208"/>
      <c r="AC724" s="208"/>
      <c r="AD724" s="208"/>
      <c r="AE724" s="208"/>
      <c r="AF724" s="208"/>
      <c r="AG724" s="208" t="s">
        <v>200</v>
      </c>
      <c r="AH724" s="208" t="n">
        <v>0</v>
      </c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</row>
    <row r="725" customFormat="false" ht="13.2" hidden="false" customHeight="false" outlineLevel="3" collapsed="false">
      <c r="A725" s="209"/>
      <c r="B725" s="210"/>
      <c r="C725" s="214" t="s">
        <v>367</v>
      </c>
      <c r="D725" s="215"/>
      <c r="E725" s="216" t="n">
        <v>4.1</v>
      </c>
      <c r="F725" s="207"/>
      <c r="G725" s="207"/>
      <c r="H725" s="207"/>
      <c r="I725" s="207"/>
      <c r="J725" s="207"/>
      <c r="K725" s="207"/>
      <c r="L725" s="207"/>
      <c r="M725" s="207"/>
      <c r="N725" s="212"/>
      <c r="O725" s="212"/>
      <c r="P725" s="212"/>
      <c r="Q725" s="212"/>
      <c r="R725" s="207"/>
      <c r="S725" s="207"/>
      <c r="T725" s="207"/>
      <c r="U725" s="207"/>
      <c r="V725" s="207"/>
      <c r="W725" s="207"/>
      <c r="X725" s="207"/>
      <c r="Y725" s="207"/>
      <c r="Z725" s="208"/>
      <c r="AA725" s="208"/>
      <c r="AB725" s="208"/>
      <c r="AC725" s="208"/>
      <c r="AD725" s="208"/>
      <c r="AE725" s="208"/>
      <c r="AF725" s="208"/>
      <c r="AG725" s="208" t="s">
        <v>200</v>
      </c>
      <c r="AH725" s="208" t="n">
        <v>0</v>
      </c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</row>
    <row r="726" customFormat="false" ht="13.2" hidden="false" customHeight="false" outlineLevel="3" collapsed="false">
      <c r="A726" s="209"/>
      <c r="B726" s="210"/>
      <c r="C726" s="214" t="s">
        <v>368</v>
      </c>
      <c r="D726" s="215"/>
      <c r="E726" s="216" t="n">
        <v>3.3</v>
      </c>
      <c r="F726" s="207"/>
      <c r="G726" s="207"/>
      <c r="H726" s="207"/>
      <c r="I726" s="207"/>
      <c r="J726" s="207"/>
      <c r="K726" s="207"/>
      <c r="L726" s="207"/>
      <c r="M726" s="207"/>
      <c r="N726" s="212"/>
      <c r="O726" s="212"/>
      <c r="P726" s="212"/>
      <c r="Q726" s="212"/>
      <c r="R726" s="207"/>
      <c r="S726" s="207"/>
      <c r="T726" s="207"/>
      <c r="U726" s="207"/>
      <c r="V726" s="207"/>
      <c r="W726" s="207"/>
      <c r="X726" s="207"/>
      <c r="Y726" s="207"/>
      <c r="Z726" s="208"/>
      <c r="AA726" s="208"/>
      <c r="AB726" s="208"/>
      <c r="AC726" s="208"/>
      <c r="AD726" s="208"/>
      <c r="AE726" s="208"/>
      <c r="AF726" s="208"/>
      <c r="AG726" s="208" t="s">
        <v>200</v>
      </c>
      <c r="AH726" s="208" t="n">
        <v>0</v>
      </c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</row>
    <row r="727" customFormat="false" ht="13.2" hidden="false" customHeight="false" outlineLevel="3" collapsed="false">
      <c r="A727" s="209"/>
      <c r="B727" s="210"/>
      <c r="C727" s="214" t="s">
        <v>369</v>
      </c>
      <c r="D727" s="215"/>
      <c r="E727" s="216" t="n">
        <v>6.4</v>
      </c>
      <c r="F727" s="207"/>
      <c r="G727" s="207"/>
      <c r="H727" s="207"/>
      <c r="I727" s="207"/>
      <c r="J727" s="207"/>
      <c r="K727" s="207"/>
      <c r="L727" s="207"/>
      <c r="M727" s="207"/>
      <c r="N727" s="212"/>
      <c r="O727" s="212"/>
      <c r="P727" s="212"/>
      <c r="Q727" s="212"/>
      <c r="R727" s="207"/>
      <c r="S727" s="207"/>
      <c r="T727" s="207"/>
      <c r="U727" s="207"/>
      <c r="V727" s="207"/>
      <c r="W727" s="207"/>
      <c r="X727" s="207"/>
      <c r="Y727" s="207"/>
      <c r="Z727" s="208"/>
      <c r="AA727" s="208"/>
      <c r="AB727" s="208"/>
      <c r="AC727" s="208"/>
      <c r="AD727" s="208"/>
      <c r="AE727" s="208"/>
      <c r="AF727" s="208"/>
      <c r="AG727" s="208" t="s">
        <v>200</v>
      </c>
      <c r="AH727" s="208" t="n">
        <v>0</v>
      </c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</row>
    <row r="728" customFormat="false" ht="13.2" hidden="false" customHeight="false" outlineLevel="3" collapsed="false">
      <c r="A728" s="209"/>
      <c r="B728" s="210"/>
      <c r="C728" s="214" t="s">
        <v>370</v>
      </c>
      <c r="D728" s="215"/>
      <c r="E728" s="216" t="n">
        <v>20.8</v>
      </c>
      <c r="F728" s="207"/>
      <c r="G728" s="207"/>
      <c r="H728" s="207"/>
      <c r="I728" s="207"/>
      <c r="J728" s="207"/>
      <c r="K728" s="207"/>
      <c r="L728" s="207"/>
      <c r="M728" s="207"/>
      <c r="N728" s="212"/>
      <c r="O728" s="212"/>
      <c r="P728" s="212"/>
      <c r="Q728" s="212"/>
      <c r="R728" s="207"/>
      <c r="S728" s="207"/>
      <c r="T728" s="207"/>
      <c r="U728" s="207"/>
      <c r="V728" s="207"/>
      <c r="W728" s="207"/>
      <c r="X728" s="207"/>
      <c r="Y728" s="207"/>
      <c r="Z728" s="208"/>
      <c r="AA728" s="208"/>
      <c r="AB728" s="208"/>
      <c r="AC728" s="208"/>
      <c r="AD728" s="208"/>
      <c r="AE728" s="208"/>
      <c r="AF728" s="208"/>
      <c r="AG728" s="208" t="s">
        <v>200</v>
      </c>
      <c r="AH728" s="208" t="n">
        <v>0</v>
      </c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</row>
    <row r="729" customFormat="false" ht="13.2" hidden="false" customHeight="false" outlineLevel="3" collapsed="false">
      <c r="A729" s="209"/>
      <c r="B729" s="210"/>
      <c r="C729" s="214" t="s">
        <v>371</v>
      </c>
      <c r="D729" s="215"/>
      <c r="E729" s="216" t="n">
        <v>2.6</v>
      </c>
      <c r="F729" s="207"/>
      <c r="G729" s="207"/>
      <c r="H729" s="207"/>
      <c r="I729" s="207"/>
      <c r="J729" s="207"/>
      <c r="K729" s="207"/>
      <c r="L729" s="207"/>
      <c r="M729" s="207"/>
      <c r="N729" s="212"/>
      <c r="O729" s="212"/>
      <c r="P729" s="212"/>
      <c r="Q729" s="212"/>
      <c r="R729" s="207"/>
      <c r="S729" s="207"/>
      <c r="T729" s="207"/>
      <c r="U729" s="207"/>
      <c r="V729" s="207"/>
      <c r="W729" s="207"/>
      <c r="X729" s="207"/>
      <c r="Y729" s="207"/>
      <c r="Z729" s="208"/>
      <c r="AA729" s="208"/>
      <c r="AB729" s="208"/>
      <c r="AC729" s="208"/>
      <c r="AD729" s="208"/>
      <c r="AE729" s="208"/>
      <c r="AF729" s="208"/>
      <c r="AG729" s="208" t="s">
        <v>200</v>
      </c>
      <c r="AH729" s="208" t="n">
        <v>0</v>
      </c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</row>
    <row r="730" customFormat="false" ht="13.2" hidden="false" customHeight="false" outlineLevel="3" collapsed="false">
      <c r="A730" s="209"/>
      <c r="B730" s="210"/>
      <c r="C730" s="214" t="s">
        <v>372</v>
      </c>
      <c r="D730" s="215"/>
      <c r="E730" s="216" t="n">
        <v>40.5</v>
      </c>
      <c r="F730" s="207"/>
      <c r="G730" s="207"/>
      <c r="H730" s="207"/>
      <c r="I730" s="207"/>
      <c r="J730" s="207"/>
      <c r="K730" s="207"/>
      <c r="L730" s="207"/>
      <c r="M730" s="207"/>
      <c r="N730" s="212"/>
      <c r="O730" s="212"/>
      <c r="P730" s="212"/>
      <c r="Q730" s="212"/>
      <c r="R730" s="207"/>
      <c r="S730" s="207"/>
      <c r="T730" s="207"/>
      <c r="U730" s="207"/>
      <c r="V730" s="207"/>
      <c r="W730" s="207"/>
      <c r="X730" s="207"/>
      <c r="Y730" s="207"/>
      <c r="Z730" s="208"/>
      <c r="AA730" s="208"/>
      <c r="AB730" s="208"/>
      <c r="AC730" s="208"/>
      <c r="AD730" s="208"/>
      <c r="AE730" s="208"/>
      <c r="AF730" s="208"/>
      <c r="AG730" s="208" t="s">
        <v>200</v>
      </c>
      <c r="AH730" s="208" t="n">
        <v>0</v>
      </c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</row>
    <row r="731" customFormat="false" ht="13.2" hidden="false" customHeight="false" outlineLevel="3" collapsed="false">
      <c r="A731" s="209"/>
      <c r="B731" s="210"/>
      <c r="C731" s="214" t="s">
        <v>373</v>
      </c>
      <c r="D731" s="215"/>
      <c r="E731" s="216" t="n">
        <v>4.5</v>
      </c>
      <c r="F731" s="207"/>
      <c r="G731" s="207"/>
      <c r="H731" s="207"/>
      <c r="I731" s="207"/>
      <c r="J731" s="207"/>
      <c r="K731" s="207"/>
      <c r="L731" s="207"/>
      <c r="M731" s="207"/>
      <c r="N731" s="212"/>
      <c r="O731" s="212"/>
      <c r="P731" s="212"/>
      <c r="Q731" s="212"/>
      <c r="R731" s="207"/>
      <c r="S731" s="207"/>
      <c r="T731" s="207"/>
      <c r="U731" s="207"/>
      <c r="V731" s="207"/>
      <c r="W731" s="207"/>
      <c r="X731" s="207"/>
      <c r="Y731" s="207"/>
      <c r="Z731" s="208"/>
      <c r="AA731" s="208"/>
      <c r="AB731" s="208"/>
      <c r="AC731" s="208"/>
      <c r="AD731" s="208"/>
      <c r="AE731" s="208"/>
      <c r="AF731" s="208"/>
      <c r="AG731" s="208" t="s">
        <v>200</v>
      </c>
      <c r="AH731" s="208" t="n">
        <v>0</v>
      </c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</row>
    <row r="732" customFormat="false" ht="13.2" hidden="false" customHeight="false" outlineLevel="2" collapsed="false">
      <c r="A732" s="209"/>
      <c r="B732" s="210"/>
      <c r="C732" s="217"/>
      <c r="D732" s="217"/>
      <c r="E732" s="217"/>
      <c r="F732" s="217"/>
      <c r="G732" s="217"/>
      <c r="H732" s="207"/>
      <c r="I732" s="207"/>
      <c r="J732" s="207"/>
      <c r="K732" s="207"/>
      <c r="L732" s="207"/>
      <c r="M732" s="207"/>
      <c r="N732" s="212"/>
      <c r="O732" s="212"/>
      <c r="P732" s="212"/>
      <c r="Q732" s="212"/>
      <c r="R732" s="207"/>
      <c r="S732" s="207"/>
      <c r="T732" s="207"/>
      <c r="U732" s="207"/>
      <c r="V732" s="207"/>
      <c r="W732" s="207"/>
      <c r="X732" s="207"/>
      <c r="Y732" s="207"/>
      <c r="Z732" s="208"/>
      <c r="AA732" s="208"/>
      <c r="AB732" s="208"/>
      <c r="AC732" s="208"/>
      <c r="AD732" s="208"/>
      <c r="AE732" s="208"/>
      <c r="AF732" s="208"/>
      <c r="AG732" s="208" t="s">
        <v>202</v>
      </c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</row>
    <row r="733" customFormat="false" ht="12.8" hidden="false" customHeight="false" outlineLevel="1" collapsed="false">
      <c r="A733" s="229" t="n">
        <v>90</v>
      </c>
      <c r="B733" s="230" t="s">
        <v>656</v>
      </c>
      <c r="C733" s="231" t="s">
        <v>657</v>
      </c>
      <c r="D733" s="232" t="s">
        <v>190</v>
      </c>
      <c r="E733" s="233" t="n">
        <v>891.9</v>
      </c>
      <c r="F733" s="204"/>
      <c r="G733" s="234" t="n">
        <f aca="false">ROUND(E733*F733,2)</f>
        <v>0</v>
      </c>
      <c r="H733" s="235" t="n">
        <v>0</v>
      </c>
      <c r="I733" s="234" t="n">
        <f aca="false">ROUND(E733*H733,2)</f>
        <v>0</v>
      </c>
      <c r="J733" s="235" t="n">
        <v>6.1</v>
      </c>
      <c r="K733" s="234" t="n">
        <f aca="false">ROUND(E733*J733,2)</f>
        <v>5440.59</v>
      </c>
      <c r="L733" s="234" t="n">
        <v>21</v>
      </c>
      <c r="M733" s="234" t="n">
        <f aca="false">G733*(1+L733/100)</f>
        <v>0</v>
      </c>
      <c r="N733" s="233" t="n">
        <v>0</v>
      </c>
      <c r="O733" s="233" t="n">
        <f aca="false">ROUND(E733*N733,2)</f>
        <v>0</v>
      </c>
      <c r="P733" s="233" t="n">
        <v>0</v>
      </c>
      <c r="Q733" s="233" t="n">
        <f aca="false">ROUND(E733*P733,2)</f>
        <v>0</v>
      </c>
      <c r="R733" s="234" t="s">
        <v>448</v>
      </c>
      <c r="S733" s="234" t="s">
        <v>192</v>
      </c>
      <c r="T733" s="236" t="s">
        <v>193</v>
      </c>
      <c r="U733" s="207" t="n">
        <v>0.015</v>
      </c>
      <c r="V733" s="207" t="n">
        <f aca="false">ROUND(E733*U733,2)</f>
        <v>13.38</v>
      </c>
      <c r="W733" s="207"/>
      <c r="X733" s="207" t="s">
        <v>194</v>
      </c>
      <c r="Y733" s="207" t="s">
        <v>195</v>
      </c>
      <c r="Z733" s="208"/>
      <c r="AA733" s="208"/>
      <c r="AB733" s="208"/>
      <c r="AC733" s="208"/>
      <c r="AD733" s="208"/>
      <c r="AE733" s="208"/>
      <c r="AF733" s="208"/>
      <c r="AG733" s="208" t="s">
        <v>207</v>
      </c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</row>
    <row r="734" customFormat="false" ht="13.2" hidden="false" customHeight="true" outlineLevel="2" collapsed="false">
      <c r="A734" s="209"/>
      <c r="B734" s="210"/>
      <c r="C734" s="220" t="s">
        <v>658</v>
      </c>
      <c r="D734" s="220"/>
      <c r="E734" s="220"/>
      <c r="F734" s="220"/>
      <c r="G734" s="220"/>
      <c r="H734" s="207"/>
      <c r="I734" s="207"/>
      <c r="J734" s="207"/>
      <c r="K734" s="207"/>
      <c r="L734" s="207"/>
      <c r="M734" s="207"/>
      <c r="N734" s="212"/>
      <c r="O734" s="212"/>
      <c r="P734" s="212"/>
      <c r="Q734" s="212"/>
      <c r="R734" s="207"/>
      <c r="S734" s="207"/>
      <c r="T734" s="207"/>
      <c r="U734" s="207"/>
      <c r="V734" s="207"/>
      <c r="W734" s="207"/>
      <c r="X734" s="207"/>
      <c r="Y734" s="207"/>
      <c r="Z734" s="208"/>
      <c r="AA734" s="208"/>
      <c r="AB734" s="208"/>
      <c r="AC734" s="208"/>
      <c r="AD734" s="208"/>
      <c r="AE734" s="208"/>
      <c r="AF734" s="208"/>
      <c r="AG734" s="208" t="s">
        <v>215</v>
      </c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</row>
    <row r="735" customFormat="false" ht="13.2" hidden="false" customHeight="true" outlineLevel="3" collapsed="false">
      <c r="A735" s="209"/>
      <c r="B735" s="210"/>
      <c r="C735" s="218" t="s">
        <v>659</v>
      </c>
      <c r="D735" s="218"/>
      <c r="E735" s="218"/>
      <c r="F735" s="218"/>
      <c r="G735" s="218"/>
      <c r="H735" s="207"/>
      <c r="I735" s="207"/>
      <c r="J735" s="207"/>
      <c r="K735" s="207"/>
      <c r="L735" s="207"/>
      <c r="M735" s="207"/>
      <c r="N735" s="212"/>
      <c r="O735" s="212"/>
      <c r="P735" s="212"/>
      <c r="Q735" s="212"/>
      <c r="R735" s="207"/>
      <c r="S735" s="207"/>
      <c r="T735" s="207"/>
      <c r="U735" s="207"/>
      <c r="V735" s="207"/>
      <c r="W735" s="207"/>
      <c r="X735" s="207"/>
      <c r="Y735" s="207"/>
      <c r="Z735" s="208"/>
      <c r="AA735" s="208"/>
      <c r="AB735" s="208"/>
      <c r="AC735" s="208"/>
      <c r="AD735" s="208"/>
      <c r="AE735" s="208"/>
      <c r="AF735" s="208"/>
      <c r="AG735" s="208" t="s">
        <v>215</v>
      </c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</row>
    <row r="736" customFormat="false" ht="13.2" hidden="false" customHeight="false" outlineLevel="2" collapsed="false">
      <c r="A736" s="209"/>
      <c r="B736" s="210"/>
      <c r="C736" s="214" t="s">
        <v>354</v>
      </c>
      <c r="D736" s="215"/>
      <c r="E736" s="216"/>
      <c r="F736" s="207"/>
      <c r="G736" s="207"/>
      <c r="H736" s="207"/>
      <c r="I736" s="207"/>
      <c r="J736" s="207"/>
      <c r="K736" s="207"/>
      <c r="L736" s="207"/>
      <c r="M736" s="207"/>
      <c r="N736" s="212"/>
      <c r="O736" s="212"/>
      <c r="P736" s="212"/>
      <c r="Q736" s="212"/>
      <c r="R736" s="207"/>
      <c r="S736" s="207"/>
      <c r="T736" s="207"/>
      <c r="U736" s="207"/>
      <c r="V736" s="207"/>
      <c r="W736" s="207"/>
      <c r="X736" s="207"/>
      <c r="Y736" s="207"/>
      <c r="Z736" s="208"/>
      <c r="AA736" s="208"/>
      <c r="AB736" s="208"/>
      <c r="AC736" s="208"/>
      <c r="AD736" s="208"/>
      <c r="AE736" s="208"/>
      <c r="AF736" s="208"/>
      <c r="AG736" s="208" t="s">
        <v>200</v>
      </c>
      <c r="AH736" s="208" t="n">
        <v>0</v>
      </c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</row>
    <row r="737" customFormat="false" ht="13.2" hidden="false" customHeight="false" outlineLevel="3" collapsed="false">
      <c r="A737" s="209"/>
      <c r="B737" s="210"/>
      <c r="C737" s="214" t="s">
        <v>660</v>
      </c>
      <c r="D737" s="215"/>
      <c r="E737" s="216" t="n">
        <v>8.1</v>
      </c>
      <c r="F737" s="207"/>
      <c r="G737" s="207"/>
      <c r="H737" s="207"/>
      <c r="I737" s="207"/>
      <c r="J737" s="207"/>
      <c r="K737" s="207"/>
      <c r="L737" s="207"/>
      <c r="M737" s="207"/>
      <c r="N737" s="212"/>
      <c r="O737" s="212"/>
      <c r="P737" s="212"/>
      <c r="Q737" s="212"/>
      <c r="R737" s="207"/>
      <c r="S737" s="207"/>
      <c r="T737" s="207"/>
      <c r="U737" s="207"/>
      <c r="V737" s="207"/>
      <c r="W737" s="207"/>
      <c r="X737" s="207"/>
      <c r="Y737" s="207"/>
      <c r="Z737" s="208"/>
      <c r="AA737" s="208"/>
      <c r="AB737" s="208"/>
      <c r="AC737" s="208"/>
      <c r="AD737" s="208"/>
      <c r="AE737" s="208"/>
      <c r="AF737" s="208"/>
      <c r="AG737" s="208" t="s">
        <v>200</v>
      </c>
      <c r="AH737" s="208" t="n">
        <v>0</v>
      </c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</row>
    <row r="738" customFormat="false" ht="13.2" hidden="false" customHeight="false" outlineLevel="3" collapsed="false">
      <c r="A738" s="209"/>
      <c r="B738" s="210"/>
      <c r="C738" s="214" t="s">
        <v>661</v>
      </c>
      <c r="D738" s="215"/>
      <c r="E738" s="216" t="n">
        <v>197.7</v>
      </c>
      <c r="F738" s="207"/>
      <c r="G738" s="207"/>
      <c r="H738" s="207"/>
      <c r="I738" s="207"/>
      <c r="J738" s="207"/>
      <c r="K738" s="207"/>
      <c r="L738" s="207"/>
      <c r="M738" s="207"/>
      <c r="N738" s="212"/>
      <c r="O738" s="212"/>
      <c r="P738" s="212"/>
      <c r="Q738" s="212"/>
      <c r="R738" s="207"/>
      <c r="S738" s="207"/>
      <c r="T738" s="207"/>
      <c r="U738" s="207"/>
      <c r="V738" s="207"/>
      <c r="W738" s="207"/>
      <c r="X738" s="207"/>
      <c r="Y738" s="207"/>
      <c r="Z738" s="208"/>
      <c r="AA738" s="208"/>
      <c r="AB738" s="208"/>
      <c r="AC738" s="208"/>
      <c r="AD738" s="208"/>
      <c r="AE738" s="208"/>
      <c r="AF738" s="208"/>
      <c r="AG738" s="208" t="s">
        <v>200</v>
      </c>
      <c r="AH738" s="208" t="n">
        <v>0</v>
      </c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</row>
    <row r="739" customFormat="false" ht="13.2" hidden="false" customHeight="false" outlineLevel="3" collapsed="false">
      <c r="A739" s="209"/>
      <c r="B739" s="210"/>
      <c r="C739" s="214" t="s">
        <v>662</v>
      </c>
      <c r="D739" s="215"/>
      <c r="E739" s="216" t="n">
        <v>24.3</v>
      </c>
      <c r="F739" s="207"/>
      <c r="G739" s="207"/>
      <c r="H739" s="207"/>
      <c r="I739" s="207"/>
      <c r="J739" s="207"/>
      <c r="K739" s="207"/>
      <c r="L739" s="207"/>
      <c r="M739" s="207"/>
      <c r="N739" s="212"/>
      <c r="O739" s="212"/>
      <c r="P739" s="212"/>
      <c r="Q739" s="212"/>
      <c r="R739" s="207"/>
      <c r="S739" s="207"/>
      <c r="T739" s="207"/>
      <c r="U739" s="207"/>
      <c r="V739" s="207"/>
      <c r="W739" s="207"/>
      <c r="X739" s="207"/>
      <c r="Y739" s="207"/>
      <c r="Z739" s="208"/>
      <c r="AA739" s="208"/>
      <c r="AB739" s="208"/>
      <c r="AC739" s="208"/>
      <c r="AD739" s="208"/>
      <c r="AE739" s="208"/>
      <c r="AF739" s="208"/>
      <c r="AG739" s="208" t="s">
        <v>200</v>
      </c>
      <c r="AH739" s="208" t="n">
        <v>0</v>
      </c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</row>
    <row r="740" customFormat="false" ht="13.2" hidden="false" customHeight="false" outlineLevel="3" collapsed="false">
      <c r="A740" s="209"/>
      <c r="B740" s="210"/>
      <c r="C740" s="214" t="s">
        <v>663</v>
      </c>
      <c r="D740" s="215"/>
      <c r="E740" s="216" t="n">
        <v>29.4</v>
      </c>
      <c r="F740" s="207"/>
      <c r="G740" s="207"/>
      <c r="H740" s="207"/>
      <c r="I740" s="207"/>
      <c r="J740" s="207"/>
      <c r="K740" s="207"/>
      <c r="L740" s="207"/>
      <c r="M740" s="207"/>
      <c r="N740" s="212"/>
      <c r="O740" s="212"/>
      <c r="P740" s="212"/>
      <c r="Q740" s="212"/>
      <c r="R740" s="207"/>
      <c r="S740" s="207"/>
      <c r="T740" s="207"/>
      <c r="U740" s="207"/>
      <c r="V740" s="207"/>
      <c r="W740" s="207"/>
      <c r="X740" s="207"/>
      <c r="Y740" s="207"/>
      <c r="Z740" s="208"/>
      <c r="AA740" s="208"/>
      <c r="AB740" s="208"/>
      <c r="AC740" s="208"/>
      <c r="AD740" s="208"/>
      <c r="AE740" s="208"/>
      <c r="AF740" s="208"/>
      <c r="AG740" s="208" t="s">
        <v>200</v>
      </c>
      <c r="AH740" s="208" t="n">
        <v>0</v>
      </c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</row>
    <row r="741" customFormat="false" ht="13.2" hidden="false" customHeight="false" outlineLevel="3" collapsed="false">
      <c r="A741" s="209"/>
      <c r="B741" s="210"/>
      <c r="C741" s="214" t="s">
        <v>664</v>
      </c>
      <c r="D741" s="215"/>
      <c r="E741" s="216" t="n">
        <v>2.7</v>
      </c>
      <c r="F741" s="207"/>
      <c r="G741" s="207"/>
      <c r="H741" s="207"/>
      <c r="I741" s="207"/>
      <c r="J741" s="207"/>
      <c r="K741" s="207"/>
      <c r="L741" s="207"/>
      <c r="M741" s="207"/>
      <c r="N741" s="212"/>
      <c r="O741" s="212"/>
      <c r="P741" s="212"/>
      <c r="Q741" s="212"/>
      <c r="R741" s="207"/>
      <c r="S741" s="207"/>
      <c r="T741" s="207"/>
      <c r="U741" s="207"/>
      <c r="V741" s="207"/>
      <c r="W741" s="207"/>
      <c r="X741" s="207"/>
      <c r="Y741" s="207"/>
      <c r="Z741" s="208"/>
      <c r="AA741" s="208"/>
      <c r="AB741" s="208"/>
      <c r="AC741" s="208"/>
      <c r="AD741" s="208"/>
      <c r="AE741" s="208"/>
      <c r="AF741" s="208"/>
      <c r="AG741" s="208" t="s">
        <v>200</v>
      </c>
      <c r="AH741" s="208" t="n">
        <v>0</v>
      </c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</row>
    <row r="742" customFormat="false" ht="13.2" hidden="false" customHeight="false" outlineLevel="3" collapsed="false">
      <c r="A742" s="209"/>
      <c r="B742" s="210"/>
      <c r="C742" s="214" t="s">
        <v>665</v>
      </c>
      <c r="D742" s="215"/>
      <c r="E742" s="216" t="n">
        <v>20.7</v>
      </c>
      <c r="F742" s="207"/>
      <c r="G742" s="207"/>
      <c r="H742" s="207"/>
      <c r="I742" s="207"/>
      <c r="J742" s="207"/>
      <c r="K742" s="207"/>
      <c r="L742" s="207"/>
      <c r="M742" s="207"/>
      <c r="N742" s="212"/>
      <c r="O742" s="212"/>
      <c r="P742" s="212"/>
      <c r="Q742" s="212"/>
      <c r="R742" s="207"/>
      <c r="S742" s="207"/>
      <c r="T742" s="207"/>
      <c r="U742" s="207"/>
      <c r="V742" s="207"/>
      <c r="W742" s="207"/>
      <c r="X742" s="207"/>
      <c r="Y742" s="207"/>
      <c r="Z742" s="208"/>
      <c r="AA742" s="208"/>
      <c r="AB742" s="208"/>
      <c r="AC742" s="208"/>
      <c r="AD742" s="208"/>
      <c r="AE742" s="208"/>
      <c r="AF742" s="208"/>
      <c r="AG742" s="208" t="s">
        <v>200</v>
      </c>
      <c r="AH742" s="208" t="n">
        <v>0</v>
      </c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</row>
    <row r="743" customFormat="false" ht="13.2" hidden="false" customHeight="false" outlineLevel="3" collapsed="false">
      <c r="A743" s="209"/>
      <c r="B743" s="210"/>
      <c r="C743" s="214" t="s">
        <v>666</v>
      </c>
      <c r="D743" s="215"/>
      <c r="E743" s="216" t="n">
        <v>23.7</v>
      </c>
      <c r="F743" s="207"/>
      <c r="G743" s="207"/>
      <c r="H743" s="207"/>
      <c r="I743" s="207"/>
      <c r="J743" s="207"/>
      <c r="K743" s="207"/>
      <c r="L743" s="207"/>
      <c r="M743" s="207"/>
      <c r="N743" s="212"/>
      <c r="O743" s="212"/>
      <c r="P743" s="212"/>
      <c r="Q743" s="212"/>
      <c r="R743" s="207"/>
      <c r="S743" s="207"/>
      <c r="T743" s="207"/>
      <c r="U743" s="207"/>
      <c r="V743" s="207"/>
      <c r="W743" s="207"/>
      <c r="X743" s="207"/>
      <c r="Y743" s="207"/>
      <c r="Z743" s="208"/>
      <c r="AA743" s="208"/>
      <c r="AB743" s="208"/>
      <c r="AC743" s="208"/>
      <c r="AD743" s="208"/>
      <c r="AE743" s="208"/>
      <c r="AF743" s="208"/>
      <c r="AG743" s="208" t="s">
        <v>200</v>
      </c>
      <c r="AH743" s="208" t="n">
        <v>0</v>
      </c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</row>
    <row r="744" customFormat="false" ht="13.2" hidden="false" customHeight="false" outlineLevel="3" collapsed="false">
      <c r="A744" s="209"/>
      <c r="B744" s="210"/>
      <c r="C744" s="214" t="s">
        <v>667</v>
      </c>
      <c r="D744" s="215"/>
      <c r="E744" s="216" t="n">
        <v>145.2</v>
      </c>
      <c r="F744" s="207"/>
      <c r="G744" s="207"/>
      <c r="H744" s="207"/>
      <c r="I744" s="207"/>
      <c r="J744" s="207"/>
      <c r="K744" s="207"/>
      <c r="L744" s="207"/>
      <c r="M744" s="207"/>
      <c r="N744" s="212"/>
      <c r="O744" s="212"/>
      <c r="P744" s="212"/>
      <c r="Q744" s="212"/>
      <c r="R744" s="207"/>
      <c r="S744" s="207"/>
      <c r="T744" s="207"/>
      <c r="U744" s="207"/>
      <c r="V744" s="207"/>
      <c r="W744" s="207"/>
      <c r="X744" s="207"/>
      <c r="Y744" s="207"/>
      <c r="Z744" s="208"/>
      <c r="AA744" s="208"/>
      <c r="AB744" s="208"/>
      <c r="AC744" s="208"/>
      <c r="AD744" s="208"/>
      <c r="AE744" s="208"/>
      <c r="AF744" s="208"/>
      <c r="AG744" s="208" t="s">
        <v>200</v>
      </c>
      <c r="AH744" s="208" t="n">
        <v>0</v>
      </c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</row>
    <row r="745" customFormat="false" ht="13.2" hidden="false" customHeight="false" outlineLevel="3" collapsed="false">
      <c r="A745" s="209"/>
      <c r="B745" s="210"/>
      <c r="C745" s="214"/>
      <c r="D745" s="215"/>
      <c r="E745" s="216"/>
      <c r="F745" s="207"/>
      <c r="G745" s="207"/>
      <c r="H745" s="207"/>
      <c r="I745" s="207"/>
      <c r="J745" s="207"/>
      <c r="K745" s="207"/>
      <c r="L745" s="207"/>
      <c r="M745" s="207"/>
      <c r="N745" s="212"/>
      <c r="O745" s="212"/>
      <c r="P745" s="212"/>
      <c r="Q745" s="212"/>
      <c r="R745" s="207"/>
      <c r="S745" s="207"/>
      <c r="T745" s="207"/>
      <c r="U745" s="207"/>
      <c r="V745" s="207"/>
      <c r="W745" s="207"/>
      <c r="X745" s="207"/>
      <c r="Y745" s="207"/>
      <c r="Z745" s="208"/>
      <c r="AA745" s="208"/>
      <c r="AB745" s="208"/>
      <c r="AC745" s="208"/>
      <c r="AD745" s="208"/>
      <c r="AE745" s="208"/>
      <c r="AF745" s="208"/>
      <c r="AG745" s="208" t="s">
        <v>200</v>
      </c>
      <c r="AH745" s="208" t="n">
        <v>0</v>
      </c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</row>
    <row r="746" customFormat="false" ht="13.2" hidden="false" customHeight="false" outlineLevel="3" collapsed="false">
      <c r="A746" s="209"/>
      <c r="B746" s="210"/>
      <c r="C746" s="214" t="s">
        <v>357</v>
      </c>
      <c r="D746" s="215"/>
      <c r="E746" s="216"/>
      <c r="F746" s="207"/>
      <c r="G746" s="207"/>
      <c r="H746" s="207"/>
      <c r="I746" s="207"/>
      <c r="J746" s="207"/>
      <c r="K746" s="207"/>
      <c r="L746" s="207"/>
      <c r="M746" s="207"/>
      <c r="N746" s="212"/>
      <c r="O746" s="212"/>
      <c r="P746" s="212"/>
      <c r="Q746" s="212"/>
      <c r="R746" s="207"/>
      <c r="S746" s="207"/>
      <c r="T746" s="207"/>
      <c r="U746" s="207"/>
      <c r="V746" s="207"/>
      <c r="W746" s="207"/>
      <c r="X746" s="207"/>
      <c r="Y746" s="207"/>
      <c r="Z746" s="208"/>
      <c r="AA746" s="208"/>
      <c r="AB746" s="208"/>
      <c r="AC746" s="208"/>
      <c r="AD746" s="208"/>
      <c r="AE746" s="208"/>
      <c r="AF746" s="208"/>
      <c r="AG746" s="208" t="s">
        <v>200</v>
      </c>
      <c r="AH746" s="208" t="n">
        <v>0</v>
      </c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</row>
    <row r="747" customFormat="false" ht="13.2" hidden="false" customHeight="false" outlineLevel="3" collapsed="false">
      <c r="A747" s="209"/>
      <c r="B747" s="210"/>
      <c r="C747" s="214" t="s">
        <v>660</v>
      </c>
      <c r="D747" s="215"/>
      <c r="E747" s="216" t="n">
        <v>8.1</v>
      </c>
      <c r="F747" s="207"/>
      <c r="G747" s="207"/>
      <c r="H747" s="207"/>
      <c r="I747" s="207"/>
      <c r="J747" s="207"/>
      <c r="K747" s="207"/>
      <c r="L747" s="207"/>
      <c r="M747" s="207"/>
      <c r="N747" s="212"/>
      <c r="O747" s="212"/>
      <c r="P747" s="212"/>
      <c r="Q747" s="212"/>
      <c r="R747" s="207"/>
      <c r="S747" s="207"/>
      <c r="T747" s="207"/>
      <c r="U747" s="207"/>
      <c r="V747" s="207"/>
      <c r="W747" s="207"/>
      <c r="X747" s="207"/>
      <c r="Y747" s="207"/>
      <c r="Z747" s="208"/>
      <c r="AA747" s="208"/>
      <c r="AB747" s="208"/>
      <c r="AC747" s="208"/>
      <c r="AD747" s="208"/>
      <c r="AE747" s="208"/>
      <c r="AF747" s="208"/>
      <c r="AG747" s="208" t="s">
        <v>200</v>
      </c>
      <c r="AH747" s="208" t="n">
        <v>0</v>
      </c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</row>
    <row r="748" customFormat="false" ht="13.2" hidden="false" customHeight="false" outlineLevel="3" collapsed="false">
      <c r="A748" s="209"/>
      <c r="B748" s="210"/>
      <c r="C748" s="214" t="s">
        <v>668</v>
      </c>
      <c r="D748" s="215"/>
      <c r="E748" s="216" t="n">
        <v>99.3</v>
      </c>
      <c r="F748" s="207"/>
      <c r="G748" s="207"/>
      <c r="H748" s="207"/>
      <c r="I748" s="207"/>
      <c r="J748" s="207"/>
      <c r="K748" s="207"/>
      <c r="L748" s="207"/>
      <c r="M748" s="207"/>
      <c r="N748" s="212"/>
      <c r="O748" s="212"/>
      <c r="P748" s="212"/>
      <c r="Q748" s="212"/>
      <c r="R748" s="207"/>
      <c r="S748" s="207"/>
      <c r="T748" s="207"/>
      <c r="U748" s="207"/>
      <c r="V748" s="207"/>
      <c r="W748" s="207"/>
      <c r="X748" s="207"/>
      <c r="Y748" s="207"/>
      <c r="Z748" s="208"/>
      <c r="AA748" s="208"/>
      <c r="AB748" s="208"/>
      <c r="AC748" s="208"/>
      <c r="AD748" s="208"/>
      <c r="AE748" s="208"/>
      <c r="AF748" s="208"/>
      <c r="AG748" s="208" t="s">
        <v>200</v>
      </c>
      <c r="AH748" s="208" t="n">
        <v>0</v>
      </c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</row>
    <row r="749" customFormat="false" ht="13.2" hidden="false" customHeight="false" outlineLevel="3" collapsed="false">
      <c r="A749" s="209"/>
      <c r="B749" s="210"/>
      <c r="C749" s="214" t="s">
        <v>669</v>
      </c>
      <c r="D749" s="215"/>
      <c r="E749" s="216" t="n">
        <v>24.3</v>
      </c>
      <c r="F749" s="207"/>
      <c r="G749" s="207"/>
      <c r="H749" s="207"/>
      <c r="I749" s="207"/>
      <c r="J749" s="207"/>
      <c r="K749" s="207"/>
      <c r="L749" s="207"/>
      <c r="M749" s="207"/>
      <c r="N749" s="212"/>
      <c r="O749" s="212"/>
      <c r="P749" s="212"/>
      <c r="Q749" s="212"/>
      <c r="R749" s="207"/>
      <c r="S749" s="207"/>
      <c r="T749" s="207"/>
      <c r="U749" s="207"/>
      <c r="V749" s="207"/>
      <c r="W749" s="207"/>
      <c r="X749" s="207"/>
      <c r="Y749" s="207"/>
      <c r="Z749" s="208"/>
      <c r="AA749" s="208"/>
      <c r="AB749" s="208"/>
      <c r="AC749" s="208"/>
      <c r="AD749" s="208"/>
      <c r="AE749" s="208"/>
      <c r="AF749" s="208"/>
      <c r="AG749" s="208" t="s">
        <v>200</v>
      </c>
      <c r="AH749" s="208" t="n">
        <v>0</v>
      </c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</row>
    <row r="750" customFormat="false" ht="13.2" hidden="false" customHeight="false" outlineLevel="3" collapsed="false">
      <c r="A750" s="209"/>
      <c r="B750" s="210"/>
      <c r="C750" s="214" t="s">
        <v>670</v>
      </c>
      <c r="D750" s="215"/>
      <c r="E750" s="216" t="n">
        <v>13.5</v>
      </c>
      <c r="F750" s="207"/>
      <c r="G750" s="207"/>
      <c r="H750" s="207"/>
      <c r="I750" s="207"/>
      <c r="J750" s="207"/>
      <c r="K750" s="207"/>
      <c r="L750" s="207"/>
      <c r="M750" s="207"/>
      <c r="N750" s="212"/>
      <c r="O750" s="212"/>
      <c r="P750" s="212"/>
      <c r="Q750" s="212"/>
      <c r="R750" s="207"/>
      <c r="S750" s="207"/>
      <c r="T750" s="207"/>
      <c r="U750" s="207"/>
      <c r="V750" s="207"/>
      <c r="W750" s="207"/>
      <c r="X750" s="207"/>
      <c r="Y750" s="207"/>
      <c r="Z750" s="208"/>
      <c r="AA750" s="208"/>
      <c r="AB750" s="208"/>
      <c r="AC750" s="208"/>
      <c r="AD750" s="208"/>
      <c r="AE750" s="208"/>
      <c r="AF750" s="208"/>
      <c r="AG750" s="208" t="s">
        <v>200</v>
      </c>
      <c r="AH750" s="208" t="n">
        <v>0</v>
      </c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</row>
    <row r="751" customFormat="false" ht="13.2" hidden="false" customHeight="false" outlineLevel="3" collapsed="false">
      <c r="A751" s="209"/>
      <c r="B751" s="210"/>
      <c r="C751" s="214" t="s">
        <v>671</v>
      </c>
      <c r="D751" s="215"/>
      <c r="E751" s="216" t="n">
        <v>15</v>
      </c>
      <c r="F751" s="207"/>
      <c r="G751" s="207"/>
      <c r="H751" s="207"/>
      <c r="I751" s="207"/>
      <c r="J751" s="207"/>
      <c r="K751" s="207"/>
      <c r="L751" s="207"/>
      <c r="M751" s="207"/>
      <c r="N751" s="212"/>
      <c r="O751" s="212"/>
      <c r="P751" s="212"/>
      <c r="Q751" s="212"/>
      <c r="R751" s="207"/>
      <c r="S751" s="207"/>
      <c r="T751" s="207"/>
      <c r="U751" s="207"/>
      <c r="V751" s="207"/>
      <c r="W751" s="207"/>
      <c r="X751" s="207"/>
      <c r="Y751" s="207"/>
      <c r="Z751" s="208"/>
      <c r="AA751" s="208"/>
      <c r="AB751" s="208"/>
      <c r="AC751" s="208"/>
      <c r="AD751" s="208"/>
      <c r="AE751" s="208"/>
      <c r="AF751" s="208"/>
      <c r="AG751" s="208" t="s">
        <v>200</v>
      </c>
      <c r="AH751" s="208" t="n">
        <v>0</v>
      </c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</row>
    <row r="752" customFormat="false" ht="13.2" hidden="false" customHeight="false" outlineLevel="3" collapsed="false">
      <c r="A752" s="209"/>
      <c r="B752" s="210"/>
      <c r="C752" s="214" t="s">
        <v>672</v>
      </c>
      <c r="D752" s="215"/>
      <c r="E752" s="216" t="n">
        <v>2.7</v>
      </c>
      <c r="F752" s="207"/>
      <c r="G752" s="207"/>
      <c r="H752" s="207"/>
      <c r="I752" s="207"/>
      <c r="J752" s="207"/>
      <c r="K752" s="207"/>
      <c r="L752" s="207"/>
      <c r="M752" s="207"/>
      <c r="N752" s="212"/>
      <c r="O752" s="212"/>
      <c r="P752" s="212"/>
      <c r="Q752" s="212"/>
      <c r="R752" s="207"/>
      <c r="S752" s="207"/>
      <c r="T752" s="207"/>
      <c r="U752" s="207"/>
      <c r="V752" s="207"/>
      <c r="W752" s="207"/>
      <c r="X752" s="207"/>
      <c r="Y752" s="207"/>
      <c r="Z752" s="208"/>
      <c r="AA752" s="208"/>
      <c r="AB752" s="208"/>
      <c r="AC752" s="208"/>
      <c r="AD752" s="208"/>
      <c r="AE752" s="208"/>
      <c r="AF752" s="208"/>
      <c r="AG752" s="208" t="s">
        <v>200</v>
      </c>
      <c r="AH752" s="208" t="n">
        <v>0</v>
      </c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</row>
    <row r="753" customFormat="false" ht="13.2" hidden="false" customHeight="false" outlineLevel="3" collapsed="false">
      <c r="A753" s="209"/>
      <c r="B753" s="210"/>
      <c r="C753" s="214" t="s">
        <v>673</v>
      </c>
      <c r="D753" s="215"/>
      <c r="E753" s="216" t="n">
        <v>3.6</v>
      </c>
      <c r="F753" s="207"/>
      <c r="G753" s="207"/>
      <c r="H753" s="207"/>
      <c r="I753" s="207"/>
      <c r="J753" s="207"/>
      <c r="K753" s="207"/>
      <c r="L753" s="207"/>
      <c r="M753" s="207"/>
      <c r="N753" s="212"/>
      <c r="O753" s="212"/>
      <c r="P753" s="212"/>
      <c r="Q753" s="212"/>
      <c r="R753" s="207"/>
      <c r="S753" s="207"/>
      <c r="T753" s="207"/>
      <c r="U753" s="207"/>
      <c r="V753" s="207"/>
      <c r="W753" s="207"/>
      <c r="X753" s="207"/>
      <c r="Y753" s="207"/>
      <c r="Z753" s="208"/>
      <c r="AA753" s="208"/>
      <c r="AB753" s="208"/>
      <c r="AC753" s="208"/>
      <c r="AD753" s="208"/>
      <c r="AE753" s="208"/>
      <c r="AF753" s="208"/>
      <c r="AG753" s="208" t="s">
        <v>200</v>
      </c>
      <c r="AH753" s="208" t="n">
        <v>0</v>
      </c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</row>
    <row r="754" customFormat="false" ht="13.2" hidden="false" customHeight="false" outlineLevel="3" collapsed="false">
      <c r="A754" s="209"/>
      <c r="B754" s="210"/>
      <c r="C754" s="214" t="s">
        <v>674</v>
      </c>
      <c r="D754" s="215"/>
      <c r="E754" s="216" t="n">
        <v>16.2</v>
      </c>
      <c r="F754" s="207"/>
      <c r="G754" s="207"/>
      <c r="H754" s="207"/>
      <c r="I754" s="207"/>
      <c r="J754" s="207"/>
      <c r="K754" s="207"/>
      <c r="L754" s="207"/>
      <c r="M754" s="207"/>
      <c r="N754" s="212"/>
      <c r="O754" s="212"/>
      <c r="P754" s="212"/>
      <c r="Q754" s="212"/>
      <c r="R754" s="207"/>
      <c r="S754" s="207"/>
      <c r="T754" s="207"/>
      <c r="U754" s="207"/>
      <c r="V754" s="207"/>
      <c r="W754" s="207"/>
      <c r="X754" s="207"/>
      <c r="Y754" s="207"/>
      <c r="Z754" s="208"/>
      <c r="AA754" s="208"/>
      <c r="AB754" s="208"/>
      <c r="AC754" s="208"/>
      <c r="AD754" s="208"/>
      <c r="AE754" s="208"/>
      <c r="AF754" s="208"/>
      <c r="AG754" s="208" t="s">
        <v>200</v>
      </c>
      <c r="AH754" s="208" t="n">
        <v>0</v>
      </c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</row>
    <row r="755" customFormat="false" ht="13.2" hidden="false" customHeight="false" outlineLevel="3" collapsed="false">
      <c r="A755" s="209"/>
      <c r="B755" s="210"/>
      <c r="C755" s="214" t="s">
        <v>675</v>
      </c>
      <c r="D755" s="215"/>
      <c r="E755" s="216" t="n">
        <v>10.8</v>
      </c>
      <c r="F755" s="207"/>
      <c r="G755" s="207"/>
      <c r="H755" s="207"/>
      <c r="I755" s="207"/>
      <c r="J755" s="207"/>
      <c r="K755" s="207"/>
      <c r="L755" s="207"/>
      <c r="M755" s="207"/>
      <c r="N755" s="212"/>
      <c r="O755" s="212"/>
      <c r="P755" s="212"/>
      <c r="Q755" s="212"/>
      <c r="R755" s="207"/>
      <c r="S755" s="207"/>
      <c r="T755" s="207"/>
      <c r="U755" s="207"/>
      <c r="V755" s="207"/>
      <c r="W755" s="207"/>
      <c r="X755" s="207"/>
      <c r="Y755" s="207"/>
      <c r="Z755" s="208"/>
      <c r="AA755" s="208"/>
      <c r="AB755" s="208"/>
      <c r="AC755" s="208"/>
      <c r="AD755" s="208"/>
      <c r="AE755" s="208"/>
      <c r="AF755" s="208"/>
      <c r="AG755" s="208" t="s">
        <v>200</v>
      </c>
      <c r="AH755" s="208" t="n">
        <v>0</v>
      </c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</row>
    <row r="756" customFormat="false" ht="13.2" hidden="false" customHeight="false" outlineLevel="3" collapsed="false">
      <c r="A756" s="209"/>
      <c r="B756" s="210"/>
      <c r="C756" s="214" t="s">
        <v>676</v>
      </c>
      <c r="D756" s="215"/>
      <c r="E756" s="216" t="n">
        <v>12.3</v>
      </c>
      <c r="F756" s="207"/>
      <c r="G756" s="207"/>
      <c r="H756" s="207"/>
      <c r="I756" s="207"/>
      <c r="J756" s="207"/>
      <c r="K756" s="207"/>
      <c r="L756" s="207"/>
      <c r="M756" s="207"/>
      <c r="N756" s="212"/>
      <c r="O756" s="212"/>
      <c r="P756" s="212"/>
      <c r="Q756" s="212"/>
      <c r="R756" s="207"/>
      <c r="S756" s="207"/>
      <c r="T756" s="207"/>
      <c r="U756" s="207"/>
      <c r="V756" s="207"/>
      <c r="W756" s="207"/>
      <c r="X756" s="207"/>
      <c r="Y756" s="207"/>
      <c r="Z756" s="208"/>
      <c r="AA756" s="208"/>
      <c r="AB756" s="208"/>
      <c r="AC756" s="208"/>
      <c r="AD756" s="208"/>
      <c r="AE756" s="208"/>
      <c r="AF756" s="208"/>
      <c r="AG756" s="208" t="s">
        <v>200</v>
      </c>
      <c r="AH756" s="208" t="n">
        <v>0</v>
      </c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</row>
    <row r="757" customFormat="false" ht="13.2" hidden="false" customHeight="false" outlineLevel="3" collapsed="false">
      <c r="A757" s="209"/>
      <c r="B757" s="210"/>
      <c r="C757" s="214" t="s">
        <v>677</v>
      </c>
      <c r="D757" s="215"/>
      <c r="E757" s="216" t="n">
        <v>9.9</v>
      </c>
      <c r="F757" s="207"/>
      <c r="G757" s="207"/>
      <c r="H757" s="207"/>
      <c r="I757" s="207"/>
      <c r="J757" s="207"/>
      <c r="K757" s="207"/>
      <c r="L757" s="207"/>
      <c r="M757" s="207"/>
      <c r="N757" s="212"/>
      <c r="O757" s="212"/>
      <c r="P757" s="212"/>
      <c r="Q757" s="212"/>
      <c r="R757" s="207"/>
      <c r="S757" s="207"/>
      <c r="T757" s="207"/>
      <c r="U757" s="207"/>
      <c r="V757" s="207"/>
      <c r="W757" s="207"/>
      <c r="X757" s="207"/>
      <c r="Y757" s="207"/>
      <c r="Z757" s="208"/>
      <c r="AA757" s="208"/>
      <c r="AB757" s="208"/>
      <c r="AC757" s="208"/>
      <c r="AD757" s="208"/>
      <c r="AE757" s="208"/>
      <c r="AF757" s="208"/>
      <c r="AG757" s="208" t="s">
        <v>200</v>
      </c>
      <c r="AH757" s="208" t="n">
        <v>0</v>
      </c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</row>
    <row r="758" customFormat="false" ht="13.2" hidden="false" customHeight="false" outlineLevel="3" collapsed="false">
      <c r="A758" s="209"/>
      <c r="B758" s="210"/>
      <c r="C758" s="214" t="s">
        <v>678</v>
      </c>
      <c r="D758" s="215"/>
      <c r="E758" s="216" t="n">
        <v>19.2</v>
      </c>
      <c r="F758" s="207"/>
      <c r="G758" s="207"/>
      <c r="H758" s="207"/>
      <c r="I758" s="207"/>
      <c r="J758" s="207"/>
      <c r="K758" s="207"/>
      <c r="L758" s="207"/>
      <c r="M758" s="207"/>
      <c r="N758" s="212"/>
      <c r="O758" s="212"/>
      <c r="P758" s="212"/>
      <c r="Q758" s="212"/>
      <c r="R758" s="207"/>
      <c r="S758" s="207"/>
      <c r="T758" s="207"/>
      <c r="U758" s="207"/>
      <c r="V758" s="207"/>
      <c r="W758" s="207"/>
      <c r="X758" s="207"/>
      <c r="Y758" s="207"/>
      <c r="Z758" s="208"/>
      <c r="AA758" s="208"/>
      <c r="AB758" s="208"/>
      <c r="AC758" s="208"/>
      <c r="AD758" s="208"/>
      <c r="AE758" s="208"/>
      <c r="AF758" s="208"/>
      <c r="AG758" s="208" t="s">
        <v>200</v>
      </c>
      <c r="AH758" s="208" t="n">
        <v>0</v>
      </c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</row>
    <row r="759" customFormat="false" ht="13.2" hidden="false" customHeight="false" outlineLevel="3" collapsed="false">
      <c r="A759" s="209"/>
      <c r="B759" s="210"/>
      <c r="C759" s="214" t="s">
        <v>679</v>
      </c>
      <c r="D759" s="215"/>
      <c r="E759" s="216" t="n">
        <v>62.4</v>
      </c>
      <c r="F759" s="207"/>
      <c r="G759" s="207"/>
      <c r="H759" s="207"/>
      <c r="I759" s="207"/>
      <c r="J759" s="207"/>
      <c r="K759" s="207"/>
      <c r="L759" s="207"/>
      <c r="M759" s="207"/>
      <c r="N759" s="212"/>
      <c r="O759" s="212"/>
      <c r="P759" s="212"/>
      <c r="Q759" s="212"/>
      <c r="R759" s="207"/>
      <c r="S759" s="207"/>
      <c r="T759" s="207"/>
      <c r="U759" s="207"/>
      <c r="V759" s="207"/>
      <c r="W759" s="207"/>
      <c r="X759" s="207"/>
      <c r="Y759" s="207"/>
      <c r="Z759" s="208"/>
      <c r="AA759" s="208"/>
      <c r="AB759" s="208"/>
      <c r="AC759" s="208"/>
      <c r="AD759" s="208"/>
      <c r="AE759" s="208"/>
      <c r="AF759" s="208"/>
      <c r="AG759" s="208" t="s">
        <v>200</v>
      </c>
      <c r="AH759" s="208" t="n">
        <v>0</v>
      </c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</row>
    <row r="760" customFormat="false" ht="13.2" hidden="false" customHeight="false" outlineLevel="3" collapsed="false">
      <c r="A760" s="209"/>
      <c r="B760" s="210"/>
      <c r="C760" s="214" t="s">
        <v>680</v>
      </c>
      <c r="D760" s="215"/>
      <c r="E760" s="216" t="n">
        <v>7.8</v>
      </c>
      <c r="F760" s="207"/>
      <c r="G760" s="207"/>
      <c r="H760" s="207"/>
      <c r="I760" s="207"/>
      <c r="J760" s="207"/>
      <c r="K760" s="207"/>
      <c r="L760" s="207"/>
      <c r="M760" s="207"/>
      <c r="N760" s="212"/>
      <c r="O760" s="212"/>
      <c r="P760" s="212"/>
      <c r="Q760" s="212"/>
      <c r="R760" s="207"/>
      <c r="S760" s="207"/>
      <c r="T760" s="207"/>
      <c r="U760" s="207"/>
      <c r="V760" s="207"/>
      <c r="W760" s="207"/>
      <c r="X760" s="207"/>
      <c r="Y760" s="207"/>
      <c r="Z760" s="208"/>
      <c r="AA760" s="208"/>
      <c r="AB760" s="208"/>
      <c r="AC760" s="208"/>
      <c r="AD760" s="208"/>
      <c r="AE760" s="208"/>
      <c r="AF760" s="208"/>
      <c r="AG760" s="208" t="s">
        <v>200</v>
      </c>
      <c r="AH760" s="208" t="n">
        <v>0</v>
      </c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</row>
    <row r="761" customFormat="false" ht="13.2" hidden="false" customHeight="false" outlineLevel="3" collapsed="false">
      <c r="A761" s="209"/>
      <c r="B761" s="210"/>
      <c r="C761" s="214" t="s">
        <v>681</v>
      </c>
      <c r="D761" s="215"/>
      <c r="E761" s="216" t="n">
        <v>121.5</v>
      </c>
      <c r="F761" s="207"/>
      <c r="G761" s="207"/>
      <c r="H761" s="207"/>
      <c r="I761" s="207"/>
      <c r="J761" s="207"/>
      <c r="K761" s="207"/>
      <c r="L761" s="207"/>
      <c r="M761" s="207"/>
      <c r="N761" s="212"/>
      <c r="O761" s="212"/>
      <c r="P761" s="212"/>
      <c r="Q761" s="212"/>
      <c r="R761" s="207"/>
      <c r="S761" s="207"/>
      <c r="T761" s="207"/>
      <c r="U761" s="207"/>
      <c r="V761" s="207"/>
      <c r="W761" s="207"/>
      <c r="X761" s="207"/>
      <c r="Y761" s="207"/>
      <c r="Z761" s="208"/>
      <c r="AA761" s="208"/>
      <c r="AB761" s="208"/>
      <c r="AC761" s="208"/>
      <c r="AD761" s="208"/>
      <c r="AE761" s="208"/>
      <c r="AF761" s="208"/>
      <c r="AG761" s="208" t="s">
        <v>200</v>
      </c>
      <c r="AH761" s="208" t="n">
        <v>0</v>
      </c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</row>
    <row r="762" customFormat="false" ht="13.2" hidden="false" customHeight="false" outlineLevel="3" collapsed="false">
      <c r="A762" s="209"/>
      <c r="B762" s="210"/>
      <c r="C762" s="214" t="s">
        <v>682</v>
      </c>
      <c r="D762" s="215"/>
      <c r="E762" s="216" t="n">
        <v>13.5</v>
      </c>
      <c r="F762" s="207"/>
      <c r="G762" s="207"/>
      <c r="H762" s="207"/>
      <c r="I762" s="207"/>
      <c r="J762" s="207"/>
      <c r="K762" s="207"/>
      <c r="L762" s="207"/>
      <c r="M762" s="207"/>
      <c r="N762" s="212"/>
      <c r="O762" s="212"/>
      <c r="P762" s="212"/>
      <c r="Q762" s="212"/>
      <c r="R762" s="207"/>
      <c r="S762" s="207"/>
      <c r="T762" s="207"/>
      <c r="U762" s="207"/>
      <c r="V762" s="207"/>
      <c r="W762" s="207"/>
      <c r="X762" s="207"/>
      <c r="Y762" s="207"/>
      <c r="Z762" s="208"/>
      <c r="AA762" s="208"/>
      <c r="AB762" s="208"/>
      <c r="AC762" s="208"/>
      <c r="AD762" s="208"/>
      <c r="AE762" s="208"/>
      <c r="AF762" s="208"/>
      <c r="AG762" s="208" t="s">
        <v>200</v>
      </c>
      <c r="AH762" s="208" t="n">
        <v>0</v>
      </c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</row>
    <row r="763" customFormat="false" ht="13.2" hidden="false" customHeight="false" outlineLevel="2" collapsed="false">
      <c r="A763" s="209"/>
      <c r="B763" s="210"/>
      <c r="C763" s="217"/>
      <c r="D763" s="217"/>
      <c r="E763" s="217"/>
      <c r="F763" s="217"/>
      <c r="G763" s="217"/>
      <c r="H763" s="207"/>
      <c r="I763" s="207"/>
      <c r="J763" s="207"/>
      <c r="K763" s="207"/>
      <c r="L763" s="207"/>
      <c r="M763" s="207"/>
      <c r="N763" s="212"/>
      <c r="O763" s="212"/>
      <c r="P763" s="212"/>
      <c r="Q763" s="212"/>
      <c r="R763" s="207"/>
      <c r="S763" s="207"/>
      <c r="T763" s="207"/>
      <c r="U763" s="207"/>
      <c r="V763" s="207"/>
      <c r="W763" s="207"/>
      <c r="X763" s="207"/>
      <c r="Y763" s="207"/>
      <c r="Z763" s="208"/>
      <c r="AA763" s="208"/>
      <c r="AB763" s="208"/>
      <c r="AC763" s="208"/>
      <c r="AD763" s="208"/>
      <c r="AE763" s="208"/>
      <c r="AF763" s="208"/>
      <c r="AG763" s="208" t="s">
        <v>202</v>
      </c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</row>
    <row r="764" customFormat="false" ht="12.8" hidden="false" customHeight="false" outlineLevel="1" collapsed="false">
      <c r="A764" s="229" t="n">
        <v>91</v>
      </c>
      <c r="B764" s="230" t="s">
        <v>683</v>
      </c>
      <c r="C764" s="231" t="s">
        <v>684</v>
      </c>
      <c r="D764" s="232" t="s">
        <v>264</v>
      </c>
      <c r="E764" s="233" t="n">
        <v>1</v>
      </c>
      <c r="F764" s="204"/>
      <c r="G764" s="234" t="n">
        <f aca="false">ROUND(E764*F764,2)</f>
        <v>0</v>
      </c>
      <c r="H764" s="235" t="n">
        <v>0</v>
      </c>
      <c r="I764" s="234" t="n">
        <f aca="false">ROUND(E764*H764,2)</f>
        <v>0</v>
      </c>
      <c r="J764" s="235" t="n">
        <v>150</v>
      </c>
      <c r="K764" s="234" t="n">
        <f aca="false">ROUND(E764*J764,2)</f>
        <v>150</v>
      </c>
      <c r="L764" s="234" t="n">
        <v>21</v>
      </c>
      <c r="M764" s="234" t="n">
        <f aca="false">G764*(1+L764/100)</f>
        <v>0</v>
      </c>
      <c r="N764" s="233" t="n">
        <v>0</v>
      </c>
      <c r="O764" s="233" t="n">
        <f aca="false">ROUND(E764*N764,2)</f>
        <v>0</v>
      </c>
      <c r="P764" s="233" t="n">
        <v>0</v>
      </c>
      <c r="Q764" s="233" t="n">
        <f aca="false">ROUND(E764*P764,2)</f>
        <v>0</v>
      </c>
      <c r="R764" s="234"/>
      <c r="S764" s="234" t="s">
        <v>248</v>
      </c>
      <c r="T764" s="236" t="s">
        <v>193</v>
      </c>
      <c r="U764" s="207" t="n">
        <v>0</v>
      </c>
      <c r="V764" s="207" t="n">
        <f aca="false">ROUND(E764*U764,2)</f>
        <v>0</v>
      </c>
      <c r="W764" s="207"/>
      <c r="X764" s="207" t="s">
        <v>194</v>
      </c>
      <c r="Y764" s="207" t="s">
        <v>195</v>
      </c>
      <c r="Z764" s="208"/>
      <c r="AA764" s="208"/>
      <c r="AB764" s="208"/>
      <c r="AC764" s="208"/>
      <c r="AD764" s="208"/>
      <c r="AE764" s="208"/>
      <c r="AF764" s="208"/>
      <c r="AG764" s="208" t="s">
        <v>207</v>
      </c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</row>
    <row r="765" customFormat="false" ht="13.2" hidden="false" customHeight="false" outlineLevel="2" collapsed="false">
      <c r="A765" s="209"/>
      <c r="B765" s="210"/>
      <c r="C765" s="214" t="s">
        <v>685</v>
      </c>
      <c r="D765" s="215"/>
      <c r="E765" s="216" t="n">
        <v>1</v>
      </c>
      <c r="F765" s="207"/>
      <c r="G765" s="207"/>
      <c r="H765" s="207"/>
      <c r="I765" s="207"/>
      <c r="J765" s="207"/>
      <c r="K765" s="207"/>
      <c r="L765" s="207"/>
      <c r="M765" s="207"/>
      <c r="N765" s="212"/>
      <c r="O765" s="212"/>
      <c r="P765" s="212"/>
      <c r="Q765" s="212"/>
      <c r="R765" s="207"/>
      <c r="S765" s="207"/>
      <c r="T765" s="207"/>
      <c r="U765" s="207"/>
      <c r="V765" s="207"/>
      <c r="W765" s="207"/>
      <c r="X765" s="207"/>
      <c r="Y765" s="207"/>
      <c r="Z765" s="208"/>
      <c r="AA765" s="208"/>
      <c r="AB765" s="208"/>
      <c r="AC765" s="208"/>
      <c r="AD765" s="208"/>
      <c r="AE765" s="208"/>
      <c r="AF765" s="208"/>
      <c r="AG765" s="208" t="s">
        <v>200</v>
      </c>
      <c r="AH765" s="208" t="n">
        <v>0</v>
      </c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</row>
    <row r="766" customFormat="false" ht="13.2" hidden="false" customHeight="false" outlineLevel="2" collapsed="false">
      <c r="A766" s="209"/>
      <c r="B766" s="210"/>
      <c r="C766" s="217"/>
      <c r="D766" s="217"/>
      <c r="E766" s="217"/>
      <c r="F766" s="217"/>
      <c r="G766" s="217"/>
      <c r="H766" s="207"/>
      <c r="I766" s="207"/>
      <c r="J766" s="207"/>
      <c r="K766" s="207"/>
      <c r="L766" s="207"/>
      <c r="M766" s="207"/>
      <c r="N766" s="212"/>
      <c r="O766" s="212"/>
      <c r="P766" s="212"/>
      <c r="Q766" s="212"/>
      <c r="R766" s="207"/>
      <c r="S766" s="207"/>
      <c r="T766" s="207"/>
      <c r="U766" s="207"/>
      <c r="V766" s="207"/>
      <c r="W766" s="207"/>
      <c r="X766" s="207"/>
      <c r="Y766" s="207"/>
      <c r="Z766" s="208"/>
      <c r="AA766" s="208"/>
      <c r="AB766" s="208"/>
      <c r="AC766" s="208"/>
      <c r="AD766" s="208"/>
      <c r="AE766" s="208"/>
      <c r="AF766" s="208"/>
      <c r="AG766" s="208" t="s">
        <v>202</v>
      </c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</row>
    <row r="767" customFormat="false" ht="12.8" hidden="false" customHeight="false" outlineLevel="1" collapsed="false">
      <c r="A767" s="229" t="n">
        <v>92</v>
      </c>
      <c r="B767" s="230" t="s">
        <v>686</v>
      </c>
      <c r="C767" s="231" t="s">
        <v>687</v>
      </c>
      <c r="D767" s="232" t="s">
        <v>688</v>
      </c>
      <c r="E767" s="233" t="n">
        <v>0</v>
      </c>
      <c r="F767" s="204"/>
      <c r="G767" s="234" t="n">
        <f aca="false">ROUND(E767*F767,2)</f>
        <v>0</v>
      </c>
      <c r="H767" s="235" t="n">
        <v>0</v>
      </c>
      <c r="I767" s="234" t="n">
        <f aca="false">ROUND(E767*H767,2)</f>
        <v>0</v>
      </c>
      <c r="J767" s="235" t="n">
        <v>5</v>
      </c>
      <c r="K767" s="234" t="n">
        <f aca="false">ROUND(E767*J767,2)</f>
        <v>0</v>
      </c>
      <c r="L767" s="234" t="n">
        <v>21</v>
      </c>
      <c r="M767" s="234" t="n">
        <f aca="false">G767*(1+L767/100)</f>
        <v>0</v>
      </c>
      <c r="N767" s="233" t="n">
        <v>0</v>
      </c>
      <c r="O767" s="233" t="n">
        <f aca="false">ROUND(E767*N767,2)</f>
        <v>0</v>
      </c>
      <c r="P767" s="233" t="n">
        <v>0</v>
      </c>
      <c r="Q767" s="233" t="n">
        <f aca="false">ROUND(E767*P767,2)</f>
        <v>0</v>
      </c>
      <c r="R767" s="234"/>
      <c r="S767" s="234" t="s">
        <v>248</v>
      </c>
      <c r="T767" s="236" t="s">
        <v>193</v>
      </c>
      <c r="U767" s="207" t="n">
        <v>0</v>
      </c>
      <c r="V767" s="207" t="n">
        <f aca="false">ROUND(E767*U767,2)</f>
        <v>0</v>
      </c>
      <c r="W767" s="207"/>
      <c r="X767" s="207" t="s">
        <v>194</v>
      </c>
      <c r="Y767" s="207" t="s">
        <v>195</v>
      </c>
      <c r="Z767" s="208"/>
      <c r="AA767" s="208"/>
      <c r="AB767" s="208"/>
      <c r="AC767" s="208"/>
      <c r="AD767" s="208"/>
      <c r="AE767" s="208"/>
      <c r="AF767" s="208"/>
      <c r="AG767" s="208" t="s">
        <v>207</v>
      </c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</row>
    <row r="768" customFormat="false" ht="13.2" hidden="false" customHeight="false" outlineLevel="2" collapsed="false">
      <c r="A768" s="209"/>
      <c r="B768" s="210"/>
      <c r="C768" s="219"/>
      <c r="D768" s="219"/>
      <c r="E768" s="219"/>
      <c r="F768" s="219"/>
      <c r="G768" s="219"/>
      <c r="H768" s="207"/>
      <c r="I768" s="207"/>
      <c r="J768" s="207"/>
      <c r="K768" s="207"/>
      <c r="L768" s="207"/>
      <c r="M768" s="207"/>
      <c r="N768" s="212"/>
      <c r="O768" s="212"/>
      <c r="P768" s="212"/>
      <c r="Q768" s="212"/>
      <c r="R768" s="207"/>
      <c r="S768" s="207"/>
      <c r="T768" s="207"/>
      <c r="U768" s="207"/>
      <c r="V768" s="207"/>
      <c r="W768" s="207"/>
      <c r="X768" s="207"/>
      <c r="Y768" s="207"/>
      <c r="Z768" s="208"/>
      <c r="AA768" s="208"/>
      <c r="AB768" s="208"/>
      <c r="AC768" s="208"/>
      <c r="AD768" s="208"/>
      <c r="AE768" s="208"/>
      <c r="AF768" s="208"/>
      <c r="AG768" s="208" t="s">
        <v>202</v>
      </c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</row>
    <row r="769" customFormat="false" ht="12.8" hidden="false" customHeight="false" outlineLevel="1" collapsed="false">
      <c r="A769" s="229" t="n">
        <v>93</v>
      </c>
      <c r="B769" s="230" t="s">
        <v>689</v>
      </c>
      <c r="C769" s="231" t="s">
        <v>690</v>
      </c>
      <c r="D769" s="232" t="s">
        <v>190</v>
      </c>
      <c r="E769" s="233" t="n">
        <v>10.12</v>
      </c>
      <c r="F769" s="204"/>
      <c r="G769" s="234" t="n">
        <f aca="false">ROUND(E769*F769,2)</f>
        <v>0</v>
      </c>
      <c r="H769" s="235" t="n">
        <v>0</v>
      </c>
      <c r="I769" s="234" t="n">
        <f aca="false">ROUND(E769*H769,2)</f>
        <v>0</v>
      </c>
      <c r="J769" s="235" t="n">
        <v>6500</v>
      </c>
      <c r="K769" s="234" t="n">
        <f aca="false">ROUND(E769*J769,2)</f>
        <v>65780</v>
      </c>
      <c r="L769" s="234" t="n">
        <v>21</v>
      </c>
      <c r="M769" s="234" t="n">
        <f aca="false">G769*(1+L769/100)</f>
        <v>0</v>
      </c>
      <c r="N769" s="233" t="n">
        <v>0</v>
      </c>
      <c r="O769" s="233" t="n">
        <f aca="false">ROUND(E769*N769,2)</f>
        <v>0</v>
      </c>
      <c r="P769" s="233" t="n">
        <v>0</v>
      </c>
      <c r="Q769" s="233" t="n">
        <f aca="false">ROUND(E769*P769,2)</f>
        <v>0</v>
      </c>
      <c r="R769" s="234"/>
      <c r="S769" s="234" t="s">
        <v>248</v>
      </c>
      <c r="T769" s="236" t="s">
        <v>193</v>
      </c>
      <c r="U769" s="207" t="n">
        <v>0</v>
      </c>
      <c r="V769" s="207" t="n">
        <f aca="false">ROUND(E769*U769,2)</f>
        <v>0</v>
      </c>
      <c r="W769" s="207"/>
      <c r="X769" s="207" t="s">
        <v>194</v>
      </c>
      <c r="Y769" s="207" t="s">
        <v>195</v>
      </c>
      <c r="Z769" s="208"/>
      <c r="AA769" s="208"/>
      <c r="AB769" s="208"/>
      <c r="AC769" s="208"/>
      <c r="AD769" s="208"/>
      <c r="AE769" s="208"/>
      <c r="AF769" s="208"/>
      <c r="AG769" s="208" t="s">
        <v>207</v>
      </c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</row>
    <row r="770" customFormat="false" ht="13.2" hidden="false" customHeight="true" outlineLevel="2" collapsed="false">
      <c r="A770" s="209"/>
      <c r="B770" s="210"/>
      <c r="C770" s="220" t="s">
        <v>691</v>
      </c>
      <c r="D770" s="220"/>
      <c r="E770" s="220"/>
      <c r="F770" s="220"/>
      <c r="G770" s="220"/>
      <c r="H770" s="207"/>
      <c r="I770" s="207"/>
      <c r="J770" s="207"/>
      <c r="K770" s="207"/>
      <c r="L770" s="207"/>
      <c r="M770" s="207"/>
      <c r="N770" s="212"/>
      <c r="O770" s="212"/>
      <c r="P770" s="212"/>
      <c r="Q770" s="212"/>
      <c r="R770" s="207"/>
      <c r="S770" s="207"/>
      <c r="T770" s="207"/>
      <c r="U770" s="207"/>
      <c r="V770" s="207"/>
      <c r="W770" s="207"/>
      <c r="X770" s="207"/>
      <c r="Y770" s="207"/>
      <c r="Z770" s="208"/>
      <c r="AA770" s="208"/>
      <c r="AB770" s="208"/>
      <c r="AC770" s="208"/>
      <c r="AD770" s="208"/>
      <c r="AE770" s="208"/>
      <c r="AF770" s="208"/>
      <c r="AG770" s="208" t="s">
        <v>215</v>
      </c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13" t="str">
        <f aca="false">C770</f>
        <v>Osadí se nové hliníkové výlohy s fixní spodní části, jejíž zasklení bude opatřeno perforovanou fólií s logem Hanáčka z venkovní strany.</v>
      </c>
      <c r="BB770" s="208"/>
      <c r="BC770" s="208"/>
      <c r="BD770" s="208"/>
      <c r="BE770" s="208"/>
      <c r="BF770" s="208"/>
      <c r="BG770" s="208"/>
      <c r="BH770" s="208"/>
    </row>
    <row r="771" customFormat="false" ht="13.2" hidden="false" customHeight="false" outlineLevel="2" collapsed="false">
      <c r="A771" s="209"/>
      <c r="B771" s="210"/>
      <c r="C771" s="214" t="s">
        <v>199</v>
      </c>
      <c r="D771" s="215"/>
      <c r="E771" s="216"/>
      <c r="F771" s="207"/>
      <c r="G771" s="207"/>
      <c r="H771" s="207"/>
      <c r="I771" s="207"/>
      <c r="J771" s="207"/>
      <c r="K771" s="207"/>
      <c r="L771" s="207"/>
      <c r="M771" s="207"/>
      <c r="N771" s="212"/>
      <c r="O771" s="212"/>
      <c r="P771" s="212"/>
      <c r="Q771" s="212"/>
      <c r="R771" s="207"/>
      <c r="S771" s="207"/>
      <c r="T771" s="207"/>
      <c r="U771" s="207"/>
      <c r="V771" s="207"/>
      <c r="W771" s="207"/>
      <c r="X771" s="207"/>
      <c r="Y771" s="207"/>
      <c r="Z771" s="208"/>
      <c r="AA771" s="208"/>
      <c r="AB771" s="208"/>
      <c r="AC771" s="208"/>
      <c r="AD771" s="208"/>
      <c r="AE771" s="208"/>
      <c r="AF771" s="208"/>
      <c r="AG771" s="208" t="s">
        <v>200</v>
      </c>
      <c r="AH771" s="208" t="n">
        <v>0</v>
      </c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</row>
    <row r="772" customFormat="false" ht="13.2" hidden="false" customHeight="false" outlineLevel="3" collapsed="false">
      <c r="A772" s="209"/>
      <c r="B772" s="210"/>
      <c r="C772" s="214" t="s">
        <v>692</v>
      </c>
      <c r="D772" s="215"/>
      <c r="E772" s="216" t="n">
        <v>10.12</v>
      </c>
      <c r="F772" s="207"/>
      <c r="G772" s="207"/>
      <c r="H772" s="207"/>
      <c r="I772" s="207"/>
      <c r="J772" s="207"/>
      <c r="K772" s="207"/>
      <c r="L772" s="207"/>
      <c r="M772" s="207"/>
      <c r="N772" s="212"/>
      <c r="O772" s="212"/>
      <c r="P772" s="212"/>
      <c r="Q772" s="212"/>
      <c r="R772" s="207"/>
      <c r="S772" s="207"/>
      <c r="T772" s="207"/>
      <c r="U772" s="207"/>
      <c r="V772" s="207"/>
      <c r="W772" s="207"/>
      <c r="X772" s="207"/>
      <c r="Y772" s="207"/>
      <c r="Z772" s="208"/>
      <c r="AA772" s="208"/>
      <c r="AB772" s="208"/>
      <c r="AC772" s="208"/>
      <c r="AD772" s="208"/>
      <c r="AE772" s="208"/>
      <c r="AF772" s="208"/>
      <c r="AG772" s="208" t="s">
        <v>200</v>
      </c>
      <c r="AH772" s="208" t="n">
        <v>0</v>
      </c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</row>
    <row r="773" customFormat="false" ht="13.2" hidden="false" customHeight="false" outlineLevel="2" collapsed="false">
      <c r="A773" s="209"/>
      <c r="B773" s="210"/>
      <c r="C773" s="217"/>
      <c r="D773" s="217"/>
      <c r="E773" s="217"/>
      <c r="F773" s="217"/>
      <c r="G773" s="217"/>
      <c r="H773" s="207"/>
      <c r="I773" s="207"/>
      <c r="J773" s="207"/>
      <c r="K773" s="207"/>
      <c r="L773" s="207"/>
      <c r="M773" s="207"/>
      <c r="N773" s="212"/>
      <c r="O773" s="212"/>
      <c r="P773" s="212"/>
      <c r="Q773" s="212"/>
      <c r="R773" s="207"/>
      <c r="S773" s="207"/>
      <c r="T773" s="207"/>
      <c r="U773" s="207"/>
      <c r="V773" s="207"/>
      <c r="W773" s="207"/>
      <c r="X773" s="207"/>
      <c r="Y773" s="207"/>
      <c r="Z773" s="208"/>
      <c r="AA773" s="208"/>
      <c r="AB773" s="208"/>
      <c r="AC773" s="208"/>
      <c r="AD773" s="208"/>
      <c r="AE773" s="208"/>
      <c r="AF773" s="208"/>
      <c r="AG773" s="208" t="s">
        <v>202</v>
      </c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</row>
    <row r="774" customFormat="false" ht="19.4" hidden="false" customHeight="false" outlineLevel="1" collapsed="false">
      <c r="A774" s="229" t="n">
        <v>94</v>
      </c>
      <c r="B774" s="230" t="s">
        <v>693</v>
      </c>
      <c r="C774" s="231" t="s">
        <v>694</v>
      </c>
      <c r="D774" s="232" t="s">
        <v>695</v>
      </c>
      <c r="E774" s="233" t="n">
        <v>54</v>
      </c>
      <c r="F774" s="204"/>
      <c r="G774" s="234" t="n">
        <f aca="false">ROUND(E774*F774,2)</f>
        <v>0</v>
      </c>
      <c r="H774" s="235" t="n">
        <v>0</v>
      </c>
      <c r="I774" s="234" t="n">
        <f aca="false">ROUND(E774*H774,2)</f>
        <v>0</v>
      </c>
      <c r="J774" s="235" t="n">
        <v>550</v>
      </c>
      <c r="K774" s="234" t="n">
        <f aca="false">ROUND(E774*J774,2)</f>
        <v>29700</v>
      </c>
      <c r="L774" s="234" t="n">
        <v>21</v>
      </c>
      <c r="M774" s="234" t="n">
        <f aca="false">G774*(1+L774/100)</f>
        <v>0</v>
      </c>
      <c r="N774" s="233" t="n">
        <v>0</v>
      </c>
      <c r="O774" s="233" t="n">
        <f aca="false">ROUND(E774*N774,2)</f>
        <v>0</v>
      </c>
      <c r="P774" s="233" t="n">
        <v>0</v>
      </c>
      <c r="Q774" s="233" t="n">
        <f aca="false">ROUND(E774*P774,2)</f>
        <v>0</v>
      </c>
      <c r="R774" s="234"/>
      <c r="S774" s="234" t="s">
        <v>248</v>
      </c>
      <c r="T774" s="236" t="s">
        <v>193</v>
      </c>
      <c r="U774" s="207" t="n">
        <v>0</v>
      </c>
      <c r="V774" s="207" t="n">
        <f aca="false">ROUND(E774*U774,2)</f>
        <v>0</v>
      </c>
      <c r="W774" s="207"/>
      <c r="X774" s="207" t="s">
        <v>444</v>
      </c>
      <c r="Y774" s="207" t="s">
        <v>195</v>
      </c>
      <c r="Z774" s="208"/>
      <c r="AA774" s="208"/>
      <c r="AB774" s="208"/>
      <c r="AC774" s="208"/>
      <c r="AD774" s="208"/>
      <c r="AE774" s="208"/>
      <c r="AF774" s="208"/>
      <c r="AG774" s="208" t="s">
        <v>696</v>
      </c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</row>
    <row r="775" customFormat="false" ht="13.2" hidden="false" customHeight="false" outlineLevel="2" collapsed="false">
      <c r="A775" s="209"/>
      <c r="B775" s="210"/>
      <c r="C775" s="219"/>
      <c r="D775" s="219"/>
      <c r="E775" s="219"/>
      <c r="F775" s="219"/>
      <c r="G775" s="219"/>
      <c r="H775" s="207"/>
      <c r="I775" s="207"/>
      <c r="J775" s="207"/>
      <c r="K775" s="207"/>
      <c r="L775" s="207"/>
      <c r="M775" s="207"/>
      <c r="N775" s="212"/>
      <c r="O775" s="212"/>
      <c r="P775" s="212"/>
      <c r="Q775" s="212"/>
      <c r="R775" s="207"/>
      <c r="S775" s="207"/>
      <c r="T775" s="207"/>
      <c r="U775" s="207"/>
      <c r="V775" s="207"/>
      <c r="W775" s="207"/>
      <c r="X775" s="207"/>
      <c r="Y775" s="207"/>
      <c r="Z775" s="208"/>
      <c r="AA775" s="208"/>
      <c r="AB775" s="208"/>
      <c r="AC775" s="208"/>
      <c r="AD775" s="208"/>
      <c r="AE775" s="208"/>
      <c r="AF775" s="208"/>
      <c r="AG775" s="208" t="s">
        <v>202</v>
      </c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</row>
    <row r="776" customFormat="false" ht="13.2" hidden="false" customHeight="false" outlineLevel="0" collapsed="false">
      <c r="A776" s="191" t="s">
        <v>186</v>
      </c>
      <c r="B776" s="192" t="s">
        <v>152</v>
      </c>
      <c r="C776" s="193" t="s">
        <v>28</v>
      </c>
      <c r="D776" s="194"/>
      <c r="E776" s="195"/>
      <c r="F776" s="196"/>
      <c r="G776" s="196" t="n">
        <f aca="false">SUMIF(AG777:AG786,"&lt;&gt;NOR",G777:G786)</f>
        <v>0</v>
      </c>
      <c r="H776" s="196"/>
      <c r="I776" s="196" t="n">
        <f aca="false">SUM(I777:I786)</f>
        <v>0</v>
      </c>
      <c r="J776" s="196"/>
      <c r="K776" s="196" t="n">
        <f aca="false">SUM(K777:K786)</f>
        <v>42750</v>
      </c>
      <c r="L776" s="196"/>
      <c r="M776" s="196" t="n">
        <f aca="false">SUM(M777:M786)</f>
        <v>0</v>
      </c>
      <c r="N776" s="195"/>
      <c r="O776" s="195" t="n">
        <f aca="false">SUM(O777:O786)</f>
        <v>0</v>
      </c>
      <c r="P776" s="195"/>
      <c r="Q776" s="195" t="n">
        <f aca="false">SUM(Q777:Q786)</f>
        <v>0</v>
      </c>
      <c r="R776" s="196"/>
      <c r="S776" s="196"/>
      <c r="T776" s="197"/>
      <c r="U776" s="198"/>
      <c r="V776" s="198" t="n">
        <f aca="false">SUM(V777:V786)</f>
        <v>0</v>
      </c>
      <c r="W776" s="198"/>
      <c r="X776" s="198"/>
      <c r="Y776" s="198"/>
      <c r="AG776" s="0" t="s">
        <v>187</v>
      </c>
    </row>
    <row r="777" customFormat="false" ht="12.8" hidden="false" customHeight="false" outlineLevel="1" collapsed="false">
      <c r="A777" s="229" t="n">
        <v>95</v>
      </c>
      <c r="B777" s="230" t="s">
        <v>697</v>
      </c>
      <c r="C777" s="231" t="s">
        <v>698</v>
      </c>
      <c r="D777" s="232" t="s">
        <v>699</v>
      </c>
      <c r="E777" s="233" t="n">
        <v>1</v>
      </c>
      <c r="F777" s="204"/>
      <c r="G777" s="234" t="n">
        <f aca="false">ROUND(E777*F777,2)</f>
        <v>0</v>
      </c>
      <c r="H777" s="235" t="n">
        <v>0</v>
      </c>
      <c r="I777" s="234" t="n">
        <f aca="false">ROUND(E777*H777,2)</f>
        <v>0</v>
      </c>
      <c r="J777" s="235" t="n">
        <v>7250</v>
      </c>
      <c r="K777" s="234" t="n">
        <f aca="false">ROUND(E777*J777,2)</f>
        <v>7250</v>
      </c>
      <c r="L777" s="234" t="n">
        <v>21</v>
      </c>
      <c r="M777" s="234" t="n">
        <f aca="false">G777*(1+L777/100)</f>
        <v>0</v>
      </c>
      <c r="N777" s="233" t="n">
        <v>0</v>
      </c>
      <c r="O777" s="233" t="n">
        <f aca="false">ROUND(E777*N777,2)</f>
        <v>0</v>
      </c>
      <c r="P777" s="233" t="n">
        <v>0</v>
      </c>
      <c r="Q777" s="233" t="n">
        <f aca="false">ROUND(E777*P777,2)</f>
        <v>0</v>
      </c>
      <c r="R777" s="234"/>
      <c r="S777" s="234" t="s">
        <v>248</v>
      </c>
      <c r="T777" s="236" t="s">
        <v>193</v>
      </c>
      <c r="U777" s="207" t="n">
        <v>0</v>
      </c>
      <c r="V777" s="207" t="n">
        <f aca="false">ROUND(E777*U777,2)</f>
        <v>0</v>
      </c>
      <c r="W777" s="207"/>
      <c r="X777" s="207" t="s">
        <v>194</v>
      </c>
      <c r="Y777" s="207" t="s">
        <v>195</v>
      </c>
      <c r="Z777" s="208"/>
      <c r="AA777" s="208"/>
      <c r="AB777" s="208"/>
      <c r="AC777" s="208"/>
      <c r="AD777" s="208"/>
      <c r="AE777" s="208"/>
      <c r="AF777" s="208"/>
      <c r="AG777" s="208" t="s">
        <v>207</v>
      </c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</row>
    <row r="778" customFormat="false" ht="13.2" hidden="false" customHeight="false" outlineLevel="2" collapsed="false">
      <c r="A778" s="209"/>
      <c r="B778" s="210"/>
      <c r="C778" s="214" t="s">
        <v>199</v>
      </c>
      <c r="D778" s="215"/>
      <c r="E778" s="216"/>
      <c r="F778" s="207"/>
      <c r="G778" s="207"/>
      <c r="H778" s="207"/>
      <c r="I778" s="207"/>
      <c r="J778" s="207"/>
      <c r="K778" s="207"/>
      <c r="L778" s="207"/>
      <c r="M778" s="207"/>
      <c r="N778" s="212"/>
      <c r="O778" s="212"/>
      <c r="P778" s="212"/>
      <c r="Q778" s="212"/>
      <c r="R778" s="207"/>
      <c r="S778" s="207"/>
      <c r="T778" s="207"/>
      <c r="U778" s="207"/>
      <c r="V778" s="207"/>
      <c r="W778" s="207"/>
      <c r="X778" s="207"/>
      <c r="Y778" s="207"/>
      <c r="Z778" s="208"/>
      <c r="AA778" s="208"/>
      <c r="AB778" s="208"/>
      <c r="AC778" s="208"/>
      <c r="AD778" s="208"/>
      <c r="AE778" s="208"/>
      <c r="AF778" s="208"/>
      <c r="AG778" s="208" t="s">
        <v>200</v>
      </c>
      <c r="AH778" s="208" t="n">
        <v>0</v>
      </c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</row>
    <row r="779" customFormat="false" ht="13.2" hidden="false" customHeight="false" outlineLevel="3" collapsed="false">
      <c r="A779" s="209"/>
      <c r="B779" s="210"/>
      <c r="C779" s="214" t="s">
        <v>700</v>
      </c>
      <c r="D779" s="215"/>
      <c r="E779" s="216" t="n">
        <v>1</v>
      </c>
      <c r="F779" s="207"/>
      <c r="G779" s="207"/>
      <c r="H779" s="207"/>
      <c r="I779" s="207"/>
      <c r="J779" s="207"/>
      <c r="K779" s="207"/>
      <c r="L779" s="207"/>
      <c r="M779" s="207"/>
      <c r="N779" s="212"/>
      <c r="O779" s="212"/>
      <c r="P779" s="212"/>
      <c r="Q779" s="212"/>
      <c r="R779" s="207"/>
      <c r="S779" s="207"/>
      <c r="T779" s="207"/>
      <c r="U779" s="207"/>
      <c r="V779" s="207"/>
      <c r="W779" s="207"/>
      <c r="X779" s="207"/>
      <c r="Y779" s="207"/>
      <c r="Z779" s="208"/>
      <c r="AA779" s="208"/>
      <c r="AB779" s="208"/>
      <c r="AC779" s="208"/>
      <c r="AD779" s="208"/>
      <c r="AE779" s="208"/>
      <c r="AF779" s="208"/>
      <c r="AG779" s="208" t="s">
        <v>200</v>
      </c>
      <c r="AH779" s="208" t="n">
        <v>0</v>
      </c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</row>
    <row r="780" customFormat="false" ht="13.2" hidden="false" customHeight="false" outlineLevel="2" collapsed="false">
      <c r="A780" s="209"/>
      <c r="B780" s="210"/>
      <c r="C780" s="217"/>
      <c r="D780" s="217"/>
      <c r="E780" s="217"/>
      <c r="F780" s="217"/>
      <c r="G780" s="217"/>
      <c r="H780" s="207"/>
      <c r="I780" s="207"/>
      <c r="J780" s="207"/>
      <c r="K780" s="207"/>
      <c r="L780" s="207"/>
      <c r="M780" s="207"/>
      <c r="N780" s="212"/>
      <c r="O780" s="212"/>
      <c r="P780" s="212"/>
      <c r="Q780" s="212"/>
      <c r="R780" s="207"/>
      <c r="S780" s="207"/>
      <c r="T780" s="207"/>
      <c r="U780" s="207"/>
      <c r="V780" s="207"/>
      <c r="W780" s="207"/>
      <c r="X780" s="207"/>
      <c r="Y780" s="207"/>
      <c r="Z780" s="208"/>
      <c r="AA780" s="208"/>
      <c r="AB780" s="208"/>
      <c r="AC780" s="208"/>
      <c r="AD780" s="208"/>
      <c r="AE780" s="208"/>
      <c r="AF780" s="208"/>
      <c r="AG780" s="208" t="s">
        <v>202</v>
      </c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</row>
    <row r="781" customFormat="false" ht="12.8" hidden="false" customHeight="false" outlineLevel="1" collapsed="false">
      <c r="A781" s="229" t="n">
        <v>96</v>
      </c>
      <c r="B781" s="230" t="s">
        <v>701</v>
      </c>
      <c r="C781" s="231" t="s">
        <v>702</v>
      </c>
      <c r="D781" s="232" t="s">
        <v>264</v>
      </c>
      <c r="E781" s="233" t="n">
        <v>1</v>
      </c>
      <c r="F781" s="204"/>
      <c r="G781" s="234" t="n">
        <f aca="false">ROUND(E781*F781,2)</f>
        <v>0</v>
      </c>
      <c r="H781" s="235" t="n">
        <v>0</v>
      </c>
      <c r="I781" s="234" t="n">
        <f aca="false">ROUND(E781*H781,2)</f>
        <v>0</v>
      </c>
      <c r="J781" s="235" t="n">
        <v>15500</v>
      </c>
      <c r="K781" s="234" t="n">
        <f aca="false">ROUND(E781*J781,2)</f>
        <v>15500</v>
      </c>
      <c r="L781" s="234" t="n">
        <v>21</v>
      </c>
      <c r="M781" s="234" t="n">
        <f aca="false">G781*(1+L781/100)</f>
        <v>0</v>
      </c>
      <c r="N781" s="233" t="n">
        <v>0</v>
      </c>
      <c r="O781" s="233" t="n">
        <f aca="false">ROUND(E781*N781,2)</f>
        <v>0</v>
      </c>
      <c r="P781" s="233" t="n">
        <v>0</v>
      </c>
      <c r="Q781" s="233" t="n">
        <f aca="false">ROUND(E781*P781,2)</f>
        <v>0</v>
      </c>
      <c r="R781" s="234"/>
      <c r="S781" s="234" t="s">
        <v>248</v>
      </c>
      <c r="T781" s="236" t="s">
        <v>193</v>
      </c>
      <c r="U781" s="207" t="n">
        <v>0</v>
      </c>
      <c r="V781" s="207" t="n">
        <f aca="false">ROUND(E781*U781,2)</f>
        <v>0</v>
      </c>
      <c r="W781" s="207"/>
      <c r="X781" s="207" t="s">
        <v>194</v>
      </c>
      <c r="Y781" s="207" t="s">
        <v>195</v>
      </c>
      <c r="Z781" s="208"/>
      <c r="AA781" s="208"/>
      <c r="AB781" s="208"/>
      <c r="AC781" s="208"/>
      <c r="AD781" s="208"/>
      <c r="AE781" s="208"/>
      <c r="AF781" s="208"/>
      <c r="AG781" s="208" t="s">
        <v>207</v>
      </c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</row>
    <row r="782" customFormat="false" ht="13.2" hidden="false" customHeight="false" outlineLevel="2" collapsed="false">
      <c r="A782" s="209"/>
      <c r="B782" s="210"/>
      <c r="C782" s="219"/>
      <c r="D782" s="219"/>
      <c r="E782" s="219"/>
      <c r="F782" s="219"/>
      <c r="G782" s="219"/>
      <c r="H782" s="207"/>
      <c r="I782" s="207"/>
      <c r="J782" s="207"/>
      <c r="K782" s="207"/>
      <c r="L782" s="207"/>
      <c r="M782" s="207"/>
      <c r="N782" s="212"/>
      <c r="O782" s="212"/>
      <c r="P782" s="212"/>
      <c r="Q782" s="212"/>
      <c r="R782" s="207"/>
      <c r="S782" s="207"/>
      <c r="T782" s="207"/>
      <c r="U782" s="207"/>
      <c r="V782" s="207"/>
      <c r="W782" s="207"/>
      <c r="X782" s="207"/>
      <c r="Y782" s="207"/>
      <c r="Z782" s="208"/>
      <c r="AA782" s="208"/>
      <c r="AB782" s="208"/>
      <c r="AC782" s="208"/>
      <c r="AD782" s="208"/>
      <c r="AE782" s="208"/>
      <c r="AF782" s="208"/>
      <c r="AG782" s="208" t="s">
        <v>202</v>
      </c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</row>
    <row r="783" customFormat="false" ht="12.8" hidden="false" customHeight="false" outlineLevel="1" collapsed="false">
      <c r="A783" s="229" t="n">
        <v>97</v>
      </c>
      <c r="B783" s="230" t="s">
        <v>703</v>
      </c>
      <c r="C783" s="231" t="s">
        <v>704</v>
      </c>
      <c r="D783" s="232" t="s">
        <v>264</v>
      </c>
      <c r="E783" s="233" t="n">
        <v>1</v>
      </c>
      <c r="F783" s="204"/>
      <c r="G783" s="234" t="n">
        <f aca="false">ROUND(E783*F783,2)</f>
        <v>0</v>
      </c>
      <c r="H783" s="235" t="n">
        <v>0</v>
      </c>
      <c r="I783" s="234" t="n">
        <f aca="false">ROUND(E783*H783,2)</f>
        <v>0</v>
      </c>
      <c r="J783" s="235" t="n">
        <v>15500</v>
      </c>
      <c r="K783" s="234" t="n">
        <f aca="false">ROUND(E783*J783,2)</f>
        <v>15500</v>
      </c>
      <c r="L783" s="234" t="n">
        <v>21</v>
      </c>
      <c r="M783" s="234" t="n">
        <f aca="false">G783*(1+L783/100)</f>
        <v>0</v>
      </c>
      <c r="N783" s="233" t="n">
        <v>0</v>
      </c>
      <c r="O783" s="233" t="n">
        <f aca="false">ROUND(E783*N783,2)</f>
        <v>0</v>
      </c>
      <c r="P783" s="233" t="n">
        <v>0</v>
      </c>
      <c r="Q783" s="233" t="n">
        <f aca="false">ROUND(E783*P783,2)</f>
        <v>0</v>
      </c>
      <c r="R783" s="234"/>
      <c r="S783" s="234" t="s">
        <v>248</v>
      </c>
      <c r="T783" s="236" t="s">
        <v>193</v>
      </c>
      <c r="U783" s="207" t="n">
        <v>0</v>
      </c>
      <c r="V783" s="207" t="n">
        <f aca="false">ROUND(E783*U783,2)</f>
        <v>0</v>
      </c>
      <c r="W783" s="207"/>
      <c r="X783" s="207" t="s">
        <v>194</v>
      </c>
      <c r="Y783" s="207" t="s">
        <v>195</v>
      </c>
      <c r="Z783" s="208"/>
      <c r="AA783" s="208"/>
      <c r="AB783" s="208"/>
      <c r="AC783" s="208"/>
      <c r="AD783" s="208"/>
      <c r="AE783" s="208"/>
      <c r="AF783" s="208"/>
      <c r="AG783" s="208" t="s">
        <v>207</v>
      </c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</row>
    <row r="784" customFormat="false" ht="13.2" hidden="false" customHeight="false" outlineLevel="2" collapsed="false">
      <c r="A784" s="209"/>
      <c r="B784" s="210"/>
      <c r="C784" s="219"/>
      <c r="D784" s="219"/>
      <c r="E784" s="219"/>
      <c r="F784" s="219"/>
      <c r="G784" s="219"/>
      <c r="H784" s="207"/>
      <c r="I784" s="207"/>
      <c r="J784" s="207"/>
      <c r="K784" s="207"/>
      <c r="L784" s="207"/>
      <c r="M784" s="207"/>
      <c r="N784" s="212"/>
      <c r="O784" s="212"/>
      <c r="P784" s="212"/>
      <c r="Q784" s="212"/>
      <c r="R784" s="207"/>
      <c r="S784" s="207"/>
      <c r="T784" s="207"/>
      <c r="U784" s="207"/>
      <c r="V784" s="207"/>
      <c r="W784" s="207"/>
      <c r="X784" s="207"/>
      <c r="Y784" s="207"/>
      <c r="Z784" s="208"/>
      <c r="AA784" s="208"/>
      <c r="AB784" s="208"/>
      <c r="AC784" s="208"/>
      <c r="AD784" s="208"/>
      <c r="AE784" s="208"/>
      <c r="AF784" s="208"/>
      <c r="AG784" s="208" t="s">
        <v>202</v>
      </c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</row>
    <row r="785" customFormat="false" ht="12.8" hidden="false" customHeight="false" outlineLevel="1" collapsed="false">
      <c r="A785" s="229" t="n">
        <v>98</v>
      </c>
      <c r="B785" s="230" t="s">
        <v>705</v>
      </c>
      <c r="C785" s="231" t="s">
        <v>706</v>
      </c>
      <c r="D785" s="232" t="s">
        <v>264</v>
      </c>
      <c r="E785" s="233" t="n">
        <v>1</v>
      </c>
      <c r="F785" s="204"/>
      <c r="G785" s="234" t="n">
        <f aca="false">ROUND(E785*F785,2)</f>
        <v>0</v>
      </c>
      <c r="H785" s="235" t="n">
        <v>0</v>
      </c>
      <c r="I785" s="234" t="n">
        <f aca="false">ROUND(E785*H785,2)</f>
        <v>0</v>
      </c>
      <c r="J785" s="235" t="n">
        <v>4500</v>
      </c>
      <c r="K785" s="234" t="n">
        <f aca="false">ROUND(E785*J785,2)</f>
        <v>4500</v>
      </c>
      <c r="L785" s="234" t="n">
        <v>21</v>
      </c>
      <c r="M785" s="234" t="n">
        <f aca="false">G785*(1+L785/100)</f>
        <v>0</v>
      </c>
      <c r="N785" s="233" t="n">
        <v>0</v>
      </c>
      <c r="O785" s="233" t="n">
        <f aca="false">ROUND(E785*N785,2)</f>
        <v>0</v>
      </c>
      <c r="P785" s="233" t="n">
        <v>0</v>
      </c>
      <c r="Q785" s="233" t="n">
        <f aca="false">ROUND(E785*P785,2)</f>
        <v>0</v>
      </c>
      <c r="R785" s="234"/>
      <c r="S785" s="234" t="s">
        <v>248</v>
      </c>
      <c r="T785" s="236" t="s">
        <v>193</v>
      </c>
      <c r="U785" s="207" t="n">
        <v>0</v>
      </c>
      <c r="V785" s="207" t="n">
        <f aca="false">ROUND(E785*U785,2)</f>
        <v>0</v>
      </c>
      <c r="W785" s="207"/>
      <c r="X785" s="207" t="s">
        <v>194</v>
      </c>
      <c r="Y785" s="207" t="s">
        <v>195</v>
      </c>
      <c r="Z785" s="208"/>
      <c r="AA785" s="208"/>
      <c r="AB785" s="208"/>
      <c r="AC785" s="208"/>
      <c r="AD785" s="208"/>
      <c r="AE785" s="208"/>
      <c r="AF785" s="208"/>
      <c r="AG785" s="208" t="s">
        <v>207</v>
      </c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</row>
    <row r="786" customFormat="false" ht="13.2" hidden="false" customHeight="false" outlineLevel="2" collapsed="false">
      <c r="A786" s="209"/>
      <c r="B786" s="210"/>
      <c r="C786" s="219"/>
      <c r="D786" s="219"/>
      <c r="E786" s="219"/>
      <c r="F786" s="219"/>
      <c r="G786" s="219"/>
      <c r="H786" s="207"/>
      <c r="I786" s="207"/>
      <c r="J786" s="207"/>
      <c r="K786" s="207"/>
      <c r="L786" s="207"/>
      <c r="M786" s="207"/>
      <c r="N786" s="212"/>
      <c r="O786" s="212"/>
      <c r="P786" s="212"/>
      <c r="Q786" s="212"/>
      <c r="R786" s="207"/>
      <c r="S786" s="207"/>
      <c r="T786" s="207"/>
      <c r="U786" s="207"/>
      <c r="V786" s="207"/>
      <c r="W786" s="207"/>
      <c r="X786" s="207"/>
      <c r="Y786" s="207"/>
      <c r="Z786" s="208"/>
      <c r="AA786" s="208"/>
      <c r="AB786" s="208"/>
      <c r="AC786" s="208"/>
      <c r="AD786" s="208"/>
      <c r="AE786" s="208"/>
      <c r="AF786" s="208"/>
      <c r="AG786" s="208" t="s">
        <v>202</v>
      </c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</row>
    <row r="787" customFormat="false" ht="13.2" hidden="false" customHeight="false" outlineLevel="0" collapsed="false">
      <c r="A787" s="191" t="s">
        <v>186</v>
      </c>
      <c r="B787" s="192" t="s">
        <v>27</v>
      </c>
      <c r="C787" s="193" t="s">
        <v>28</v>
      </c>
      <c r="D787" s="194"/>
      <c r="E787" s="195"/>
      <c r="F787" s="196"/>
      <c r="G787" s="196" t="n">
        <f aca="false">SUMIF(AG788:AG801,"&lt;&gt;NOR",G788:G801)</f>
        <v>0</v>
      </c>
      <c r="H787" s="196"/>
      <c r="I787" s="196" t="n">
        <f aca="false">SUM(I788:I801)</f>
        <v>0</v>
      </c>
      <c r="J787" s="196"/>
      <c r="K787" s="196" t="n">
        <f aca="false">SUM(K788:K801)</f>
        <v>98330.89</v>
      </c>
      <c r="L787" s="196"/>
      <c r="M787" s="196" t="n">
        <f aca="false">SUM(M788:M801)</f>
        <v>0</v>
      </c>
      <c r="N787" s="195"/>
      <c r="O787" s="195" t="n">
        <f aca="false">SUM(O788:O801)</f>
        <v>0</v>
      </c>
      <c r="P787" s="195"/>
      <c r="Q787" s="195" t="n">
        <f aca="false">SUM(Q788:Q801)</f>
        <v>0</v>
      </c>
      <c r="R787" s="196"/>
      <c r="S787" s="196"/>
      <c r="T787" s="197"/>
      <c r="U787" s="198"/>
      <c r="V787" s="198" t="n">
        <f aca="false">SUM(V788:V801)</f>
        <v>0</v>
      </c>
      <c r="W787" s="198"/>
      <c r="X787" s="198"/>
      <c r="Y787" s="198"/>
      <c r="AG787" s="0" t="s">
        <v>187</v>
      </c>
    </row>
    <row r="788" customFormat="false" ht="12.8" hidden="false" customHeight="false" outlineLevel="1" collapsed="false">
      <c r="A788" s="229" t="n">
        <v>99</v>
      </c>
      <c r="B788" s="230" t="s">
        <v>707</v>
      </c>
      <c r="C788" s="231" t="s">
        <v>708</v>
      </c>
      <c r="D788" s="232" t="s">
        <v>709</v>
      </c>
      <c r="E788" s="233" t="n">
        <v>1</v>
      </c>
      <c r="F788" s="204"/>
      <c r="G788" s="234" t="n">
        <f aca="false">ROUND(E788*F788,2)</f>
        <v>0</v>
      </c>
      <c r="H788" s="235" t="n">
        <v>0</v>
      </c>
      <c r="I788" s="234" t="n">
        <f aca="false">ROUND(E788*H788,2)</f>
        <v>0</v>
      </c>
      <c r="J788" s="235" t="n">
        <v>21539.31</v>
      </c>
      <c r="K788" s="234" t="n">
        <f aca="false">ROUND(E788*J788,2)</f>
        <v>21539.31</v>
      </c>
      <c r="L788" s="234" t="n">
        <v>21</v>
      </c>
      <c r="M788" s="234" t="n">
        <f aca="false">G788*(1+L788/100)</f>
        <v>0</v>
      </c>
      <c r="N788" s="233" t="n">
        <v>0</v>
      </c>
      <c r="O788" s="233" t="n">
        <f aca="false">ROUND(E788*N788,2)</f>
        <v>0</v>
      </c>
      <c r="P788" s="233" t="n">
        <v>0</v>
      </c>
      <c r="Q788" s="233" t="n">
        <f aca="false">ROUND(E788*P788,2)</f>
        <v>0</v>
      </c>
      <c r="R788" s="234"/>
      <c r="S788" s="234" t="s">
        <v>248</v>
      </c>
      <c r="T788" s="236" t="s">
        <v>193</v>
      </c>
      <c r="U788" s="207" t="n">
        <v>0</v>
      </c>
      <c r="V788" s="207" t="n">
        <f aca="false">ROUND(E788*U788,2)</f>
        <v>0</v>
      </c>
      <c r="W788" s="207"/>
      <c r="X788" s="207" t="s">
        <v>710</v>
      </c>
      <c r="Y788" s="207" t="s">
        <v>195</v>
      </c>
      <c r="Z788" s="208"/>
      <c r="AA788" s="208"/>
      <c r="AB788" s="208"/>
      <c r="AC788" s="208"/>
      <c r="AD788" s="208"/>
      <c r="AE788" s="208"/>
      <c r="AF788" s="208"/>
      <c r="AG788" s="208" t="s">
        <v>711</v>
      </c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</row>
    <row r="789" customFormat="false" ht="13.2" hidden="false" customHeight="false" outlineLevel="2" collapsed="false">
      <c r="A789" s="209"/>
      <c r="B789" s="210"/>
      <c r="C789" s="219"/>
      <c r="D789" s="219"/>
      <c r="E789" s="219"/>
      <c r="F789" s="219"/>
      <c r="G789" s="219"/>
      <c r="H789" s="207"/>
      <c r="I789" s="207"/>
      <c r="J789" s="207"/>
      <c r="K789" s="207"/>
      <c r="L789" s="207"/>
      <c r="M789" s="207"/>
      <c r="N789" s="212"/>
      <c r="O789" s="212"/>
      <c r="P789" s="212"/>
      <c r="Q789" s="212"/>
      <c r="R789" s="207"/>
      <c r="S789" s="207"/>
      <c r="T789" s="207"/>
      <c r="U789" s="207"/>
      <c r="V789" s="207"/>
      <c r="W789" s="207"/>
      <c r="X789" s="207"/>
      <c r="Y789" s="207"/>
      <c r="Z789" s="208"/>
      <c r="AA789" s="208"/>
      <c r="AB789" s="208"/>
      <c r="AC789" s="208"/>
      <c r="AD789" s="208"/>
      <c r="AE789" s="208"/>
      <c r="AF789" s="208"/>
      <c r="AG789" s="208" t="s">
        <v>202</v>
      </c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</row>
    <row r="790" customFormat="false" ht="12.8" hidden="false" customHeight="false" outlineLevel="1" collapsed="false">
      <c r="A790" s="229" t="n">
        <v>100</v>
      </c>
      <c r="B790" s="230" t="s">
        <v>712</v>
      </c>
      <c r="C790" s="231" t="s">
        <v>713</v>
      </c>
      <c r="D790" s="232" t="s">
        <v>709</v>
      </c>
      <c r="E790" s="233" t="n">
        <v>1</v>
      </c>
      <c r="F790" s="204"/>
      <c r="G790" s="234" t="n">
        <f aca="false">ROUND(E790*F790,2)</f>
        <v>0</v>
      </c>
      <c r="H790" s="235" t="n">
        <v>0</v>
      </c>
      <c r="I790" s="234" t="n">
        <f aca="false">ROUND(E790*H790,2)</f>
        <v>0</v>
      </c>
      <c r="J790" s="235" t="n">
        <v>0</v>
      </c>
      <c r="K790" s="234" t="n">
        <f aca="false">ROUND(E790*J790,2)</f>
        <v>0</v>
      </c>
      <c r="L790" s="234" t="n">
        <v>21</v>
      </c>
      <c r="M790" s="234" t="n">
        <f aca="false">G790*(1+L790/100)</f>
        <v>0</v>
      </c>
      <c r="N790" s="233" t="n">
        <v>0</v>
      </c>
      <c r="O790" s="233" t="n">
        <f aca="false">ROUND(E790*N790,2)</f>
        <v>0</v>
      </c>
      <c r="P790" s="233" t="n">
        <v>0</v>
      </c>
      <c r="Q790" s="233" t="n">
        <f aca="false">ROUND(E790*P790,2)</f>
        <v>0</v>
      </c>
      <c r="R790" s="234"/>
      <c r="S790" s="234" t="s">
        <v>248</v>
      </c>
      <c r="T790" s="236" t="s">
        <v>193</v>
      </c>
      <c r="U790" s="207" t="n">
        <v>0</v>
      </c>
      <c r="V790" s="207" t="n">
        <f aca="false">ROUND(E790*U790,2)</f>
        <v>0</v>
      </c>
      <c r="W790" s="207"/>
      <c r="X790" s="207" t="s">
        <v>710</v>
      </c>
      <c r="Y790" s="207" t="s">
        <v>195</v>
      </c>
      <c r="Z790" s="208"/>
      <c r="AA790" s="208"/>
      <c r="AB790" s="208"/>
      <c r="AC790" s="208"/>
      <c r="AD790" s="208"/>
      <c r="AE790" s="208"/>
      <c r="AF790" s="208"/>
      <c r="AG790" s="208" t="s">
        <v>711</v>
      </c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</row>
    <row r="791" customFormat="false" ht="13.2" hidden="false" customHeight="false" outlineLevel="2" collapsed="false">
      <c r="A791" s="209"/>
      <c r="B791" s="210"/>
      <c r="C791" s="219"/>
      <c r="D791" s="219"/>
      <c r="E791" s="219"/>
      <c r="F791" s="219"/>
      <c r="G791" s="219"/>
      <c r="H791" s="207"/>
      <c r="I791" s="207"/>
      <c r="J791" s="207"/>
      <c r="K791" s="207"/>
      <c r="L791" s="207"/>
      <c r="M791" s="207"/>
      <c r="N791" s="212"/>
      <c r="O791" s="212"/>
      <c r="P791" s="212"/>
      <c r="Q791" s="212"/>
      <c r="R791" s="207"/>
      <c r="S791" s="207"/>
      <c r="T791" s="207"/>
      <c r="U791" s="207"/>
      <c r="V791" s="207"/>
      <c r="W791" s="207"/>
      <c r="X791" s="207"/>
      <c r="Y791" s="207"/>
      <c r="Z791" s="208"/>
      <c r="AA791" s="208"/>
      <c r="AB791" s="208"/>
      <c r="AC791" s="208"/>
      <c r="AD791" s="208"/>
      <c r="AE791" s="208"/>
      <c r="AF791" s="208"/>
      <c r="AG791" s="208" t="s">
        <v>202</v>
      </c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</row>
    <row r="792" customFormat="false" ht="12.8" hidden="false" customHeight="false" outlineLevel="1" collapsed="false">
      <c r="A792" s="229" t="n">
        <v>101</v>
      </c>
      <c r="B792" s="230" t="s">
        <v>714</v>
      </c>
      <c r="C792" s="231" t="s">
        <v>715</v>
      </c>
      <c r="D792" s="232" t="s">
        <v>709</v>
      </c>
      <c r="E792" s="233" t="n">
        <v>1</v>
      </c>
      <c r="F792" s="204"/>
      <c r="G792" s="234" t="n">
        <f aca="false">ROUND(E792*F792,2)</f>
        <v>0</v>
      </c>
      <c r="H792" s="235" t="n">
        <v>0</v>
      </c>
      <c r="I792" s="234" t="n">
        <f aca="false">ROUND(E792*H792,2)</f>
        <v>0</v>
      </c>
      <c r="J792" s="235" t="n">
        <v>32308.97</v>
      </c>
      <c r="K792" s="234" t="n">
        <f aca="false">ROUND(E792*J792,2)</f>
        <v>32308.97</v>
      </c>
      <c r="L792" s="234" t="n">
        <v>21</v>
      </c>
      <c r="M792" s="234" t="n">
        <f aca="false">G792*(1+L792/100)</f>
        <v>0</v>
      </c>
      <c r="N792" s="233" t="n">
        <v>0</v>
      </c>
      <c r="O792" s="233" t="n">
        <f aca="false">ROUND(E792*N792,2)</f>
        <v>0</v>
      </c>
      <c r="P792" s="233" t="n">
        <v>0</v>
      </c>
      <c r="Q792" s="233" t="n">
        <f aca="false">ROUND(E792*P792,2)</f>
        <v>0</v>
      </c>
      <c r="R792" s="234"/>
      <c r="S792" s="234" t="s">
        <v>248</v>
      </c>
      <c r="T792" s="236" t="s">
        <v>193</v>
      </c>
      <c r="U792" s="207" t="n">
        <v>0</v>
      </c>
      <c r="V792" s="207" t="n">
        <f aca="false">ROUND(E792*U792,2)</f>
        <v>0</v>
      </c>
      <c r="W792" s="207"/>
      <c r="X792" s="207" t="s">
        <v>710</v>
      </c>
      <c r="Y792" s="207" t="s">
        <v>195</v>
      </c>
      <c r="Z792" s="208"/>
      <c r="AA792" s="208"/>
      <c r="AB792" s="208"/>
      <c r="AC792" s="208"/>
      <c r="AD792" s="208"/>
      <c r="AE792" s="208"/>
      <c r="AF792" s="208"/>
      <c r="AG792" s="208" t="s">
        <v>711</v>
      </c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</row>
    <row r="793" customFormat="false" ht="13.2" hidden="false" customHeight="false" outlineLevel="2" collapsed="false">
      <c r="A793" s="209"/>
      <c r="B793" s="210"/>
      <c r="C793" s="219"/>
      <c r="D793" s="219"/>
      <c r="E793" s="219"/>
      <c r="F793" s="219"/>
      <c r="G793" s="219"/>
      <c r="H793" s="207"/>
      <c r="I793" s="207"/>
      <c r="J793" s="207"/>
      <c r="K793" s="207"/>
      <c r="L793" s="207"/>
      <c r="M793" s="207"/>
      <c r="N793" s="212"/>
      <c r="O793" s="212"/>
      <c r="P793" s="212"/>
      <c r="Q793" s="212"/>
      <c r="R793" s="207"/>
      <c r="S793" s="207"/>
      <c r="T793" s="207"/>
      <c r="U793" s="207"/>
      <c r="V793" s="207"/>
      <c r="W793" s="207"/>
      <c r="X793" s="207"/>
      <c r="Y793" s="207"/>
      <c r="Z793" s="208"/>
      <c r="AA793" s="208"/>
      <c r="AB793" s="208"/>
      <c r="AC793" s="208"/>
      <c r="AD793" s="208"/>
      <c r="AE793" s="208"/>
      <c r="AF793" s="208"/>
      <c r="AG793" s="208" t="s">
        <v>202</v>
      </c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</row>
    <row r="794" customFormat="false" ht="12.8" hidden="false" customHeight="false" outlineLevel="1" collapsed="false">
      <c r="A794" s="229" t="n">
        <v>102</v>
      </c>
      <c r="B794" s="230" t="s">
        <v>716</v>
      </c>
      <c r="C794" s="231" t="s">
        <v>717</v>
      </c>
      <c r="D794" s="232" t="s">
        <v>709</v>
      </c>
      <c r="E794" s="233" t="n">
        <v>1</v>
      </c>
      <c r="F794" s="204"/>
      <c r="G794" s="234" t="n">
        <f aca="false">ROUND(E794*F794,2)</f>
        <v>0</v>
      </c>
      <c r="H794" s="235" t="n">
        <v>0</v>
      </c>
      <c r="I794" s="234" t="n">
        <f aca="false">ROUND(E794*H794,2)</f>
        <v>0</v>
      </c>
      <c r="J794" s="235" t="n">
        <v>21539.31</v>
      </c>
      <c r="K794" s="234" t="n">
        <f aca="false">ROUND(E794*J794,2)</f>
        <v>21539.31</v>
      </c>
      <c r="L794" s="234" t="n">
        <v>21</v>
      </c>
      <c r="M794" s="234" t="n">
        <f aca="false">G794*(1+L794/100)</f>
        <v>0</v>
      </c>
      <c r="N794" s="233" t="n">
        <v>0</v>
      </c>
      <c r="O794" s="233" t="n">
        <f aca="false">ROUND(E794*N794,2)</f>
        <v>0</v>
      </c>
      <c r="P794" s="233" t="n">
        <v>0</v>
      </c>
      <c r="Q794" s="233" t="n">
        <f aca="false">ROUND(E794*P794,2)</f>
        <v>0</v>
      </c>
      <c r="R794" s="234"/>
      <c r="S794" s="234" t="s">
        <v>248</v>
      </c>
      <c r="T794" s="236" t="s">
        <v>193</v>
      </c>
      <c r="U794" s="207" t="n">
        <v>0</v>
      </c>
      <c r="V794" s="207" t="n">
        <f aca="false">ROUND(E794*U794,2)</f>
        <v>0</v>
      </c>
      <c r="W794" s="207"/>
      <c r="X794" s="207" t="s">
        <v>710</v>
      </c>
      <c r="Y794" s="207" t="s">
        <v>195</v>
      </c>
      <c r="Z794" s="208"/>
      <c r="AA794" s="208"/>
      <c r="AB794" s="208"/>
      <c r="AC794" s="208"/>
      <c r="AD794" s="208"/>
      <c r="AE794" s="208"/>
      <c r="AF794" s="208"/>
      <c r="AG794" s="208" t="s">
        <v>711</v>
      </c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</row>
    <row r="795" customFormat="false" ht="13.2" hidden="false" customHeight="false" outlineLevel="2" collapsed="false">
      <c r="A795" s="209"/>
      <c r="B795" s="210"/>
      <c r="C795" s="219"/>
      <c r="D795" s="219"/>
      <c r="E795" s="219"/>
      <c r="F795" s="219"/>
      <c r="G795" s="219"/>
      <c r="H795" s="207"/>
      <c r="I795" s="207"/>
      <c r="J795" s="207"/>
      <c r="K795" s="207"/>
      <c r="L795" s="207"/>
      <c r="M795" s="207"/>
      <c r="N795" s="212"/>
      <c r="O795" s="212"/>
      <c r="P795" s="212"/>
      <c r="Q795" s="212"/>
      <c r="R795" s="207"/>
      <c r="S795" s="207"/>
      <c r="T795" s="207"/>
      <c r="U795" s="207"/>
      <c r="V795" s="207"/>
      <c r="W795" s="207"/>
      <c r="X795" s="207"/>
      <c r="Y795" s="207"/>
      <c r="Z795" s="208"/>
      <c r="AA795" s="208"/>
      <c r="AB795" s="208"/>
      <c r="AC795" s="208"/>
      <c r="AD795" s="208"/>
      <c r="AE795" s="208"/>
      <c r="AF795" s="208"/>
      <c r="AG795" s="208" t="s">
        <v>202</v>
      </c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</row>
    <row r="796" customFormat="false" ht="12.8" hidden="false" customHeight="false" outlineLevel="1" collapsed="false">
      <c r="A796" s="229" t="n">
        <v>103</v>
      </c>
      <c r="B796" s="230" t="s">
        <v>718</v>
      </c>
      <c r="C796" s="231" t="s">
        <v>719</v>
      </c>
      <c r="D796" s="232" t="s">
        <v>709</v>
      </c>
      <c r="E796" s="233" t="n">
        <v>1</v>
      </c>
      <c r="F796" s="204"/>
      <c r="G796" s="234" t="n">
        <f aca="false">ROUND(E796*F796,2)</f>
        <v>0</v>
      </c>
      <c r="H796" s="235" t="n">
        <v>0</v>
      </c>
      <c r="I796" s="234" t="n">
        <f aca="false">ROUND(E796*H796,2)</f>
        <v>0</v>
      </c>
      <c r="J796" s="235" t="n">
        <v>11471.65</v>
      </c>
      <c r="K796" s="234" t="n">
        <f aca="false">ROUND(E796*J796,2)</f>
        <v>11471.65</v>
      </c>
      <c r="L796" s="234" t="n">
        <v>21</v>
      </c>
      <c r="M796" s="234" t="n">
        <f aca="false">G796*(1+L796/100)</f>
        <v>0</v>
      </c>
      <c r="N796" s="233" t="n">
        <v>0</v>
      </c>
      <c r="O796" s="233" t="n">
        <f aca="false">ROUND(E796*N796,2)</f>
        <v>0</v>
      </c>
      <c r="P796" s="233" t="n">
        <v>0</v>
      </c>
      <c r="Q796" s="233" t="n">
        <f aca="false">ROUND(E796*P796,2)</f>
        <v>0</v>
      </c>
      <c r="R796" s="234"/>
      <c r="S796" s="234" t="s">
        <v>192</v>
      </c>
      <c r="T796" s="236" t="s">
        <v>193</v>
      </c>
      <c r="U796" s="207" t="n">
        <v>0</v>
      </c>
      <c r="V796" s="207" t="n">
        <f aca="false">ROUND(E796*U796,2)</f>
        <v>0</v>
      </c>
      <c r="W796" s="207"/>
      <c r="X796" s="207" t="s">
        <v>710</v>
      </c>
      <c r="Y796" s="207" t="s">
        <v>195</v>
      </c>
      <c r="Z796" s="208"/>
      <c r="AA796" s="208"/>
      <c r="AB796" s="208"/>
      <c r="AC796" s="208"/>
      <c r="AD796" s="208"/>
      <c r="AE796" s="208"/>
      <c r="AF796" s="208"/>
      <c r="AG796" s="208" t="s">
        <v>711</v>
      </c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</row>
    <row r="797" customFormat="false" ht="13.2" hidden="false" customHeight="false" outlineLevel="2" collapsed="false">
      <c r="A797" s="209"/>
      <c r="B797" s="210"/>
      <c r="C797" s="219"/>
      <c r="D797" s="219"/>
      <c r="E797" s="219"/>
      <c r="F797" s="219"/>
      <c r="G797" s="219"/>
      <c r="H797" s="207"/>
      <c r="I797" s="207"/>
      <c r="J797" s="207"/>
      <c r="K797" s="207"/>
      <c r="L797" s="207"/>
      <c r="M797" s="207"/>
      <c r="N797" s="212"/>
      <c r="O797" s="212"/>
      <c r="P797" s="212"/>
      <c r="Q797" s="212"/>
      <c r="R797" s="207"/>
      <c r="S797" s="207"/>
      <c r="T797" s="207"/>
      <c r="U797" s="207"/>
      <c r="V797" s="207"/>
      <c r="W797" s="207"/>
      <c r="X797" s="207"/>
      <c r="Y797" s="207"/>
      <c r="Z797" s="208"/>
      <c r="AA797" s="208"/>
      <c r="AB797" s="208"/>
      <c r="AC797" s="208"/>
      <c r="AD797" s="208"/>
      <c r="AE797" s="208"/>
      <c r="AF797" s="208"/>
      <c r="AG797" s="208" t="s">
        <v>202</v>
      </c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</row>
    <row r="798" customFormat="false" ht="12.8" hidden="false" customHeight="false" outlineLevel="1" collapsed="false">
      <c r="A798" s="229" t="n">
        <v>104</v>
      </c>
      <c r="B798" s="230" t="s">
        <v>720</v>
      </c>
      <c r="C798" s="231" t="s">
        <v>721</v>
      </c>
      <c r="D798" s="232" t="s">
        <v>709</v>
      </c>
      <c r="E798" s="233" t="n">
        <v>1</v>
      </c>
      <c r="F798" s="204"/>
      <c r="G798" s="234" t="n">
        <f aca="false">ROUND(E798*F798,2)</f>
        <v>0</v>
      </c>
      <c r="H798" s="235" t="n">
        <v>0</v>
      </c>
      <c r="I798" s="234" t="n">
        <f aca="false">ROUND(E798*H798,2)</f>
        <v>0</v>
      </c>
      <c r="J798" s="235" t="n">
        <v>0</v>
      </c>
      <c r="K798" s="234" t="n">
        <f aca="false">ROUND(E798*J798,2)</f>
        <v>0</v>
      </c>
      <c r="L798" s="234" t="n">
        <v>21</v>
      </c>
      <c r="M798" s="234" t="n">
        <f aca="false">G798*(1+L798/100)</f>
        <v>0</v>
      </c>
      <c r="N798" s="233" t="n">
        <v>0</v>
      </c>
      <c r="O798" s="233" t="n">
        <f aca="false">ROUND(E798*N798,2)</f>
        <v>0</v>
      </c>
      <c r="P798" s="233" t="n">
        <v>0</v>
      </c>
      <c r="Q798" s="233" t="n">
        <f aca="false">ROUND(E798*P798,2)</f>
        <v>0</v>
      </c>
      <c r="R798" s="234"/>
      <c r="S798" s="234" t="s">
        <v>248</v>
      </c>
      <c r="T798" s="236" t="s">
        <v>193</v>
      </c>
      <c r="U798" s="207" t="n">
        <v>0</v>
      </c>
      <c r="V798" s="207" t="n">
        <f aca="false">ROUND(E798*U798,2)</f>
        <v>0</v>
      </c>
      <c r="W798" s="207"/>
      <c r="X798" s="207" t="s">
        <v>710</v>
      </c>
      <c r="Y798" s="207" t="s">
        <v>195</v>
      </c>
      <c r="Z798" s="208"/>
      <c r="AA798" s="208"/>
      <c r="AB798" s="208"/>
      <c r="AC798" s="208"/>
      <c r="AD798" s="208"/>
      <c r="AE798" s="208"/>
      <c r="AF798" s="208"/>
      <c r="AG798" s="208" t="s">
        <v>711</v>
      </c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</row>
    <row r="799" customFormat="false" ht="13.2" hidden="false" customHeight="false" outlineLevel="2" collapsed="false">
      <c r="A799" s="209"/>
      <c r="B799" s="210"/>
      <c r="C799" s="219"/>
      <c r="D799" s="219"/>
      <c r="E799" s="219"/>
      <c r="F799" s="219"/>
      <c r="G799" s="219"/>
      <c r="H799" s="207"/>
      <c r="I799" s="207"/>
      <c r="J799" s="207"/>
      <c r="K799" s="207"/>
      <c r="L799" s="207"/>
      <c r="M799" s="207"/>
      <c r="N799" s="212"/>
      <c r="O799" s="212"/>
      <c r="P799" s="212"/>
      <c r="Q799" s="212"/>
      <c r="R799" s="207"/>
      <c r="S799" s="207"/>
      <c r="T799" s="207"/>
      <c r="U799" s="207"/>
      <c r="V799" s="207"/>
      <c r="W799" s="207"/>
      <c r="X799" s="207"/>
      <c r="Y799" s="207"/>
      <c r="Z799" s="208"/>
      <c r="AA799" s="208"/>
      <c r="AB799" s="208"/>
      <c r="AC799" s="208"/>
      <c r="AD799" s="208"/>
      <c r="AE799" s="208"/>
      <c r="AF799" s="208"/>
      <c r="AG799" s="208" t="s">
        <v>202</v>
      </c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</row>
    <row r="800" customFormat="false" ht="12.8" hidden="false" customHeight="false" outlineLevel="1" collapsed="false">
      <c r="A800" s="229" t="n">
        <v>105</v>
      </c>
      <c r="B800" s="230" t="s">
        <v>722</v>
      </c>
      <c r="C800" s="231" t="s">
        <v>723</v>
      </c>
      <c r="D800" s="232" t="s">
        <v>709</v>
      </c>
      <c r="E800" s="233" t="n">
        <v>1</v>
      </c>
      <c r="F800" s="204"/>
      <c r="G800" s="234" t="n">
        <f aca="false">ROUND(E800*F800,2)</f>
        <v>0</v>
      </c>
      <c r="H800" s="235" t="n">
        <v>0</v>
      </c>
      <c r="I800" s="234" t="n">
        <f aca="false">ROUND(E800*H800,2)</f>
        <v>0</v>
      </c>
      <c r="J800" s="235" t="n">
        <v>11471.65</v>
      </c>
      <c r="K800" s="234" t="n">
        <f aca="false">ROUND(E800*J800,2)</f>
        <v>11471.65</v>
      </c>
      <c r="L800" s="234" t="n">
        <v>21</v>
      </c>
      <c r="M800" s="234" t="n">
        <f aca="false">G800*(1+L800/100)</f>
        <v>0</v>
      </c>
      <c r="N800" s="233" t="n">
        <v>0</v>
      </c>
      <c r="O800" s="233" t="n">
        <f aca="false">ROUND(E800*N800,2)</f>
        <v>0</v>
      </c>
      <c r="P800" s="233" t="n">
        <v>0</v>
      </c>
      <c r="Q800" s="233" t="n">
        <f aca="false">ROUND(E800*P800,2)</f>
        <v>0</v>
      </c>
      <c r="R800" s="234"/>
      <c r="S800" s="234" t="s">
        <v>248</v>
      </c>
      <c r="T800" s="236" t="s">
        <v>193</v>
      </c>
      <c r="U800" s="207" t="n">
        <v>0</v>
      </c>
      <c r="V800" s="207" t="n">
        <f aca="false">ROUND(E800*U800,2)</f>
        <v>0</v>
      </c>
      <c r="W800" s="207"/>
      <c r="X800" s="207" t="s">
        <v>710</v>
      </c>
      <c r="Y800" s="207" t="s">
        <v>195</v>
      </c>
      <c r="Z800" s="208"/>
      <c r="AA800" s="208"/>
      <c r="AB800" s="208"/>
      <c r="AC800" s="208"/>
      <c r="AD800" s="208"/>
      <c r="AE800" s="208"/>
      <c r="AF800" s="208"/>
      <c r="AG800" s="208" t="s">
        <v>711</v>
      </c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</row>
    <row r="801" customFormat="false" ht="13.2" hidden="false" customHeight="false" outlineLevel="2" collapsed="false">
      <c r="A801" s="209"/>
      <c r="B801" s="210"/>
      <c r="C801" s="219"/>
      <c r="D801" s="219"/>
      <c r="E801" s="219"/>
      <c r="F801" s="219"/>
      <c r="G801" s="219"/>
      <c r="H801" s="207"/>
      <c r="I801" s="207"/>
      <c r="J801" s="207"/>
      <c r="K801" s="207"/>
      <c r="L801" s="207"/>
      <c r="M801" s="207"/>
      <c r="N801" s="212"/>
      <c r="O801" s="212"/>
      <c r="P801" s="212"/>
      <c r="Q801" s="212"/>
      <c r="R801" s="207"/>
      <c r="S801" s="207"/>
      <c r="T801" s="207"/>
      <c r="U801" s="207"/>
      <c r="V801" s="207"/>
      <c r="W801" s="207"/>
      <c r="X801" s="207"/>
      <c r="Y801" s="207"/>
      <c r="Z801" s="208"/>
      <c r="AA801" s="208"/>
      <c r="AB801" s="208"/>
      <c r="AC801" s="208"/>
      <c r="AD801" s="208"/>
      <c r="AE801" s="208"/>
      <c r="AF801" s="208"/>
      <c r="AG801" s="208" t="s">
        <v>202</v>
      </c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</row>
    <row r="802" customFormat="false" ht="13.2" hidden="false" customHeight="false" outlineLevel="0" collapsed="false">
      <c r="A802" s="169"/>
      <c r="B802" s="175"/>
      <c r="C802" s="241"/>
      <c r="D802" s="177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AE802" s="0" t="n">
        <v>15</v>
      </c>
      <c r="AF802" s="0" t="n">
        <v>21</v>
      </c>
      <c r="AG802" s="0" t="s">
        <v>172</v>
      </c>
    </row>
    <row r="803" customFormat="false" ht="13.2" hidden="false" customHeight="false" outlineLevel="0" collapsed="false">
      <c r="A803" s="242"/>
      <c r="B803" s="243" t="s">
        <v>23</v>
      </c>
      <c r="C803" s="244"/>
      <c r="D803" s="245"/>
      <c r="E803" s="246"/>
      <c r="F803" s="246"/>
      <c r="G803" s="247" t="n">
        <f aca="false">G8+G35+G108+G137+G180+G187+G218+G242+G324+G328+G350+G448+G494+G500+G540+G548+G555+G603+G681+G713+G776+G787</f>
        <v>0</v>
      </c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AE803" s="0" t="n">
        <f aca="false">SUMIF(L7:L801,AE802,G7:G801)</f>
        <v>0</v>
      </c>
      <c r="AF803" s="0" t="n">
        <f aca="false">SUMIF(L7:L801,AF802,G7:G801)</f>
        <v>0</v>
      </c>
      <c r="AG803" s="0" t="s">
        <v>724</v>
      </c>
    </row>
    <row r="804" customFormat="false" ht="13.2" hidden="false" customHeight="false" outlineLevel="0" collapsed="false">
      <c r="C804" s="248"/>
      <c r="D804" s="112"/>
      <c r="AG804" s="0" t="s">
        <v>725</v>
      </c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  <row r="1356" customFormat="false" ht="13.2" hidden="false" customHeight="false" outlineLevel="0" collapsed="false">
      <c r="D1356" s="112"/>
    </row>
    <row r="1357" customFormat="false" ht="13.2" hidden="false" customHeight="false" outlineLevel="0" collapsed="false">
      <c r="D1357" s="112"/>
    </row>
    <row r="1358" customFormat="false" ht="13.2" hidden="false" customHeight="false" outlineLevel="0" collapsed="false">
      <c r="D1358" s="112"/>
    </row>
    <row r="1359" customFormat="false" ht="13.2" hidden="false" customHeight="false" outlineLevel="0" collapsed="false">
      <c r="D1359" s="112"/>
    </row>
    <row r="1360" customFormat="false" ht="13.2" hidden="false" customHeight="false" outlineLevel="0" collapsed="false">
      <c r="D1360" s="112"/>
    </row>
    <row r="1361" customFormat="false" ht="13.2" hidden="false" customHeight="false" outlineLevel="0" collapsed="false">
      <c r="D1361" s="112"/>
    </row>
    <row r="1362" customFormat="false" ht="13.2" hidden="false" customHeight="false" outlineLevel="0" collapsed="false">
      <c r="D1362" s="112"/>
    </row>
    <row r="1363" customFormat="false" ht="13.2" hidden="false" customHeight="false" outlineLevel="0" collapsed="false">
      <c r="D1363" s="112"/>
    </row>
    <row r="1364" customFormat="false" ht="13.2" hidden="false" customHeight="false" outlineLevel="0" collapsed="false">
      <c r="D1364" s="112"/>
    </row>
    <row r="1365" customFormat="false" ht="13.2" hidden="false" customHeight="false" outlineLevel="0" collapsed="false">
      <c r="D1365" s="112"/>
    </row>
    <row r="1366" customFormat="false" ht="13.2" hidden="false" customHeight="false" outlineLevel="0" collapsed="false">
      <c r="D1366" s="112"/>
    </row>
    <row r="1367" customFormat="false" ht="13.2" hidden="false" customHeight="false" outlineLevel="0" collapsed="false">
      <c r="D1367" s="112"/>
    </row>
    <row r="1368" customFormat="false" ht="13.2" hidden="false" customHeight="false" outlineLevel="0" collapsed="false">
      <c r="D1368" s="112"/>
    </row>
    <row r="1369" customFormat="false" ht="13.2" hidden="false" customHeight="false" outlineLevel="0" collapsed="false">
      <c r="D1369" s="112"/>
    </row>
    <row r="1370" customFormat="false" ht="13.2" hidden="false" customHeight="false" outlineLevel="0" collapsed="false">
      <c r="D1370" s="112"/>
    </row>
    <row r="1371" customFormat="false" ht="13.2" hidden="false" customHeight="false" outlineLevel="0" collapsed="false">
      <c r="D1371" s="112"/>
    </row>
    <row r="1372" customFormat="false" ht="13.2" hidden="false" customHeight="false" outlineLevel="0" collapsed="false">
      <c r="D1372" s="112"/>
    </row>
    <row r="1373" customFormat="false" ht="13.2" hidden="false" customHeight="false" outlineLevel="0" collapsed="false">
      <c r="D1373" s="112"/>
    </row>
    <row r="1374" customFormat="false" ht="13.2" hidden="false" customHeight="false" outlineLevel="0" collapsed="false">
      <c r="D1374" s="112"/>
    </row>
    <row r="1375" customFormat="false" ht="13.2" hidden="false" customHeight="false" outlineLevel="0" collapsed="false">
      <c r="D1375" s="112"/>
    </row>
    <row r="1376" customFormat="false" ht="13.2" hidden="false" customHeight="false" outlineLevel="0" collapsed="false">
      <c r="D1376" s="112"/>
    </row>
    <row r="1377" customFormat="false" ht="13.2" hidden="false" customHeight="false" outlineLevel="0" collapsed="false">
      <c r="D1377" s="112"/>
    </row>
    <row r="1378" customFormat="false" ht="13.2" hidden="false" customHeight="false" outlineLevel="0" collapsed="false">
      <c r="D1378" s="112"/>
    </row>
    <row r="1379" customFormat="false" ht="13.2" hidden="false" customHeight="false" outlineLevel="0" collapsed="false">
      <c r="D1379" s="112"/>
    </row>
    <row r="1380" customFormat="false" ht="13.2" hidden="false" customHeight="false" outlineLevel="0" collapsed="false">
      <c r="D1380" s="112"/>
    </row>
    <row r="1381" customFormat="false" ht="13.2" hidden="false" customHeight="false" outlineLevel="0" collapsed="false">
      <c r="D1381" s="112"/>
    </row>
    <row r="1382" customFormat="false" ht="13.2" hidden="false" customHeight="false" outlineLevel="0" collapsed="false">
      <c r="D1382" s="112"/>
    </row>
    <row r="1383" customFormat="false" ht="13.2" hidden="false" customHeight="false" outlineLevel="0" collapsed="false">
      <c r="D1383" s="112"/>
    </row>
    <row r="1384" customFormat="false" ht="13.2" hidden="false" customHeight="false" outlineLevel="0" collapsed="false">
      <c r="D1384" s="112"/>
    </row>
    <row r="1385" customFormat="false" ht="13.2" hidden="false" customHeight="false" outlineLevel="0" collapsed="false">
      <c r="D1385" s="112"/>
    </row>
    <row r="1386" customFormat="false" ht="13.2" hidden="false" customHeight="false" outlineLevel="0" collapsed="false">
      <c r="D1386" s="112"/>
    </row>
    <row r="1387" customFormat="false" ht="13.2" hidden="false" customHeight="false" outlineLevel="0" collapsed="false">
      <c r="D1387" s="112"/>
    </row>
    <row r="1388" customFormat="false" ht="13.2" hidden="false" customHeight="false" outlineLevel="0" collapsed="false">
      <c r="D1388" s="112"/>
    </row>
    <row r="1389" customFormat="false" ht="13.2" hidden="false" customHeight="false" outlineLevel="0" collapsed="false">
      <c r="D1389" s="112"/>
    </row>
    <row r="1390" customFormat="false" ht="13.2" hidden="false" customHeight="false" outlineLevel="0" collapsed="false">
      <c r="D1390" s="112"/>
    </row>
    <row r="1391" customFormat="false" ht="13.2" hidden="false" customHeight="false" outlineLevel="0" collapsed="false">
      <c r="D1391" s="112"/>
    </row>
    <row r="1392" customFormat="false" ht="13.2" hidden="false" customHeight="false" outlineLevel="0" collapsed="false">
      <c r="D1392" s="112"/>
    </row>
    <row r="1393" customFormat="false" ht="13.2" hidden="false" customHeight="false" outlineLevel="0" collapsed="false">
      <c r="D1393" s="112"/>
    </row>
    <row r="1394" customFormat="false" ht="13.2" hidden="false" customHeight="false" outlineLevel="0" collapsed="false">
      <c r="D1394" s="112"/>
    </row>
    <row r="1395" customFormat="false" ht="13.2" hidden="false" customHeight="false" outlineLevel="0" collapsed="false">
      <c r="D1395" s="112"/>
    </row>
    <row r="1396" customFormat="false" ht="13.2" hidden="false" customHeight="false" outlineLevel="0" collapsed="false">
      <c r="D1396" s="112"/>
    </row>
    <row r="1397" customFormat="false" ht="13.2" hidden="false" customHeight="false" outlineLevel="0" collapsed="false">
      <c r="D1397" s="112"/>
    </row>
    <row r="1398" customFormat="false" ht="13.2" hidden="false" customHeight="false" outlineLevel="0" collapsed="false">
      <c r="D1398" s="112"/>
    </row>
    <row r="1399" customFormat="false" ht="13.2" hidden="false" customHeight="false" outlineLevel="0" collapsed="false">
      <c r="D1399" s="112"/>
    </row>
    <row r="1400" customFormat="false" ht="13.2" hidden="false" customHeight="false" outlineLevel="0" collapsed="false">
      <c r="D1400" s="112"/>
    </row>
    <row r="1401" customFormat="false" ht="13.2" hidden="false" customHeight="false" outlineLevel="0" collapsed="false">
      <c r="D1401" s="112"/>
    </row>
    <row r="1402" customFormat="false" ht="13.2" hidden="false" customHeight="false" outlineLevel="0" collapsed="false">
      <c r="D1402" s="112"/>
    </row>
    <row r="1403" customFormat="false" ht="13.2" hidden="false" customHeight="false" outlineLevel="0" collapsed="false">
      <c r="D1403" s="112"/>
    </row>
    <row r="1404" customFormat="false" ht="13.2" hidden="false" customHeight="false" outlineLevel="0" collapsed="false">
      <c r="D1404" s="112"/>
    </row>
    <row r="1405" customFormat="false" ht="13.2" hidden="false" customHeight="false" outlineLevel="0" collapsed="false">
      <c r="D1405" s="112"/>
    </row>
    <row r="1406" customFormat="false" ht="13.2" hidden="false" customHeight="false" outlineLevel="0" collapsed="false">
      <c r="D1406" s="112"/>
    </row>
    <row r="1407" customFormat="false" ht="13.2" hidden="false" customHeight="false" outlineLevel="0" collapsed="false">
      <c r="D1407" s="112"/>
    </row>
    <row r="1408" customFormat="false" ht="13.2" hidden="false" customHeight="false" outlineLevel="0" collapsed="false">
      <c r="D1408" s="112"/>
    </row>
    <row r="1409" customFormat="false" ht="13.2" hidden="false" customHeight="false" outlineLevel="0" collapsed="false">
      <c r="D1409" s="112"/>
    </row>
    <row r="1410" customFormat="false" ht="13.2" hidden="false" customHeight="false" outlineLevel="0" collapsed="false">
      <c r="D1410" s="112"/>
    </row>
    <row r="1411" customFormat="false" ht="13.2" hidden="false" customHeight="false" outlineLevel="0" collapsed="false">
      <c r="D1411" s="112"/>
    </row>
    <row r="1412" customFormat="false" ht="13.2" hidden="false" customHeight="false" outlineLevel="0" collapsed="false">
      <c r="D1412" s="112"/>
    </row>
    <row r="1413" customFormat="false" ht="13.2" hidden="false" customHeight="false" outlineLevel="0" collapsed="false">
      <c r="D1413" s="112"/>
    </row>
    <row r="1414" customFormat="false" ht="13.2" hidden="false" customHeight="false" outlineLevel="0" collapsed="false">
      <c r="D1414" s="112"/>
    </row>
    <row r="1415" customFormat="false" ht="13.2" hidden="false" customHeight="false" outlineLevel="0" collapsed="false">
      <c r="D1415" s="112"/>
    </row>
    <row r="1416" customFormat="false" ht="13.2" hidden="false" customHeight="false" outlineLevel="0" collapsed="false">
      <c r="D1416" s="112"/>
    </row>
    <row r="1417" customFormat="false" ht="13.2" hidden="false" customHeight="false" outlineLevel="0" collapsed="false">
      <c r="D1417" s="112"/>
    </row>
    <row r="1418" customFormat="false" ht="13.2" hidden="false" customHeight="false" outlineLevel="0" collapsed="false">
      <c r="D1418" s="112"/>
    </row>
    <row r="1419" customFormat="false" ht="13.2" hidden="false" customHeight="false" outlineLevel="0" collapsed="false">
      <c r="D1419" s="112"/>
    </row>
    <row r="1420" customFormat="false" ht="13.2" hidden="false" customHeight="false" outlineLevel="0" collapsed="false">
      <c r="D1420" s="112"/>
    </row>
    <row r="1421" customFormat="false" ht="13.2" hidden="false" customHeight="false" outlineLevel="0" collapsed="false">
      <c r="D1421" s="112"/>
    </row>
    <row r="1422" customFormat="false" ht="13.2" hidden="false" customHeight="false" outlineLevel="0" collapsed="false">
      <c r="D1422" s="112"/>
    </row>
    <row r="1423" customFormat="false" ht="13.2" hidden="false" customHeight="false" outlineLevel="0" collapsed="false">
      <c r="D1423" s="112"/>
    </row>
    <row r="1424" customFormat="false" ht="13.2" hidden="false" customHeight="false" outlineLevel="0" collapsed="false">
      <c r="D1424" s="112"/>
    </row>
    <row r="1425" customFormat="false" ht="13.2" hidden="false" customHeight="false" outlineLevel="0" collapsed="false">
      <c r="D1425" s="112"/>
    </row>
    <row r="1426" customFormat="false" ht="13.2" hidden="false" customHeight="false" outlineLevel="0" collapsed="false">
      <c r="D1426" s="112"/>
    </row>
    <row r="1427" customFormat="false" ht="13.2" hidden="false" customHeight="false" outlineLevel="0" collapsed="false">
      <c r="D1427" s="112"/>
    </row>
    <row r="1428" customFormat="false" ht="13.2" hidden="false" customHeight="false" outlineLevel="0" collapsed="false">
      <c r="D1428" s="112"/>
    </row>
    <row r="1429" customFormat="false" ht="13.2" hidden="false" customHeight="false" outlineLevel="0" collapsed="false">
      <c r="D1429" s="112"/>
    </row>
    <row r="1430" customFormat="false" ht="13.2" hidden="false" customHeight="false" outlineLevel="0" collapsed="false">
      <c r="D1430" s="112"/>
    </row>
    <row r="1431" customFormat="false" ht="13.2" hidden="false" customHeight="false" outlineLevel="0" collapsed="false">
      <c r="D1431" s="112"/>
    </row>
    <row r="1432" customFormat="false" ht="13.2" hidden="false" customHeight="false" outlineLevel="0" collapsed="false">
      <c r="D1432" s="112"/>
    </row>
    <row r="1433" customFormat="false" ht="13.2" hidden="false" customHeight="false" outlineLevel="0" collapsed="false">
      <c r="D1433" s="112"/>
    </row>
    <row r="1434" customFormat="false" ht="13.2" hidden="false" customHeight="false" outlineLevel="0" collapsed="false">
      <c r="D1434" s="112"/>
    </row>
    <row r="1435" customFormat="false" ht="13.2" hidden="false" customHeight="false" outlineLevel="0" collapsed="false">
      <c r="D1435" s="112"/>
    </row>
    <row r="1436" customFormat="false" ht="13.2" hidden="false" customHeight="false" outlineLevel="0" collapsed="false">
      <c r="D1436" s="112"/>
    </row>
    <row r="1437" customFormat="false" ht="13.2" hidden="false" customHeight="false" outlineLevel="0" collapsed="false">
      <c r="D1437" s="112"/>
    </row>
    <row r="1438" customFormat="false" ht="13.2" hidden="false" customHeight="false" outlineLevel="0" collapsed="false">
      <c r="D1438" s="112"/>
    </row>
    <row r="1439" customFormat="false" ht="13.2" hidden="false" customHeight="false" outlineLevel="0" collapsed="false">
      <c r="D1439" s="112"/>
    </row>
    <row r="1440" customFormat="false" ht="13.2" hidden="false" customHeight="false" outlineLevel="0" collapsed="false">
      <c r="D1440" s="112"/>
    </row>
    <row r="1441" customFormat="false" ht="13.2" hidden="false" customHeight="false" outlineLevel="0" collapsed="false">
      <c r="D1441" s="112"/>
    </row>
    <row r="1442" customFormat="false" ht="13.2" hidden="false" customHeight="false" outlineLevel="0" collapsed="false">
      <c r="D1442" s="112"/>
    </row>
    <row r="1443" customFormat="false" ht="13.2" hidden="false" customHeight="false" outlineLevel="0" collapsed="false">
      <c r="D1443" s="112"/>
    </row>
    <row r="1444" customFormat="false" ht="13.2" hidden="false" customHeight="false" outlineLevel="0" collapsed="false">
      <c r="D1444" s="112"/>
    </row>
    <row r="1445" customFormat="false" ht="13.2" hidden="false" customHeight="false" outlineLevel="0" collapsed="false">
      <c r="D1445" s="112"/>
    </row>
    <row r="1446" customFormat="false" ht="13.2" hidden="false" customHeight="false" outlineLevel="0" collapsed="false">
      <c r="D1446" s="112"/>
    </row>
    <row r="1447" customFormat="false" ht="13.2" hidden="false" customHeight="false" outlineLevel="0" collapsed="false">
      <c r="D1447" s="112"/>
    </row>
    <row r="1448" customFormat="false" ht="13.2" hidden="false" customHeight="false" outlineLevel="0" collapsed="false">
      <c r="D1448" s="112"/>
    </row>
    <row r="1449" customFormat="false" ht="13.2" hidden="false" customHeight="false" outlineLevel="0" collapsed="false">
      <c r="D1449" s="112"/>
    </row>
    <row r="1450" customFormat="false" ht="13.2" hidden="false" customHeight="false" outlineLevel="0" collapsed="false">
      <c r="D1450" s="112"/>
    </row>
    <row r="1451" customFormat="false" ht="13.2" hidden="false" customHeight="false" outlineLevel="0" collapsed="false">
      <c r="D1451" s="112"/>
    </row>
    <row r="1452" customFormat="false" ht="13.2" hidden="false" customHeight="false" outlineLevel="0" collapsed="false">
      <c r="D1452" s="112"/>
    </row>
    <row r="1453" customFormat="false" ht="13.2" hidden="false" customHeight="false" outlineLevel="0" collapsed="false">
      <c r="D1453" s="112"/>
    </row>
    <row r="1454" customFormat="false" ht="13.2" hidden="false" customHeight="false" outlineLevel="0" collapsed="false">
      <c r="D1454" s="112"/>
    </row>
    <row r="1455" customFormat="false" ht="13.2" hidden="false" customHeight="false" outlineLevel="0" collapsed="false">
      <c r="D1455" s="112"/>
    </row>
    <row r="1456" customFormat="false" ht="13.2" hidden="false" customHeight="false" outlineLevel="0" collapsed="false">
      <c r="D1456" s="112"/>
    </row>
    <row r="1457" customFormat="false" ht="13.2" hidden="false" customHeight="false" outlineLevel="0" collapsed="false">
      <c r="D1457" s="112"/>
    </row>
    <row r="1458" customFormat="false" ht="13.2" hidden="false" customHeight="false" outlineLevel="0" collapsed="false">
      <c r="D1458" s="112"/>
    </row>
    <row r="1459" customFormat="false" ht="13.2" hidden="false" customHeight="false" outlineLevel="0" collapsed="false">
      <c r="D1459" s="112"/>
    </row>
    <row r="1460" customFormat="false" ht="13.2" hidden="false" customHeight="false" outlineLevel="0" collapsed="false">
      <c r="D1460" s="112"/>
    </row>
    <row r="1461" customFormat="false" ht="13.2" hidden="false" customHeight="false" outlineLevel="0" collapsed="false">
      <c r="D1461" s="112"/>
    </row>
    <row r="1462" customFormat="false" ht="13.2" hidden="false" customHeight="false" outlineLevel="0" collapsed="false">
      <c r="D1462" s="112"/>
    </row>
    <row r="1463" customFormat="false" ht="13.2" hidden="false" customHeight="false" outlineLevel="0" collapsed="false">
      <c r="D1463" s="112"/>
    </row>
    <row r="1464" customFormat="false" ht="13.2" hidden="false" customHeight="false" outlineLevel="0" collapsed="false">
      <c r="D1464" s="112"/>
    </row>
    <row r="1465" customFormat="false" ht="13.2" hidden="false" customHeight="false" outlineLevel="0" collapsed="false">
      <c r="D1465" s="112"/>
    </row>
    <row r="1466" customFormat="false" ht="13.2" hidden="false" customHeight="false" outlineLevel="0" collapsed="false">
      <c r="D1466" s="112"/>
    </row>
    <row r="1467" customFormat="false" ht="13.2" hidden="false" customHeight="false" outlineLevel="0" collapsed="false">
      <c r="D1467" s="112"/>
    </row>
    <row r="1468" customFormat="false" ht="13.2" hidden="false" customHeight="false" outlineLevel="0" collapsed="false">
      <c r="D1468" s="112"/>
    </row>
    <row r="1469" customFormat="false" ht="13.2" hidden="false" customHeight="false" outlineLevel="0" collapsed="false">
      <c r="D1469" s="112"/>
    </row>
    <row r="1470" customFormat="false" ht="13.2" hidden="false" customHeight="false" outlineLevel="0" collapsed="false">
      <c r="D1470" s="112"/>
    </row>
    <row r="1471" customFormat="false" ht="13.2" hidden="false" customHeight="false" outlineLevel="0" collapsed="false">
      <c r="D1471" s="112"/>
    </row>
    <row r="1472" customFormat="false" ht="13.2" hidden="false" customHeight="false" outlineLevel="0" collapsed="false">
      <c r="D1472" s="112"/>
    </row>
    <row r="1473" customFormat="false" ht="13.2" hidden="false" customHeight="false" outlineLevel="0" collapsed="false">
      <c r="D1473" s="112"/>
    </row>
    <row r="1474" customFormat="false" ht="13.2" hidden="false" customHeight="false" outlineLevel="0" collapsed="false">
      <c r="D1474" s="112"/>
    </row>
    <row r="1475" customFormat="false" ht="13.2" hidden="false" customHeight="false" outlineLevel="0" collapsed="false">
      <c r="D1475" s="112"/>
    </row>
    <row r="1476" customFormat="false" ht="13.2" hidden="false" customHeight="false" outlineLevel="0" collapsed="false">
      <c r="D1476" s="112"/>
    </row>
    <row r="1477" customFormat="false" ht="13.2" hidden="false" customHeight="false" outlineLevel="0" collapsed="false">
      <c r="D1477" s="112"/>
    </row>
    <row r="1478" customFormat="false" ht="13.2" hidden="false" customHeight="false" outlineLevel="0" collapsed="false">
      <c r="D1478" s="112"/>
    </row>
    <row r="1479" customFormat="false" ht="13.2" hidden="false" customHeight="false" outlineLevel="0" collapsed="false">
      <c r="D1479" s="112"/>
    </row>
    <row r="1480" customFormat="false" ht="13.2" hidden="false" customHeight="false" outlineLevel="0" collapsed="false">
      <c r="D1480" s="112"/>
    </row>
    <row r="1481" customFormat="false" ht="13.2" hidden="false" customHeight="false" outlineLevel="0" collapsed="false">
      <c r="D1481" s="112"/>
    </row>
    <row r="1482" customFormat="false" ht="13.2" hidden="false" customHeight="false" outlineLevel="0" collapsed="false">
      <c r="D1482" s="112"/>
    </row>
    <row r="1483" customFormat="false" ht="13.2" hidden="false" customHeight="false" outlineLevel="0" collapsed="false">
      <c r="D1483" s="112"/>
    </row>
    <row r="1484" customFormat="false" ht="13.2" hidden="false" customHeight="false" outlineLevel="0" collapsed="false">
      <c r="D1484" s="112"/>
    </row>
    <row r="1485" customFormat="false" ht="13.2" hidden="false" customHeight="false" outlineLevel="0" collapsed="false">
      <c r="D1485" s="112"/>
    </row>
    <row r="1486" customFormat="false" ht="13.2" hidden="false" customHeight="false" outlineLevel="0" collapsed="false">
      <c r="D1486" s="112"/>
    </row>
    <row r="1487" customFormat="false" ht="13.2" hidden="false" customHeight="false" outlineLevel="0" collapsed="false">
      <c r="D1487" s="112"/>
    </row>
    <row r="1488" customFormat="false" ht="13.2" hidden="false" customHeight="false" outlineLevel="0" collapsed="false">
      <c r="D1488" s="112"/>
    </row>
    <row r="1489" customFormat="false" ht="13.2" hidden="false" customHeight="false" outlineLevel="0" collapsed="false">
      <c r="D1489" s="112"/>
    </row>
    <row r="1490" customFormat="false" ht="13.2" hidden="false" customHeight="false" outlineLevel="0" collapsed="false">
      <c r="D1490" s="112"/>
    </row>
    <row r="1491" customFormat="false" ht="13.2" hidden="false" customHeight="false" outlineLevel="0" collapsed="false">
      <c r="D1491" s="112"/>
    </row>
    <row r="1492" customFormat="false" ht="13.2" hidden="false" customHeight="false" outlineLevel="0" collapsed="false">
      <c r="D1492" s="112"/>
    </row>
    <row r="1493" customFormat="false" ht="13.2" hidden="false" customHeight="false" outlineLevel="0" collapsed="false">
      <c r="D1493" s="112"/>
    </row>
    <row r="1494" customFormat="false" ht="13.2" hidden="false" customHeight="false" outlineLevel="0" collapsed="false">
      <c r="D1494" s="112"/>
    </row>
    <row r="1495" customFormat="false" ht="13.2" hidden="false" customHeight="false" outlineLevel="0" collapsed="false">
      <c r="D1495" s="112"/>
    </row>
    <row r="1496" customFormat="false" ht="13.2" hidden="false" customHeight="false" outlineLevel="0" collapsed="false">
      <c r="D1496" s="112"/>
    </row>
    <row r="1497" customFormat="false" ht="13.2" hidden="false" customHeight="false" outlineLevel="0" collapsed="false">
      <c r="D1497" s="112"/>
    </row>
    <row r="1498" customFormat="false" ht="13.2" hidden="false" customHeight="false" outlineLevel="0" collapsed="false">
      <c r="D1498" s="112"/>
    </row>
    <row r="1499" customFormat="false" ht="13.2" hidden="false" customHeight="false" outlineLevel="0" collapsed="false">
      <c r="D1499" s="112"/>
    </row>
    <row r="1500" customFormat="false" ht="13.2" hidden="false" customHeight="false" outlineLevel="0" collapsed="false">
      <c r="D1500" s="112"/>
    </row>
    <row r="1501" customFormat="false" ht="13.2" hidden="false" customHeight="false" outlineLevel="0" collapsed="false">
      <c r="D1501" s="112"/>
    </row>
    <row r="1502" customFormat="false" ht="13.2" hidden="false" customHeight="false" outlineLevel="0" collapsed="false">
      <c r="D1502" s="112"/>
    </row>
    <row r="1503" customFormat="false" ht="13.2" hidden="false" customHeight="false" outlineLevel="0" collapsed="false">
      <c r="D1503" s="112"/>
    </row>
    <row r="1504" customFormat="false" ht="13.2" hidden="false" customHeight="false" outlineLevel="0" collapsed="false">
      <c r="D1504" s="112"/>
    </row>
    <row r="1505" customFormat="false" ht="13.2" hidden="false" customHeight="false" outlineLevel="0" collapsed="false">
      <c r="D1505" s="112"/>
    </row>
    <row r="1506" customFormat="false" ht="13.2" hidden="false" customHeight="false" outlineLevel="0" collapsed="false">
      <c r="D1506" s="112"/>
    </row>
    <row r="1507" customFormat="false" ht="13.2" hidden="false" customHeight="false" outlineLevel="0" collapsed="false">
      <c r="D1507" s="112"/>
    </row>
    <row r="1508" customFormat="false" ht="13.2" hidden="false" customHeight="false" outlineLevel="0" collapsed="false">
      <c r="D1508" s="112"/>
    </row>
    <row r="1509" customFormat="false" ht="13.2" hidden="false" customHeight="false" outlineLevel="0" collapsed="false">
      <c r="D1509" s="112"/>
    </row>
    <row r="1510" customFormat="false" ht="13.2" hidden="false" customHeight="false" outlineLevel="0" collapsed="false">
      <c r="D1510" s="112"/>
    </row>
    <row r="1511" customFormat="false" ht="13.2" hidden="false" customHeight="false" outlineLevel="0" collapsed="false">
      <c r="D1511" s="112"/>
    </row>
    <row r="1512" customFormat="false" ht="13.2" hidden="false" customHeight="false" outlineLevel="0" collapsed="false">
      <c r="D1512" s="112"/>
    </row>
    <row r="1513" customFormat="false" ht="13.2" hidden="false" customHeight="false" outlineLevel="0" collapsed="false">
      <c r="D1513" s="112"/>
    </row>
    <row r="1514" customFormat="false" ht="13.2" hidden="false" customHeight="false" outlineLevel="0" collapsed="false">
      <c r="D1514" s="112"/>
    </row>
    <row r="1515" customFormat="false" ht="13.2" hidden="false" customHeight="false" outlineLevel="0" collapsed="false">
      <c r="D1515" s="112"/>
    </row>
    <row r="1516" customFormat="false" ht="13.2" hidden="false" customHeight="false" outlineLevel="0" collapsed="false">
      <c r="D1516" s="112"/>
    </row>
    <row r="1517" customFormat="false" ht="13.2" hidden="false" customHeight="false" outlineLevel="0" collapsed="false">
      <c r="D1517" s="112"/>
    </row>
    <row r="1518" customFormat="false" ht="13.2" hidden="false" customHeight="false" outlineLevel="0" collapsed="false">
      <c r="D1518" s="112"/>
    </row>
    <row r="1519" customFormat="false" ht="13.2" hidden="false" customHeight="false" outlineLevel="0" collapsed="false">
      <c r="D1519" s="112"/>
    </row>
    <row r="1520" customFormat="false" ht="13.2" hidden="false" customHeight="false" outlineLevel="0" collapsed="false">
      <c r="D1520" s="112"/>
    </row>
    <row r="1521" customFormat="false" ht="13.2" hidden="false" customHeight="false" outlineLevel="0" collapsed="false">
      <c r="D1521" s="112"/>
    </row>
    <row r="1522" customFormat="false" ht="13.2" hidden="false" customHeight="false" outlineLevel="0" collapsed="false">
      <c r="D1522" s="112"/>
    </row>
    <row r="1523" customFormat="false" ht="13.2" hidden="false" customHeight="false" outlineLevel="0" collapsed="false">
      <c r="D1523" s="112"/>
    </row>
    <row r="1524" customFormat="false" ht="13.2" hidden="false" customHeight="false" outlineLevel="0" collapsed="false">
      <c r="D1524" s="112"/>
    </row>
    <row r="1525" customFormat="false" ht="13.2" hidden="false" customHeight="false" outlineLevel="0" collapsed="false">
      <c r="D1525" s="112"/>
    </row>
    <row r="1526" customFormat="false" ht="13.2" hidden="false" customHeight="false" outlineLevel="0" collapsed="false">
      <c r="D1526" s="112"/>
    </row>
    <row r="1527" customFormat="false" ht="13.2" hidden="false" customHeight="false" outlineLevel="0" collapsed="false">
      <c r="D1527" s="112"/>
    </row>
    <row r="1528" customFormat="false" ht="13.2" hidden="false" customHeight="false" outlineLevel="0" collapsed="false">
      <c r="D1528" s="112"/>
    </row>
    <row r="1529" customFormat="false" ht="13.2" hidden="false" customHeight="false" outlineLevel="0" collapsed="false">
      <c r="D1529" s="112"/>
    </row>
    <row r="1530" customFormat="false" ht="13.2" hidden="false" customHeight="false" outlineLevel="0" collapsed="false">
      <c r="D1530" s="112"/>
    </row>
    <row r="1531" customFormat="false" ht="13.2" hidden="false" customHeight="false" outlineLevel="0" collapsed="false">
      <c r="D1531" s="112"/>
    </row>
    <row r="1532" customFormat="false" ht="13.2" hidden="false" customHeight="false" outlineLevel="0" collapsed="false">
      <c r="D1532" s="112"/>
    </row>
    <row r="1533" customFormat="false" ht="13.2" hidden="false" customHeight="false" outlineLevel="0" collapsed="false">
      <c r="D1533" s="112"/>
    </row>
    <row r="1534" customFormat="false" ht="13.2" hidden="false" customHeight="false" outlineLevel="0" collapsed="false">
      <c r="D1534" s="112"/>
    </row>
    <row r="1535" customFormat="false" ht="13.2" hidden="false" customHeight="false" outlineLevel="0" collapsed="false">
      <c r="D1535" s="112"/>
    </row>
    <row r="1536" customFormat="false" ht="13.2" hidden="false" customHeight="false" outlineLevel="0" collapsed="false">
      <c r="D1536" s="112"/>
    </row>
    <row r="1537" customFormat="false" ht="13.2" hidden="false" customHeight="false" outlineLevel="0" collapsed="false">
      <c r="D1537" s="112"/>
    </row>
    <row r="1538" customFormat="false" ht="13.2" hidden="false" customHeight="false" outlineLevel="0" collapsed="false">
      <c r="D1538" s="112"/>
    </row>
    <row r="1539" customFormat="false" ht="13.2" hidden="false" customHeight="false" outlineLevel="0" collapsed="false">
      <c r="D1539" s="112"/>
    </row>
    <row r="1540" customFormat="false" ht="13.2" hidden="false" customHeight="false" outlineLevel="0" collapsed="false">
      <c r="D1540" s="112"/>
    </row>
    <row r="1541" customFormat="false" ht="13.2" hidden="false" customHeight="false" outlineLevel="0" collapsed="false">
      <c r="D1541" s="112"/>
    </row>
    <row r="1542" customFormat="false" ht="13.2" hidden="false" customHeight="false" outlineLevel="0" collapsed="false">
      <c r="D1542" s="112"/>
    </row>
    <row r="1543" customFormat="false" ht="13.2" hidden="false" customHeight="false" outlineLevel="0" collapsed="false">
      <c r="D1543" s="112"/>
    </row>
    <row r="1544" customFormat="false" ht="13.2" hidden="false" customHeight="false" outlineLevel="0" collapsed="false">
      <c r="D1544" s="112"/>
    </row>
    <row r="1545" customFormat="false" ht="13.2" hidden="false" customHeight="false" outlineLevel="0" collapsed="false">
      <c r="D1545" s="112"/>
    </row>
    <row r="1546" customFormat="false" ht="13.2" hidden="false" customHeight="false" outlineLevel="0" collapsed="false">
      <c r="D1546" s="112"/>
    </row>
    <row r="1547" customFormat="false" ht="13.2" hidden="false" customHeight="false" outlineLevel="0" collapsed="false">
      <c r="D1547" s="112"/>
    </row>
    <row r="1548" customFormat="false" ht="13.2" hidden="false" customHeight="false" outlineLevel="0" collapsed="false">
      <c r="D1548" s="112"/>
    </row>
    <row r="1549" customFormat="false" ht="13.2" hidden="false" customHeight="false" outlineLevel="0" collapsed="false">
      <c r="D1549" s="112"/>
    </row>
    <row r="1550" customFormat="false" ht="13.2" hidden="false" customHeight="false" outlineLevel="0" collapsed="false">
      <c r="D1550" s="112"/>
    </row>
    <row r="1551" customFormat="false" ht="13.2" hidden="false" customHeight="false" outlineLevel="0" collapsed="false">
      <c r="D1551" s="112"/>
    </row>
    <row r="1552" customFormat="false" ht="13.2" hidden="false" customHeight="false" outlineLevel="0" collapsed="false">
      <c r="D1552" s="112"/>
    </row>
    <row r="1553" customFormat="false" ht="13.2" hidden="false" customHeight="false" outlineLevel="0" collapsed="false">
      <c r="D1553" s="112"/>
    </row>
    <row r="1554" customFormat="false" ht="13.2" hidden="false" customHeight="false" outlineLevel="0" collapsed="false">
      <c r="D1554" s="112"/>
    </row>
    <row r="1555" customFormat="false" ht="13.2" hidden="false" customHeight="false" outlineLevel="0" collapsed="false">
      <c r="D1555" s="112"/>
    </row>
    <row r="1556" customFormat="false" ht="13.2" hidden="false" customHeight="false" outlineLevel="0" collapsed="false">
      <c r="D1556" s="112"/>
    </row>
    <row r="1557" customFormat="false" ht="13.2" hidden="false" customHeight="false" outlineLevel="0" collapsed="false">
      <c r="D1557" s="112"/>
    </row>
    <row r="1558" customFormat="false" ht="13.2" hidden="false" customHeight="false" outlineLevel="0" collapsed="false">
      <c r="D1558" s="112"/>
    </row>
    <row r="1559" customFormat="false" ht="13.2" hidden="false" customHeight="false" outlineLevel="0" collapsed="false">
      <c r="D1559" s="112"/>
    </row>
    <row r="1560" customFormat="false" ht="13.2" hidden="false" customHeight="false" outlineLevel="0" collapsed="false">
      <c r="D1560" s="112"/>
    </row>
    <row r="1561" customFormat="false" ht="13.2" hidden="false" customHeight="false" outlineLevel="0" collapsed="false">
      <c r="D1561" s="112"/>
    </row>
    <row r="1562" customFormat="false" ht="13.2" hidden="false" customHeight="false" outlineLevel="0" collapsed="false">
      <c r="D1562" s="112"/>
    </row>
    <row r="1563" customFormat="false" ht="13.2" hidden="false" customHeight="false" outlineLevel="0" collapsed="false">
      <c r="D1563" s="112"/>
    </row>
    <row r="1564" customFormat="false" ht="13.2" hidden="false" customHeight="false" outlineLevel="0" collapsed="false">
      <c r="D1564" s="112"/>
    </row>
    <row r="1565" customFormat="false" ht="13.2" hidden="false" customHeight="false" outlineLevel="0" collapsed="false">
      <c r="D1565" s="112"/>
    </row>
    <row r="1566" customFormat="false" ht="13.2" hidden="false" customHeight="false" outlineLevel="0" collapsed="false">
      <c r="D1566" s="112"/>
    </row>
    <row r="1567" customFormat="false" ht="13.2" hidden="false" customHeight="false" outlineLevel="0" collapsed="false">
      <c r="D1567" s="112"/>
    </row>
    <row r="1568" customFormat="false" ht="13.2" hidden="false" customHeight="false" outlineLevel="0" collapsed="false">
      <c r="D1568" s="112"/>
    </row>
    <row r="1569" customFormat="false" ht="13.2" hidden="false" customHeight="false" outlineLevel="0" collapsed="false">
      <c r="D1569" s="112"/>
    </row>
    <row r="1570" customFormat="false" ht="13.2" hidden="false" customHeight="false" outlineLevel="0" collapsed="false">
      <c r="D1570" s="112"/>
    </row>
    <row r="1571" customFormat="false" ht="13.2" hidden="false" customHeight="false" outlineLevel="0" collapsed="false">
      <c r="D1571" s="112"/>
    </row>
    <row r="1572" customFormat="false" ht="13.2" hidden="false" customHeight="false" outlineLevel="0" collapsed="false">
      <c r="D1572" s="112"/>
    </row>
    <row r="1573" customFormat="false" ht="13.2" hidden="false" customHeight="false" outlineLevel="0" collapsed="false">
      <c r="D1573" s="112"/>
    </row>
    <row r="1574" customFormat="false" ht="13.2" hidden="false" customHeight="false" outlineLevel="0" collapsed="false">
      <c r="D1574" s="112"/>
    </row>
    <row r="1575" customFormat="false" ht="13.2" hidden="false" customHeight="false" outlineLevel="0" collapsed="false">
      <c r="D1575" s="112"/>
    </row>
    <row r="1576" customFormat="false" ht="13.2" hidden="false" customHeight="false" outlineLevel="0" collapsed="false">
      <c r="D1576" s="112"/>
    </row>
    <row r="1577" customFormat="false" ht="13.2" hidden="false" customHeight="false" outlineLevel="0" collapsed="false">
      <c r="D1577" s="112"/>
    </row>
    <row r="1578" customFormat="false" ht="13.2" hidden="false" customHeight="false" outlineLevel="0" collapsed="false">
      <c r="D1578" s="112"/>
    </row>
    <row r="1579" customFormat="false" ht="13.2" hidden="false" customHeight="false" outlineLevel="0" collapsed="false">
      <c r="D1579" s="112"/>
    </row>
    <row r="1580" customFormat="false" ht="13.2" hidden="false" customHeight="false" outlineLevel="0" collapsed="false">
      <c r="D1580" s="112"/>
    </row>
    <row r="1581" customFormat="false" ht="13.2" hidden="false" customHeight="false" outlineLevel="0" collapsed="false">
      <c r="D1581" s="112"/>
    </row>
    <row r="1582" customFormat="false" ht="13.2" hidden="false" customHeight="false" outlineLevel="0" collapsed="false">
      <c r="D1582" s="112"/>
    </row>
    <row r="1583" customFormat="false" ht="13.2" hidden="false" customHeight="false" outlineLevel="0" collapsed="false">
      <c r="D1583" s="112"/>
    </row>
    <row r="1584" customFormat="false" ht="13.2" hidden="false" customHeight="false" outlineLevel="0" collapsed="false">
      <c r="D1584" s="112"/>
    </row>
    <row r="1585" customFormat="false" ht="13.2" hidden="false" customHeight="false" outlineLevel="0" collapsed="false">
      <c r="D1585" s="112"/>
    </row>
    <row r="1586" customFormat="false" ht="13.2" hidden="false" customHeight="false" outlineLevel="0" collapsed="false">
      <c r="D1586" s="112"/>
    </row>
    <row r="1587" customFormat="false" ht="13.2" hidden="false" customHeight="false" outlineLevel="0" collapsed="false">
      <c r="D1587" s="112"/>
    </row>
    <row r="1588" customFormat="false" ht="13.2" hidden="false" customHeight="false" outlineLevel="0" collapsed="false">
      <c r="D1588" s="112"/>
    </row>
    <row r="1589" customFormat="false" ht="13.2" hidden="false" customHeight="false" outlineLevel="0" collapsed="false">
      <c r="D1589" s="112"/>
    </row>
    <row r="1590" customFormat="false" ht="13.2" hidden="false" customHeight="false" outlineLevel="0" collapsed="false">
      <c r="D1590" s="112"/>
    </row>
    <row r="1591" customFormat="false" ht="13.2" hidden="false" customHeight="false" outlineLevel="0" collapsed="false">
      <c r="D1591" s="112"/>
    </row>
    <row r="1592" customFormat="false" ht="13.2" hidden="false" customHeight="false" outlineLevel="0" collapsed="false">
      <c r="D1592" s="112"/>
    </row>
    <row r="1593" customFormat="false" ht="13.2" hidden="false" customHeight="false" outlineLevel="0" collapsed="false">
      <c r="D1593" s="112"/>
    </row>
    <row r="1594" customFormat="false" ht="13.2" hidden="false" customHeight="false" outlineLevel="0" collapsed="false">
      <c r="D1594" s="112"/>
    </row>
    <row r="1595" customFormat="false" ht="13.2" hidden="false" customHeight="false" outlineLevel="0" collapsed="false">
      <c r="D1595" s="112"/>
    </row>
    <row r="1596" customFormat="false" ht="13.2" hidden="false" customHeight="false" outlineLevel="0" collapsed="false">
      <c r="D1596" s="112"/>
    </row>
    <row r="1597" customFormat="false" ht="13.2" hidden="false" customHeight="false" outlineLevel="0" collapsed="false">
      <c r="D1597" s="112"/>
    </row>
    <row r="1598" customFormat="false" ht="13.2" hidden="false" customHeight="false" outlineLevel="0" collapsed="false">
      <c r="D1598" s="112"/>
    </row>
    <row r="1599" customFormat="false" ht="13.2" hidden="false" customHeight="false" outlineLevel="0" collapsed="false">
      <c r="D1599" s="112"/>
    </row>
    <row r="1600" customFormat="false" ht="13.2" hidden="false" customHeight="false" outlineLevel="0" collapsed="false">
      <c r="D1600" s="112"/>
    </row>
    <row r="1601" customFormat="false" ht="13.2" hidden="false" customHeight="false" outlineLevel="0" collapsed="false">
      <c r="D1601" s="112"/>
    </row>
    <row r="1602" customFormat="false" ht="13.2" hidden="false" customHeight="false" outlineLevel="0" collapsed="false">
      <c r="D1602" s="112"/>
    </row>
    <row r="1603" customFormat="false" ht="13.2" hidden="false" customHeight="false" outlineLevel="0" collapsed="false">
      <c r="D1603" s="112"/>
    </row>
    <row r="1604" customFormat="false" ht="13.2" hidden="false" customHeight="false" outlineLevel="0" collapsed="false">
      <c r="D1604" s="112"/>
    </row>
    <row r="1605" customFormat="false" ht="13.2" hidden="false" customHeight="false" outlineLevel="0" collapsed="false">
      <c r="D1605" s="112"/>
    </row>
    <row r="1606" customFormat="false" ht="13.2" hidden="false" customHeight="false" outlineLevel="0" collapsed="false">
      <c r="D1606" s="112"/>
    </row>
    <row r="1607" customFormat="false" ht="13.2" hidden="false" customHeight="false" outlineLevel="0" collapsed="false">
      <c r="D1607" s="112"/>
    </row>
    <row r="1608" customFormat="false" ht="13.2" hidden="false" customHeight="false" outlineLevel="0" collapsed="false">
      <c r="D1608" s="112"/>
    </row>
    <row r="1609" customFormat="false" ht="13.2" hidden="false" customHeight="false" outlineLevel="0" collapsed="false">
      <c r="D1609" s="112"/>
    </row>
    <row r="1610" customFormat="false" ht="13.2" hidden="false" customHeight="false" outlineLevel="0" collapsed="false">
      <c r="D1610" s="112"/>
    </row>
    <row r="1611" customFormat="false" ht="13.2" hidden="false" customHeight="false" outlineLevel="0" collapsed="false">
      <c r="D1611" s="112"/>
    </row>
    <row r="1612" customFormat="false" ht="13.2" hidden="false" customHeight="false" outlineLevel="0" collapsed="false">
      <c r="D1612" s="112"/>
    </row>
    <row r="1613" customFormat="false" ht="13.2" hidden="false" customHeight="false" outlineLevel="0" collapsed="false">
      <c r="D1613" s="112"/>
    </row>
    <row r="1614" customFormat="false" ht="13.2" hidden="false" customHeight="false" outlineLevel="0" collapsed="false">
      <c r="D1614" s="112"/>
    </row>
    <row r="1615" customFormat="false" ht="13.2" hidden="false" customHeight="false" outlineLevel="0" collapsed="false">
      <c r="D1615" s="112"/>
    </row>
    <row r="1616" customFormat="false" ht="13.2" hidden="false" customHeight="false" outlineLevel="0" collapsed="false">
      <c r="D1616" s="112"/>
    </row>
    <row r="1617" customFormat="false" ht="13.2" hidden="false" customHeight="false" outlineLevel="0" collapsed="false">
      <c r="D1617" s="112"/>
    </row>
    <row r="1618" customFormat="false" ht="13.2" hidden="false" customHeight="false" outlineLevel="0" collapsed="false">
      <c r="D1618" s="112"/>
    </row>
    <row r="1619" customFormat="false" ht="13.2" hidden="false" customHeight="false" outlineLevel="0" collapsed="false">
      <c r="D1619" s="112"/>
    </row>
    <row r="1620" customFormat="false" ht="13.2" hidden="false" customHeight="false" outlineLevel="0" collapsed="false">
      <c r="D1620" s="112"/>
    </row>
    <row r="1621" customFormat="false" ht="13.2" hidden="false" customHeight="false" outlineLevel="0" collapsed="false">
      <c r="D1621" s="112"/>
    </row>
    <row r="1622" customFormat="false" ht="13.2" hidden="false" customHeight="false" outlineLevel="0" collapsed="false">
      <c r="D1622" s="112"/>
    </row>
    <row r="1623" customFormat="false" ht="13.2" hidden="false" customHeight="false" outlineLevel="0" collapsed="false">
      <c r="D1623" s="112"/>
    </row>
    <row r="1624" customFormat="false" ht="13.2" hidden="false" customHeight="false" outlineLevel="0" collapsed="false">
      <c r="D1624" s="112"/>
    </row>
    <row r="1625" customFormat="false" ht="13.2" hidden="false" customHeight="false" outlineLevel="0" collapsed="false">
      <c r="D1625" s="112"/>
    </row>
    <row r="1626" customFormat="false" ht="13.2" hidden="false" customHeight="false" outlineLevel="0" collapsed="false">
      <c r="D1626" s="112"/>
    </row>
    <row r="1627" customFormat="false" ht="13.2" hidden="false" customHeight="false" outlineLevel="0" collapsed="false">
      <c r="D1627" s="112"/>
    </row>
    <row r="1628" customFormat="false" ht="13.2" hidden="false" customHeight="false" outlineLevel="0" collapsed="false">
      <c r="D1628" s="112"/>
    </row>
    <row r="1629" customFormat="false" ht="13.2" hidden="false" customHeight="false" outlineLevel="0" collapsed="false">
      <c r="D1629" s="112"/>
    </row>
    <row r="1630" customFormat="false" ht="13.2" hidden="false" customHeight="false" outlineLevel="0" collapsed="false">
      <c r="D1630" s="112"/>
    </row>
    <row r="1631" customFormat="false" ht="13.2" hidden="false" customHeight="false" outlineLevel="0" collapsed="false">
      <c r="D1631" s="112"/>
    </row>
    <row r="1632" customFormat="false" ht="13.2" hidden="false" customHeight="false" outlineLevel="0" collapsed="false">
      <c r="D1632" s="112"/>
    </row>
    <row r="1633" customFormat="false" ht="13.2" hidden="false" customHeight="false" outlineLevel="0" collapsed="false">
      <c r="D1633" s="112"/>
    </row>
    <row r="1634" customFormat="false" ht="13.2" hidden="false" customHeight="false" outlineLevel="0" collapsed="false">
      <c r="D1634" s="112"/>
    </row>
    <row r="1635" customFormat="false" ht="13.2" hidden="false" customHeight="false" outlineLevel="0" collapsed="false">
      <c r="D1635" s="112"/>
    </row>
    <row r="1636" customFormat="false" ht="13.2" hidden="false" customHeight="false" outlineLevel="0" collapsed="false">
      <c r="D1636" s="112"/>
    </row>
    <row r="1637" customFormat="false" ht="13.2" hidden="false" customHeight="false" outlineLevel="0" collapsed="false">
      <c r="D1637" s="112"/>
    </row>
    <row r="1638" customFormat="false" ht="13.2" hidden="false" customHeight="false" outlineLevel="0" collapsed="false">
      <c r="D1638" s="112"/>
    </row>
    <row r="1639" customFormat="false" ht="13.2" hidden="false" customHeight="false" outlineLevel="0" collapsed="false">
      <c r="D1639" s="112"/>
    </row>
    <row r="1640" customFormat="false" ht="13.2" hidden="false" customHeight="false" outlineLevel="0" collapsed="false">
      <c r="D1640" s="112"/>
    </row>
    <row r="1641" customFormat="false" ht="13.2" hidden="false" customHeight="false" outlineLevel="0" collapsed="false">
      <c r="D1641" s="112"/>
    </row>
    <row r="1642" customFormat="false" ht="13.2" hidden="false" customHeight="false" outlineLevel="0" collapsed="false">
      <c r="D1642" s="112"/>
    </row>
    <row r="1643" customFormat="false" ht="13.2" hidden="false" customHeight="false" outlineLevel="0" collapsed="false">
      <c r="D1643" s="112"/>
    </row>
    <row r="1644" customFormat="false" ht="13.2" hidden="false" customHeight="false" outlineLevel="0" collapsed="false">
      <c r="D1644" s="112"/>
    </row>
    <row r="1645" customFormat="false" ht="13.2" hidden="false" customHeight="false" outlineLevel="0" collapsed="false">
      <c r="D1645" s="112"/>
    </row>
    <row r="1646" customFormat="false" ht="13.2" hidden="false" customHeight="false" outlineLevel="0" collapsed="false">
      <c r="D1646" s="112"/>
    </row>
    <row r="1647" customFormat="false" ht="13.2" hidden="false" customHeight="false" outlineLevel="0" collapsed="false">
      <c r="D1647" s="112"/>
    </row>
    <row r="1648" customFormat="false" ht="13.2" hidden="false" customHeight="false" outlineLevel="0" collapsed="false">
      <c r="D1648" s="112"/>
    </row>
    <row r="1649" customFormat="false" ht="13.2" hidden="false" customHeight="false" outlineLevel="0" collapsed="false">
      <c r="D1649" s="112"/>
    </row>
    <row r="1650" customFormat="false" ht="13.2" hidden="false" customHeight="false" outlineLevel="0" collapsed="false">
      <c r="D1650" s="112"/>
    </row>
    <row r="1651" customFormat="false" ht="13.2" hidden="false" customHeight="false" outlineLevel="0" collapsed="false">
      <c r="D1651" s="112"/>
    </row>
    <row r="1652" customFormat="false" ht="13.2" hidden="false" customHeight="false" outlineLevel="0" collapsed="false">
      <c r="D1652" s="112"/>
    </row>
    <row r="1653" customFormat="false" ht="13.2" hidden="false" customHeight="false" outlineLevel="0" collapsed="false">
      <c r="D1653" s="112"/>
    </row>
    <row r="1654" customFormat="false" ht="13.2" hidden="false" customHeight="false" outlineLevel="0" collapsed="false">
      <c r="D1654" s="112"/>
    </row>
    <row r="1655" customFormat="false" ht="13.2" hidden="false" customHeight="false" outlineLevel="0" collapsed="false">
      <c r="D1655" s="112"/>
    </row>
    <row r="1656" customFormat="false" ht="13.2" hidden="false" customHeight="false" outlineLevel="0" collapsed="false">
      <c r="D1656" s="112"/>
    </row>
    <row r="1657" customFormat="false" ht="13.2" hidden="false" customHeight="false" outlineLevel="0" collapsed="false">
      <c r="D1657" s="112"/>
    </row>
    <row r="1658" customFormat="false" ht="13.2" hidden="false" customHeight="false" outlineLevel="0" collapsed="false">
      <c r="D1658" s="112"/>
    </row>
    <row r="1659" customFormat="false" ht="13.2" hidden="false" customHeight="false" outlineLevel="0" collapsed="false">
      <c r="D1659" s="112"/>
    </row>
    <row r="1660" customFormat="false" ht="13.2" hidden="false" customHeight="false" outlineLevel="0" collapsed="false">
      <c r="D1660" s="112"/>
    </row>
    <row r="1661" customFormat="false" ht="13.2" hidden="false" customHeight="false" outlineLevel="0" collapsed="false">
      <c r="D1661" s="112"/>
    </row>
    <row r="1662" customFormat="false" ht="13.2" hidden="false" customHeight="false" outlineLevel="0" collapsed="false">
      <c r="D1662" s="112"/>
    </row>
    <row r="1663" customFormat="false" ht="13.2" hidden="false" customHeight="false" outlineLevel="0" collapsed="false">
      <c r="D1663" s="112"/>
    </row>
    <row r="1664" customFormat="false" ht="13.2" hidden="false" customHeight="false" outlineLevel="0" collapsed="false">
      <c r="D1664" s="112"/>
    </row>
    <row r="1665" customFormat="false" ht="13.2" hidden="false" customHeight="false" outlineLevel="0" collapsed="false">
      <c r="D1665" s="112"/>
    </row>
    <row r="1666" customFormat="false" ht="13.2" hidden="false" customHeight="false" outlineLevel="0" collapsed="false">
      <c r="D1666" s="112"/>
    </row>
    <row r="1667" customFormat="false" ht="13.2" hidden="false" customHeight="false" outlineLevel="0" collapsed="false">
      <c r="D1667" s="112"/>
    </row>
    <row r="1668" customFormat="false" ht="13.2" hidden="false" customHeight="false" outlineLevel="0" collapsed="false">
      <c r="D1668" s="112"/>
    </row>
    <row r="1669" customFormat="false" ht="13.2" hidden="false" customHeight="false" outlineLevel="0" collapsed="false">
      <c r="D1669" s="112"/>
    </row>
    <row r="1670" customFormat="false" ht="13.2" hidden="false" customHeight="false" outlineLevel="0" collapsed="false">
      <c r="D1670" s="112"/>
    </row>
    <row r="1671" customFormat="false" ht="13.2" hidden="false" customHeight="false" outlineLevel="0" collapsed="false">
      <c r="D1671" s="112"/>
    </row>
    <row r="1672" customFormat="false" ht="13.2" hidden="false" customHeight="false" outlineLevel="0" collapsed="false">
      <c r="D1672" s="112"/>
    </row>
    <row r="1673" customFormat="false" ht="13.2" hidden="false" customHeight="false" outlineLevel="0" collapsed="false">
      <c r="D1673" s="112"/>
    </row>
    <row r="1674" customFormat="false" ht="13.2" hidden="false" customHeight="false" outlineLevel="0" collapsed="false">
      <c r="D1674" s="112"/>
    </row>
    <row r="1675" customFormat="false" ht="13.2" hidden="false" customHeight="false" outlineLevel="0" collapsed="false">
      <c r="D1675" s="112"/>
    </row>
    <row r="1676" customFormat="false" ht="13.2" hidden="false" customHeight="false" outlineLevel="0" collapsed="false">
      <c r="D1676" s="112"/>
    </row>
    <row r="1677" customFormat="false" ht="13.2" hidden="false" customHeight="false" outlineLevel="0" collapsed="false">
      <c r="D1677" s="112"/>
    </row>
    <row r="1678" customFormat="false" ht="13.2" hidden="false" customHeight="false" outlineLevel="0" collapsed="false">
      <c r="D1678" s="112"/>
    </row>
    <row r="1679" customFormat="false" ht="13.2" hidden="false" customHeight="false" outlineLevel="0" collapsed="false">
      <c r="D1679" s="112"/>
    </row>
    <row r="1680" customFormat="false" ht="13.2" hidden="false" customHeight="false" outlineLevel="0" collapsed="false">
      <c r="D1680" s="112"/>
    </row>
    <row r="1681" customFormat="false" ht="13.2" hidden="false" customHeight="false" outlineLevel="0" collapsed="false">
      <c r="D1681" s="112"/>
    </row>
    <row r="1682" customFormat="false" ht="13.2" hidden="false" customHeight="false" outlineLevel="0" collapsed="false">
      <c r="D1682" s="112"/>
    </row>
    <row r="1683" customFormat="false" ht="13.2" hidden="false" customHeight="false" outlineLevel="0" collapsed="false">
      <c r="D1683" s="112"/>
    </row>
    <row r="1684" customFormat="false" ht="13.2" hidden="false" customHeight="false" outlineLevel="0" collapsed="false">
      <c r="D1684" s="112"/>
    </row>
    <row r="1685" customFormat="false" ht="13.2" hidden="false" customHeight="false" outlineLevel="0" collapsed="false">
      <c r="D1685" s="112"/>
    </row>
    <row r="1686" customFormat="false" ht="13.2" hidden="false" customHeight="false" outlineLevel="0" collapsed="false">
      <c r="D1686" s="112"/>
    </row>
    <row r="1687" customFormat="false" ht="13.2" hidden="false" customHeight="false" outlineLevel="0" collapsed="false">
      <c r="D1687" s="112"/>
    </row>
    <row r="1688" customFormat="false" ht="13.2" hidden="false" customHeight="false" outlineLevel="0" collapsed="false">
      <c r="D1688" s="112"/>
    </row>
    <row r="1689" customFormat="false" ht="13.2" hidden="false" customHeight="false" outlineLevel="0" collapsed="false">
      <c r="D1689" s="112"/>
    </row>
    <row r="1690" customFormat="false" ht="13.2" hidden="false" customHeight="false" outlineLevel="0" collapsed="false">
      <c r="D1690" s="112"/>
    </row>
    <row r="1691" customFormat="false" ht="13.2" hidden="false" customHeight="false" outlineLevel="0" collapsed="false">
      <c r="D1691" s="112"/>
    </row>
    <row r="1692" customFormat="false" ht="13.2" hidden="false" customHeight="false" outlineLevel="0" collapsed="false">
      <c r="D1692" s="112"/>
    </row>
    <row r="1693" customFormat="false" ht="13.2" hidden="false" customHeight="false" outlineLevel="0" collapsed="false">
      <c r="D1693" s="112"/>
    </row>
    <row r="1694" customFormat="false" ht="13.2" hidden="false" customHeight="false" outlineLevel="0" collapsed="false">
      <c r="D1694" s="112"/>
    </row>
    <row r="1695" customFormat="false" ht="13.2" hidden="false" customHeight="false" outlineLevel="0" collapsed="false">
      <c r="D1695" s="112"/>
    </row>
    <row r="1696" customFormat="false" ht="13.2" hidden="false" customHeight="false" outlineLevel="0" collapsed="false">
      <c r="D1696" s="112"/>
    </row>
    <row r="1697" customFormat="false" ht="13.2" hidden="false" customHeight="false" outlineLevel="0" collapsed="false">
      <c r="D1697" s="112"/>
    </row>
    <row r="1698" customFormat="false" ht="13.2" hidden="false" customHeight="false" outlineLevel="0" collapsed="false">
      <c r="D1698" s="112"/>
    </row>
    <row r="1699" customFormat="false" ht="13.2" hidden="false" customHeight="false" outlineLevel="0" collapsed="false">
      <c r="D1699" s="112"/>
    </row>
    <row r="1700" customFormat="false" ht="13.2" hidden="false" customHeight="false" outlineLevel="0" collapsed="false">
      <c r="D1700" s="112"/>
    </row>
    <row r="1701" customFormat="false" ht="13.2" hidden="false" customHeight="false" outlineLevel="0" collapsed="false">
      <c r="D1701" s="112"/>
    </row>
    <row r="1702" customFormat="false" ht="13.2" hidden="false" customHeight="false" outlineLevel="0" collapsed="false">
      <c r="D1702" s="112"/>
    </row>
    <row r="1703" customFormat="false" ht="13.2" hidden="false" customHeight="false" outlineLevel="0" collapsed="false">
      <c r="D1703" s="112"/>
    </row>
    <row r="1704" customFormat="false" ht="13.2" hidden="false" customHeight="false" outlineLevel="0" collapsed="false">
      <c r="D1704" s="112"/>
    </row>
    <row r="1705" customFormat="false" ht="13.2" hidden="false" customHeight="false" outlineLevel="0" collapsed="false">
      <c r="D1705" s="112"/>
    </row>
    <row r="1706" customFormat="false" ht="13.2" hidden="false" customHeight="false" outlineLevel="0" collapsed="false">
      <c r="D1706" s="112"/>
    </row>
    <row r="1707" customFormat="false" ht="13.2" hidden="false" customHeight="false" outlineLevel="0" collapsed="false">
      <c r="D1707" s="112"/>
    </row>
    <row r="1708" customFormat="false" ht="13.2" hidden="false" customHeight="false" outlineLevel="0" collapsed="false">
      <c r="D1708" s="112"/>
    </row>
    <row r="1709" customFormat="false" ht="13.2" hidden="false" customHeight="false" outlineLevel="0" collapsed="false">
      <c r="D1709" s="112"/>
    </row>
    <row r="1710" customFormat="false" ht="13.2" hidden="false" customHeight="false" outlineLevel="0" collapsed="false">
      <c r="D1710" s="112"/>
    </row>
    <row r="1711" customFormat="false" ht="13.2" hidden="false" customHeight="false" outlineLevel="0" collapsed="false">
      <c r="D1711" s="112"/>
    </row>
    <row r="1712" customFormat="false" ht="13.2" hidden="false" customHeight="false" outlineLevel="0" collapsed="false">
      <c r="D1712" s="112"/>
    </row>
    <row r="1713" customFormat="false" ht="13.2" hidden="false" customHeight="false" outlineLevel="0" collapsed="false">
      <c r="D1713" s="112"/>
    </row>
    <row r="1714" customFormat="false" ht="13.2" hidden="false" customHeight="false" outlineLevel="0" collapsed="false">
      <c r="D1714" s="112"/>
    </row>
    <row r="1715" customFormat="false" ht="13.2" hidden="false" customHeight="false" outlineLevel="0" collapsed="false">
      <c r="D1715" s="112"/>
    </row>
    <row r="1716" customFormat="false" ht="13.2" hidden="false" customHeight="false" outlineLevel="0" collapsed="false">
      <c r="D1716" s="112"/>
    </row>
    <row r="1717" customFormat="false" ht="13.2" hidden="false" customHeight="false" outlineLevel="0" collapsed="false">
      <c r="D1717" s="112"/>
    </row>
    <row r="1718" customFormat="false" ht="13.2" hidden="false" customHeight="false" outlineLevel="0" collapsed="false">
      <c r="D1718" s="112"/>
    </row>
    <row r="1719" customFormat="false" ht="13.2" hidden="false" customHeight="false" outlineLevel="0" collapsed="false">
      <c r="D1719" s="112"/>
    </row>
    <row r="1720" customFormat="false" ht="13.2" hidden="false" customHeight="false" outlineLevel="0" collapsed="false">
      <c r="D1720" s="112"/>
    </row>
    <row r="1721" customFormat="false" ht="13.2" hidden="false" customHeight="false" outlineLevel="0" collapsed="false">
      <c r="D1721" s="112"/>
    </row>
    <row r="1722" customFormat="false" ht="13.2" hidden="false" customHeight="false" outlineLevel="0" collapsed="false">
      <c r="D1722" s="112"/>
    </row>
    <row r="1723" customFormat="false" ht="13.2" hidden="false" customHeight="false" outlineLevel="0" collapsed="false">
      <c r="D1723" s="112"/>
    </row>
    <row r="1724" customFormat="false" ht="13.2" hidden="false" customHeight="false" outlineLevel="0" collapsed="false">
      <c r="D1724" s="112"/>
    </row>
    <row r="1725" customFormat="false" ht="13.2" hidden="false" customHeight="false" outlineLevel="0" collapsed="false">
      <c r="D1725" s="112"/>
    </row>
    <row r="1726" customFormat="false" ht="13.2" hidden="false" customHeight="false" outlineLevel="0" collapsed="false">
      <c r="D1726" s="112"/>
    </row>
    <row r="1727" customFormat="false" ht="13.2" hidden="false" customHeight="false" outlineLevel="0" collapsed="false">
      <c r="D1727" s="112"/>
    </row>
    <row r="1728" customFormat="false" ht="13.2" hidden="false" customHeight="false" outlineLevel="0" collapsed="false">
      <c r="D1728" s="112"/>
    </row>
    <row r="1729" customFormat="false" ht="13.2" hidden="false" customHeight="false" outlineLevel="0" collapsed="false">
      <c r="D1729" s="112"/>
    </row>
    <row r="1730" customFormat="false" ht="13.2" hidden="false" customHeight="false" outlineLevel="0" collapsed="false">
      <c r="D1730" s="112"/>
    </row>
    <row r="1731" customFormat="false" ht="13.2" hidden="false" customHeight="false" outlineLevel="0" collapsed="false">
      <c r="D1731" s="112"/>
    </row>
    <row r="1732" customFormat="false" ht="13.2" hidden="false" customHeight="false" outlineLevel="0" collapsed="false">
      <c r="D1732" s="112"/>
    </row>
    <row r="1733" customFormat="false" ht="13.2" hidden="false" customHeight="false" outlineLevel="0" collapsed="false">
      <c r="D1733" s="112"/>
    </row>
    <row r="1734" customFormat="false" ht="13.2" hidden="false" customHeight="false" outlineLevel="0" collapsed="false">
      <c r="D1734" s="112"/>
    </row>
    <row r="1735" customFormat="false" ht="13.2" hidden="false" customHeight="false" outlineLevel="0" collapsed="false">
      <c r="D1735" s="112"/>
    </row>
    <row r="1736" customFormat="false" ht="13.2" hidden="false" customHeight="false" outlineLevel="0" collapsed="false">
      <c r="D1736" s="112"/>
    </row>
    <row r="1737" customFormat="false" ht="13.2" hidden="false" customHeight="false" outlineLevel="0" collapsed="false">
      <c r="D1737" s="112"/>
    </row>
    <row r="1738" customFormat="false" ht="13.2" hidden="false" customHeight="false" outlineLevel="0" collapsed="false">
      <c r="D1738" s="112"/>
    </row>
    <row r="1739" customFormat="false" ht="13.2" hidden="false" customHeight="false" outlineLevel="0" collapsed="false">
      <c r="D1739" s="112"/>
    </row>
    <row r="1740" customFormat="false" ht="13.2" hidden="false" customHeight="false" outlineLevel="0" collapsed="false">
      <c r="D1740" s="112"/>
    </row>
    <row r="1741" customFormat="false" ht="13.2" hidden="false" customHeight="false" outlineLevel="0" collapsed="false">
      <c r="D1741" s="112"/>
    </row>
    <row r="1742" customFormat="false" ht="13.2" hidden="false" customHeight="false" outlineLevel="0" collapsed="false">
      <c r="D1742" s="112"/>
    </row>
    <row r="1743" customFormat="false" ht="13.2" hidden="false" customHeight="false" outlineLevel="0" collapsed="false">
      <c r="D1743" s="112"/>
    </row>
    <row r="1744" customFormat="false" ht="13.2" hidden="false" customHeight="false" outlineLevel="0" collapsed="false">
      <c r="D1744" s="112"/>
    </row>
    <row r="1745" customFormat="false" ht="13.2" hidden="false" customHeight="false" outlineLevel="0" collapsed="false">
      <c r="D1745" s="112"/>
    </row>
    <row r="1746" customFormat="false" ht="13.2" hidden="false" customHeight="false" outlineLevel="0" collapsed="false">
      <c r="D1746" s="112"/>
    </row>
    <row r="1747" customFormat="false" ht="13.2" hidden="false" customHeight="false" outlineLevel="0" collapsed="false">
      <c r="D1747" s="112"/>
    </row>
    <row r="1748" customFormat="false" ht="13.2" hidden="false" customHeight="false" outlineLevel="0" collapsed="false">
      <c r="D1748" s="112"/>
    </row>
    <row r="1749" customFormat="false" ht="13.2" hidden="false" customHeight="false" outlineLevel="0" collapsed="false">
      <c r="D1749" s="112"/>
    </row>
    <row r="1750" customFormat="false" ht="13.2" hidden="false" customHeight="false" outlineLevel="0" collapsed="false">
      <c r="D1750" s="112"/>
    </row>
    <row r="1751" customFormat="false" ht="13.2" hidden="false" customHeight="false" outlineLevel="0" collapsed="false">
      <c r="D1751" s="112"/>
    </row>
    <row r="1752" customFormat="false" ht="13.2" hidden="false" customHeight="false" outlineLevel="0" collapsed="false">
      <c r="D1752" s="112"/>
    </row>
    <row r="1753" customFormat="false" ht="13.2" hidden="false" customHeight="false" outlineLevel="0" collapsed="false">
      <c r="D1753" s="112"/>
    </row>
    <row r="1754" customFormat="false" ht="13.2" hidden="false" customHeight="false" outlineLevel="0" collapsed="false">
      <c r="D1754" s="112"/>
    </row>
    <row r="1755" customFormat="false" ht="13.2" hidden="false" customHeight="false" outlineLevel="0" collapsed="false">
      <c r="D1755" s="112"/>
    </row>
    <row r="1756" customFormat="false" ht="13.2" hidden="false" customHeight="false" outlineLevel="0" collapsed="false">
      <c r="D1756" s="112"/>
    </row>
    <row r="1757" customFormat="false" ht="13.2" hidden="false" customHeight="false" outlineLevel="0" collapsed="false">
      <c r="D1757" s="112"/>
    </row>
    <row r="1758" customFormat="false" ht="13.2" hidden="false" customHeight="false" outlineLevel="0" collapsed="false">
      <c r="D1758" s="112"/>
    </row>
    <row r="1759" customFormat="false" ht="13.2" hidden="false" customHeight="false" outlineLevel="0" collapsed="false">
      <c r="D1759" s="112"/>
    </row>
    <row r="1760" customFormat="false" ht="13.2" hidden="false" customHeight="false" outlineLevel="0" collapsed="false">
      <c r="D1760" s="112"/>
    </row>
    <row r="1761" customFormat="false" ht="13.2" hidden="false" customHeight="false" outlineLevel="0" collapsed="false">
      <c r="D1761" s="112"/>
    </row>
    <row r="1762" customFormat="false" ht="13.2" hidden="false" customHeight="false" outlineLevel="0" collapsed="false">
      <c r="D1762" s="112"/>
    </row>
    <row r="1763" customFormat="false" ht="13.2" hidden="false" customHeight="false" outlineLevel="0" collapsed="false">
      <c r="D1763" s="112"/>
    </row>
    <row r="1764" customFormat="false" ht="13.2" hidden="false" customHeight="false" outlineLevel="0" collapsed="false">
      <c r="D1764" s="112"/>
    </row>
    <row r="1765" customFormat="false" ht="13.2" hidden="false" customHeight="false" outlineLevel="0" collapsed="false">
      <c r="D1765" s="112"/>
    </row>
    <row r="1766" customFormat="false" ht="13.2" hidden="false" customHeight="false" outlineLevel="0" collapsed="false">
      <c r="D1766" s="112"/>
    </row>
    <row r="1767" customFormat="false" ht="13.2" hidden="false" customHeight="false" outlineLevel="0" collapsed="false">
      <c r="D1767" s="112"/>
    </row>
    <row r="1768" customFormat="false" ht="13.2" hidden="false" customHeight="false" outlineLevel="0" collapsed="false">
      <c r="D1768" s="112"/>
    </row>
    <row r="1769" customFormat="false" ht="13.2" hidden="false" customHeight="false" outlineLevel="0" collapsed="false">
      <c r="D1769" s="112"/>
    </row>
    <row r="1770" customFormat="false" ht="13.2" hidden="false" customHeight="false" outlineLevel="0" collapsed="false">
      <c r="D1770" s="112"/>
    </row>
    <row r="1771" customFormat="false" ht="13.2" hidden="false" customHeight="false" outlineLevel="0" collapsed="false">
      <c r="D1771" s="112"/>
    </row>
    <row r="1772" customFormat="false" ht="13.2" hidden="false" customHeight="false" outlineLevel="0" collapsed="false">
      <c r="D1772" s="112"/>
    </row>
    <row r="1773" customFormat="false" ht="13.2" hidden="false" customHeight="false" outlineLevel="0" collapsed="false">
      <c r="D1773" s="112"/>
    </row>
    <row r="1774" customFormat="false" ht="13.2" hidden="false" customHeight="false" outlineLevel="0" collapsed="false">
      <c r="D1774" s="112"/>
    </row>
    <row r="1775" customFormat="false" ht="13.2" hidden="false" customHeight="false" outlineLevel="0" collapsed="false">
      <c r="D1775" s="112"/>
    </row>
    <row r="1776" customFormat="false" ht="13.2" hidden="false" customHeight="false" outlineLevel="0" collapsed="false">
      <c r="D1776" s="112"/>
    </row>
    <row r="1777" customFormat="false" ht="13.2" hidden="false" customHeight="false" outlineLevel="0" collapsed="false">
      <c r="D1777" s="112"/>
    </row>
    <row r="1778" customFormat="false" ht="13.2" hidden="false" customHeight="false" outlineLevel="0" collapsed="false">
      <c r="D1778" s="112"/>
    </row>
    <row r="1779" customFormat="false" ht="13.2" hidden="false" customHeight="false" outlineLevel="0" collapsed="false">
      <c r="D1779" s="112"/>
    </row>
    <row r="1780" customFormat="false" ht="13.2" hidden="false" customHeight="false" outlineLevel="0" collapsed="false">
      <c r="D1780" s="112"/>
    </row>
    <row r="1781" customFormat="false" ht="13.2" hidden="false" customHeight="false" outlineLevel="0" collapsed="false">
      <c r="D1781" s="112"/>
    </row>
    <row r="1782" customFormat="false" ht="13.2" hidden="false" customHeight="false" outlineLevel="0" collapsed="false">
      <c r="D1782" s="112"/>
    </row>
    <row r="1783" customFormat="false" ht="13.2" hidden="false" customHeight="false" outlineLevel="0" collapsed="false">
      <c r="D1783" s="112"/>
    </row>
    <row r="1784" customFormat="false" ht="13.2" hidden="false" customHeight="false" outlineLevel="0" collapsed="false">
      <c r="D1784" s="112"/>
    </row>
    <row r="1785" customFormat="false" ht="13.2" hidden="false" customHeight="false" outlineLevel="0" collapsed="false">
      <c r="D1785" s="112"/>
    </row>
    <row r="1786" customFormat="false" ht="13.2" hidden="false" customHeight="false" outlineLevel="0" collapsed="false">
      <c r="D1786" s="112"/>
    </row>
    <row r="1787" customFormat="false" ht="13.2" hidden="false" customHeight="false" outlineLevel="0" collapsed="false">
      <c r="D1787" s="112"/>
    </row>
    <row r="1788" customFormat="false" ht="13.2" hidden="false" customHeight="false" outlineLevel="0" collapsed="false">
      <c r="D1788" s="112"/>
    </row>
    <row r="1789" customFormat="false" ht="13.2" hidden="false" customHeight="false" outlineLevel="0" collapsed="false">
      <c r="D1789" s="112"/>
    </row>
    <row r="1790" customFormat="false" ht="13.2" hidden="false" customHeight="false" outlineLevel="0" collapsed="false">
      <c r="D1790" s="112"/>
    </row>
    <row r="1791" customFormat="false" ht="13.2" hidden="false" customHeight="false" outlineLevel="0" collapsed="false">
      <c r="D1791" s="112"/>
    </row>
    <row r="1792" customFormat="false" ht="13.2" hidden="false" customHeight="false" outlineLevel="0" collapsed="false">
      <c r="D1792" s="112"/>
    </row>
    <row r="1793" customFormat="false" ht="13.2" hidden="false" customHeight="false" outlineLevel="0" collapsed="false">
      <c r="D1793" s="112"/>
    </row>
    <row r="1794" customFormat="false" ht="13.2" hidden="false" customHeight="false" outlineLevel="0" collapsed="false">
      <c r="D1794" s="112"/>
    </row>
    <row r="1795" customFormat="false" ht="13.2" hidden="false" customHeight="false" outlineLevel="0" collapsed="false">
      <c r="D1795" s="112"/>
    </row>
    <row r="1796" customFormat="false" ht="13.2" hidden="false" customHeight="false" outlineLevel="0" collapsed="false">
      <c r="D1796" s="112"/>
    </row>
    <row r="1797" customFormat="false" ht="13.2" hidden="false" customHeight="false" outlineLevel="0" collapsed="false">
      <c r="D1797" s="112"/>
    </row>
    <row r="1798" customFormat="false" ht="13.2" hidden="false" customHeight="false" outlineLevel="0" collapsed="false">
      <c r="D1798" s="112"/>
    </row>
    <row r="1799" customFormat="false" ht="13.2" hidden="false" customHeight="false" outlineLevel="0" collapsed="false">
      <c r="D1799" s="112"/>
    </row>
    <row r="1800" customFormat="false" ht="13.2" hidden="false" customHeight="false" outlineLevel="0" collapsed="false">
      <c r="D1800" s="112"/>
    </row>
    <row r="1801" customFormat="false" ht="13.2" hidden="false" customHeight="false" outlineLevel="0" collapsed="false">
      <c r="D1801" s="112"/>
    </row>
    <row r="1802" customFormat="false" ht="13.2" hidden="false" customHeight="false" outlineLevel="0" collapsed="false">
      <c r="D1802" s="112"/>
    </row>
    <row r="1803" customFormat="false" ht="13.2" hidden="false" customHeight="false" outlineLevel="0" collapsed="false">
      <c r="D1803" s="112"/>
    </row>
    <row r="1804" customFormat="false" ht="13.2" hidden="false" customHeight="false" outlineLevel="0" collapsed="false">
      <c r="D1804" s="112"/>
    </row>
  </sheetData>
  <sheetProtection sheet="true" password="8d30" objects="true" scenarios="true"/>
  <mergeCells count="182">
    <mergeCell ref="A1:G1"/>
    <mergeCell ref="C2:G2"/>
    <mergeCell ref="C3:G3"/>
    <mergeCell ref="C4:G4"/>
    <mergeCell ref="C10:G10"/>
    <mergeCell ref="C13:G13"/>
    <mergeCell ref="C15:G15"/>
    <mergeCell ref="C18:G18"/>
    <mergeCell ref="C20:G20"/>
    <mergeCell ref="C21:G21"/>
    <mergeCell ref="C24:G24"/>
    <mergeCell ref="C26:G26"/>
    <mergeCell ref="C29:G29"/>
    <mergeCell ref="C31:G31"/>
    <mergeCell ref="C34:G34"/>
    <mergeCell ref="C37:G37"/>
    <mergeCell ref="C58:G58"/>
    <mergeCell ref="C60:G60"/>
    <mergeCell ref="C63:G63"/>
    <mergeCell ref="C65:G65"/>
    <mergeCell ref="C69:G69"/>
    <mergeCell ref="C78:G78"/>
    <mergeCell ref="C82:G82"/>
    <mergeCell ref="C84:G84"/>
    <mergeCell ref="C86:G86"/>
    <mergeCell ref="C90:G90"/>
    <mergeCell ref="C92:G92"/>
    <mergeCell ref="C94:G94"/>
    <mergeCell ref="C103:G103"/>
    <mergeCell ref="C107:G107"/>
    <mergeCell ref="C110:G110"/>
    <mergeCell ref="C111:G111"/>
    <mergeCell ref="C136:G136"/>
    <mergeCell ref="C139:G139"/>
    <mergeCell ref="C179:G179"/>
    <mergeCell ref="C182:G182"/>
    <mergeCell ref="C186:G186"/>
    <mergeCell ref="C189:G189"/>
    <mergeCell ref="C192:G192"/>
    <mergeCell ref="C194:G194"/>
    <mergeCell ref="C197:G197"/>
    <mergeCell ref="C199:G199"/>
    <mergeCell ref="C202:G202"/>
    <mergeCell ref="C204:G204"/>
    <mergeCell ref="C207:G207"/>
    <mergeCell ref="C209:G209"/>
    <mergeCell ref="C212:G212"/>
    <mergeCell ref="C214:G214"/>
    <mergeCell ref="C217:G217"/>
    <mergeCell ref="C241:G241"/>
    <mergeCell ref="C245:G245"/>
    <mergeCell ref="C249:G249"/>
    <mergeCell ref="C251:G251"/>
    <mergeCell ref="C255:G255"/>
    <mergeCell ref="C257:G257"/>
    <mergeCell ref="C259:G259"/>
    <mergeCell ref="C264:G264"/>
    <mergeCell ref="C266:G266"/>
    <mergeCell ref="C269:G269"/>
    <mergeCell ref="C271:G271"/>
    <mergeCell ref="C275:G275"/>
    <mergeCell ref="C277:G277"/>
    <mergeCell ref="C278:G278"/>
    <mergeCell ref="C283:G283"/>
    <mergeCell ref="C285:G285"/>
    <mergeCell ref="C287:G287"/>
    <mergeCell ref="C289:G289"/>
    <mergeCell ref="C290:G290"/>
    <mergeCell ref="C301:G301"/>
    <mergeCell ref="C303:G303"/>
    <mergeCell ref="C304:G304"/>
    <mergeCell ref="C306:G306"/>
    <mergeCell ref="C308:G308"/>
    <mergeCell ref="C310:G310"/>
    <mergeCell ref="C315:G315"/>
    <mergeCell ref="C321:G321"/>
    <mergeCell ref="C323:G323"/>
    <mergeCell ref="C326:G326"/>
    <mergeCell ref="C327:G327"/>
    <mergeCell ref="C337:G337"/>
    <mergeCell ref="C346:G346"/>
    <mergeCell ref="C348:G348"/>
    <mergeCell ref="C349:G349"/>
    <mergeCell ref="C352:G352"/>
    <mergeCell ref="C353:G353"/>
    <mergeCell ref="C355:G355"/>
    <mergeCell ref="C358:G358"/>
    <mergeCell ref="C360:G360"/>
    <mergeCell ref="C363:G363"/>
    <mergeCell ref="C365:G365"/>
    <mergeCell ref="C368:G368"/>
    <mergeCell ref="C370:G370"/>
    <mergeCell ref="C374:G374"/>
    <mergeCell ref="C376:G376"/>
    <mergeCell ref="C383:G383"/>
    <mergeCell ref="C385:G385"/>
    <mergeCell ref="C391:G391"/>
    <mergeCell ref="C393:G393"/>
    <mergeCell ref="C396:G396"/>
    <mergeCell ref="C398:G398"/>
    <mergeCell ref="C402:G402"/>
    <mergeCell ref="C404:G404"/>
    <mergeCell ref="C411:G411"/>
    <mergeCell ref="C413:G413"/>
    <mergeCell ref="C419:G419"/>
    <mergeCell ref="C421:G421"/>
    <mergeCell ref="C424:G424"/>
    <mergeCell ref="C426:G426"/>
    <mergeCell ref="C430:G430"/>
    <mergeCell ref="C432:G432"/>
    <mergeCell ref="C439:G439"/>
    <mergeCell ref="C441:G441"/>
    <mergeCell ref="C447:G447"/>
    <mergeCell ref="C450:G450"/>
    <mergeCell ref="C451:G451"/>
    <mergeCell ref="C456:G456"/>
    <mergeCell ref="C460:G460"/>
    <mergeCell ref="C462:G462"/>
    <mergeCell ref="C465:G465"/>
    <mergeCell ref="C472:G472"/>
    <mergeCell ref="C479:G479"/>
    <mergeCell ref="C484:G484"/>
    <mergeCell ref="C488:G488"/>
    <mergeCell ref="C490:G490"/>
    <mergeCell ref="C493:G493"/>
    <mergeCell ref="C496:G496"/>
    <mergeCell ref="C499:G499"/>
    <mergeCell ref="C519:G519"/>
    <mergeCell ref="C521:G521"/>
    <mergeCell ref="C539:G539"/>
    <mergeCell ref="C544:G544"/>
    <mergeCell ref="C546:G546"/>
    <mergeCell ref="C547:G547"/>
    <mergeCell ref="C551:G551"/>
    <mergeCell ref="C553:G553"/>
    <mergeCell ref="C554:G554"/>
    <mergeCell ref="C577:G577"/>
    <mergeCell ref="C579:G579"/>
    <mergeCell ref="C581:G581"/>
    <mergeCell ref="C602:G602"/>
    <mergeCell ref="C605:G605"/>
    <mergeCell ref="C642:G642"/>
    <mergeCell ref="C680:G680"/>
    <mergeCell ref="C684:G684"/>
    <mergeCell ref="C686:G686"/>
    <mergeCell ref="C688:G688"/>
    <mergeCell ref="C689:G689"/>
    <mergeCell ref="C690:G690"/>
    <mergeCell ref="C691:G691"/>
    <mergeCell ref="C692:G692"/>
    <mergeCell ref="C693:G693"/>
    <mergeCell ref="C694:G694"/>
    <mergeCell ref="C695:G695"/>
    <mergeCell ref="C696:G696"/>
    <mergeCell ref="C698:G698"/>
    <mergeCell ref="C700:G700"/>
    <mergeCell ref="C702:G702"/>
    <mergeCell ref="C703:G703"/>
    <mergeCell ref="C705:G705"/>
    <mergeCell ref="C707:G707"/>
    <mergeCell ref="C709:G709"/>
    <mergeCell ref="C712:G712"/>
    <mergeCell ref="C732:G732"/>
    <mergeCell ref="C734:G734"/>
    <mergeCell ref="C735:G735"/>
    <mergeCell ref="C763:G763"/>
    <mergeCell ref="C766:G766"/>
    <mergeCell ref="C768:G768"/>
    <mergeCell ref="C770:G770"/>
    <mergeCell ref="C773:G773"/>
    <mergeCell ref="C775:G775"/>
    <mergeCell ref="C780:G780"/>
    <mergeCell ref="C782:G782"/>
    <mergeCell ref="C784:G784"/>
    <mergeCell ref="C786:G786"/>
    <mergeCell ref="C789:G789"/>
    <mergeCell ref="C791:G791"/>
    <mergeCell ref="C793:G793"/>
    <mergeCell ref="C795:G795"/>
    <mergeCell ref="C797:G797"/>
    <mergeCell ref="C799:G799"/>
    <mergeCell ref="C801:G801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27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215" activePane="bottomLeft" state="frozen"/>
      <selection pane="topLeft" activeCell="A1" activeCellId="0" sqref="A1"/>
      <selection pane="bottomLeft" activeCell="F266" activeCellId="0" sqref="F26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57</v>
      </c>
      <c r="C4" s="183" t="s">
        <v>58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93</v>
      </c>
      <c r="C8" s="193" t="s">
        <v>94</v>
      </c>
      <c r="D8" s="194"/>
      <c r="E8" s="195"/>
      <c r="F8" s="196"/>
      <c r="G8" s="196" t="n">
        <f aca="false">SUMIF(AG9:AG14,"&lt;&gt;NOR",G9:G14)</f>
        <v>0</v>
      </c>
      <c r="H8" s="196"/>
      <c r="I8" s="196" t="n">
        <f aca="false">SUM(I9:I14)</f>
        <v>1601.33</v>
      </c>
      <c r="J8" s="196"/>
      <c r="K8" s="196" t="n">
        <f aca="false">SUM(K9:K14)</f>
        <v>6434.07</v>
      </c>
      <c r="L8" s="196"/>
      <c r="M8" s="196" t="n">
        <f aca="false">SUM(M9:M14)</f>
        <v>0</v>
      </c>
      <c r="N8" s="195"/>
      <c r="O8" s="195" t="n">
        <f aca="false">SUM(O9:O14)</f>
        <v>0.64</v>
      </c>
      <c r="P8" s="195"/>
      <c r="Q8" s="195" t="n">
        <f aca="false">SUM(Q9:Q14)</f>
        <v>0</v>
      </c>
      <c r="R8" s="196"/>
      <c r="S8" s="196"/>
      <c r="T8" s="197"/>
      <c r="U8" s="198"/>
      <c r="V8" s="198" t="n">
        <f aca="false">SUM(V9:V14)</f>
        <v>8.9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726</v>
      </c>
      <c r="C9" s="201" t="s">
        <v>727</v>
      </c>
      <c r="D9" s="202" t="s">
        <v>340</v>
      </c>
      <c r="E9" s="203" t="n">
        <v>33.1</v>
      </c>
      <c r="F9" s="204"/>
      <c r="G9" s="205" t="n">
        <f aca="false">ROUND(E9*F9,2)</f>
        <v>0</v>
      </c>
      <c r="H9" s="204" t="n">
        <v>43.33</v>
      </c>
      <c r="I9" s="205" t="n">
        <f aca="false">ROUND(E9*H9,2)</f>
        <v>1434.22</v>
      </c>
      <c r="J9" s="204" t="n">
        <v>180.67</v>
      </c>
      <c r="K9" s="205" t="n">
        <f aca="false">ROUND(E9*J9,2)</f>
        <v>5980.18</v>
      </c>
      <c r="L9" s="205" t="n">
        <v>21</v>
      </c>
      <c r="M9" s="205" t="n">
        <f aca="false">G9*(1+L9/100)</f>
        <v>0</v>
      </c>
      <c r="N9" s="203" t="n">
        <v>0.01733</v>
      </c>
      <c r="O9" s="203" t="n">
        <f aca="false">ROUND(E9*N9,2)</f>
        <v>0.57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0.253</v>
      </c>
      <c r="V9" s="207" t="n">
        <f aca="false">ROUND(E9*U9,2)</f>
        <v>8.37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728</v>
      </c>
      <c r="D10" s="215"/>
      <c r="E10" s="216" t="n">
        <v>33.1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729</v>
      </c>
      <c r="C12" s="201" t="s">
        <v>730</v>
      </c>
      <c r="D12" s="202" t="s">
        <v>340</v>
      </c>
      <c r="E12" s="203" t="n">
        <v>1.8</v>
      </c>
      <c r="F12" s="204"/>
      <c r="G12" s="205" t="n">
        <f aca="false">ROUND(E12*F12,2)</f>
        <v>0</v>
      </c>
      <c r="H12" s="204" t="n">
        <v>92.84</v>
      </c>
      <c r="I12" s="205" t="n">
        <f aca="false">ROUND(E12*H12,2)</f>
        <v>167.11</v>
      </c>
      <c r="J12" s="204" t="n">
        <v>252.16</v>
      </c>
      <c r="K12" s="205" t="n">
        <f aca="false">ROUND(E12*J12,2)</f>
        <v>453.89</v>
      </c>
      <c r="L12" s="205" t="n">
        <v>21</v>
      </c>
      <c r="M12" s="205" t="n">
        <f aca="false">G12*(1+L12/100)</f>
        <v>0</v>
      </c>
      <c r="N12" s="203" t="n">
        <v>0.03713</v>
      </c>
      <c r="O12" s="203" t="n">
        <f aca="false">ROUND(E12*N12,2)</f>
        <v>0.07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0.293</v>
      </c>
      <c r="V12" s="207" t="n">
        <f aca="false">ROUND(E12*U12,2)</f>
        <v>0.53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731</v>
      </c>
      <c r="D13" s="215"/>
      <c r="E13" s="216" t="n">
        <v>1.8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0" collapsed="false">
      <c r="A15" s="191" t="s">
        <v>186</v>
      </c>
      <c r="B15" s="192" t="s">
        <v>105</v>
      </c>
      <c r="C15" s="193" t="s">
        <v>106</v>
      </c>
      <c r="D15" s="194"/>
      <c r="E15" s="195"/>
      <c r="F15" s="196"/>
      <c r="G15" s="196" t="n">
        <f aca="false">SUMIF(AG16:AG26,"&lt;&gt;NOR",G16:G26)</f>
        <v>0</v>
      </c>
      <c r="H15" s="196"/>
      <c r="I15" s="196" t="n">
        <f aca="false">SUM(I16:I26)</f>
        <v>390.53</v>
      </c>
      <c r="J15" s="196"/>
      <c r="K15" s="196" t="n">
        <f aca="false">SUM(K16:K26)</f>
        <v>10762.12</v>
      </c>
      <c r="L15" s="196"/>
      <c r="M15" s="196" t="n">
        <f aca="false">SUM(M16:M26)</f>
        <v>0</v>
      </c>
      <c r="N15" s="195"/>
      <c r="O15" s="195" t="n">
        <f aca="false">SUM(O16:O26)</f>
        <v>0.02</v>
      </c>
      <c r="P15" s="195"/>
      <c r="Q15" s="195" t="n">
        <f aca="false">SUM(Q16:Q26)</f>
        <v>0.67</v>
      </c>
      <c r="R15" s="196"/>
      <c r="S15" s="196"/>
      <c r="T15" s="197"/>
      <c r="U15" s="198"/>
      <c r="V15" s="198" t="n">
        <f aca="false">SUM(V16:V26)</f>
        <v>12.39</v>
      </c>
      <c r="W15" s="198"/>
      <c r="X15" s="198"/>
      <c r="Y15" s="198"/>
      <c r="AG15" s="0" t="s">
        <v>187</v>
      </c>
    </row>
    <row r="16" customFormat="false" ht="12.8" hidden="false" customHeight="false" outlineLevel="1" collapsed="false">
      <c r="A16" s="199" t="n">
        <v>3</v>
      </c>
      <c r="B16" s="200" t="s">
        <v>732</v>
      </c>
      <c r="C16" s="201" t="s">
        <v>733</v>
      </c>
      <c r="D16" s="202" t="s">
        <v>340</v>
      </c>
      <c r="E16" s="203" t="n">
        <v>2.1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2605</v>
      </c>
      <c r="K16" s="205" t="n">
        <f aca="false">ROUND(E16*J16,2)</f>
        <v>5470.5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</v>
      </c>
      <c r="Q16" s="203" t="n">
        <f aca="false">ROUND(E16*P16,2)</f>
        <v>0</v>
      </c>
      <c r="R16" s="205"/>
      <c r="S16" s="205" t="s">
        <v>192</v>
      </c>
      <c r="T16" s="206" t="s">
        <v>193</v>
      </c>
      <c r="U16" s="207" t="n">
        <v>0</v>
      </c>
      <c r="V16" s="207" t="n">
        <f aca="false">ROUND(E16*U16,2)</f>
        <v>0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196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4" t="s">
        <v>734</v>
      </c>
      <c r="D17" s="215"/>
      <c r="E17" s="216" t="n">
        <v>2.1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4</v>
      </c>
      <c r="B19" s="200" t="s">
        <v>735</v>
      </c>
      <c r="C19" s="201" t="s">
        <v>736</v>
      </c>
      <c r="D19" s="202" t="s">
        <v>340</v>
      </c>
      <c r="E19" s="203" t="n">
        <v>33.1</v>
      </c>
      <c r="F19" s="204"/>
      <c r="G19" s="205" t="n">
        <f aca="false">ROUND(E19*F19,2)</f>
        <v>0</v>
      </c>
      <c r="H19" s="204" t="n">
        <v>11.19</v>
      </c>
      <c r="I19" s="205" t="n">
        <f aca="false">ROUND(E19*H19,2)</f>
        <v>370.39</v>
      </c>
      <c r="J19" s="204" t="n">
        <v>146.31</v>
      </c>
      <c r="K19" s="205" t="n">
        <f aca="false">ROUND(E19*J19,2)</f>
        <v>4842.86</v>
      </c>
      <c r="L19" s="205" t="n">
        <v>21</v>
      </c>
      <c r="M19" s="205" t="n">
        <f aca="false">G19*(1+L19/100)</f>
        <v>0</v>
      </c>
      <c r="N19" s="203" t="n">
        <v>0.00049</v>
      </c>
      <c r="O19" s="203" t="n">
        <f aca="false">ROUND(E19*N19,2)</f>
        <v>0.02</v>
      </c>
      <c r="P19" s="203" t="n">
        <v>0.018</v>
      </c>
      <c r="Q19" s="203" t="n">
        <f aca="false">ROUND(E19*P19,2)</f>
        <v>0.6</v>
      </c>
      <c r="R19" s="205"/>
      <c r="S19" s="205" t="s">
        <v>192</v>
      </c>
      <c r="T19" s="206" t="s">
        <v>193</v>
      </c>
      <c r="U19" s="207" t="n">
        <v>0.342</v>
      </c>
      <c r="V19" s="207" t="n">
        <f aca="false">ROUND(E19*U19,2)</f>
        <v>11.32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737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738</v>
      </c>
      <c r="D21" s="215"/>
      <c r="E21" s="216" t="n">
        <v>33.1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5</v>
      </c>
      <c r="B23" s="200" t="s">
        <v>739</v>
      </c>
      <c r="C23" s="201" t="s">
        <v>740</v>
      </c>
      <c r="D23" s="202" t="s">
        <v>340</v>
      </c>
      <c r="E23" s="203" t="n">
        <v>1.8</v>
      </c>
      <c r="F23" s="204"/>
      <c r="G23" s="205" t="n">
        <f aca="false">ROUND(E23*F23,2)</f>
        <v>0</v>
      </c>
      <c r="H23" s="204" t="n">
        <v>11.19</v>
      </c>
      <c r="I23" s="205" t="n">
        <f aca="false">ROUND(E23*H23,2)</f>
        <v>20.14</v>
      </c>
      <c r="J23" s="204" t="n">
        <v>249.31</v>
      </c>
      <c r="K23" s="205" t="n">
        <f aca="false">ROUND(E23*J23,2)</f>
        <v>448.76</v>
      </c>
      <c r="L23" s="205" t="n">
        <v>21</v>
      </c>
      <c r="M23" s="205" t="n">
        <f aca="false">G23*(1+L23/100)</f>
        <v>0</v>
      </c>
      <c r="N23" s="203" t="n">
        <v>0.00049</v>
      </c>
      <c r="O23" s="203" t="n">
        <f aca="false">ROUND(E23*N23,2)</f>
        <v>0</v>
      </c>
      <c r="P23" s="203" t="n">
        <v>0.038</v>
      </c>
      <c r="Q23" s="203" t="n">
        <f aca="false">ROUND(E23*P23,2)</f>
        <v>0.07</v>
      </c>
      <c r="R23" s="205"/>
      <c r="S23" s="205" t="s">
        <v>192</v>
      </c>
      <c r="T23" s="206" t="s">
        <v>193</v>
      </c>
      <c r="U23" s="207" t="n">
        <v>0.595</v>
      </c>
      <c r="V23" s="207" t="n">
        <f aca="false">ROUND(E23*U23,2)</f>
        <v>1.07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737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2" collapsed="false">
      <c r="A25" s="209"/>
      <c r="B25" s="210"/>
      <c r="C25" s="214" t="s">
        <v>741</v>
      </c>
      <c r="D25" s="215"/>
      <c r="E25" s="216" t="n">
        <v>1.8</v>
      </c>
      <c r="F25" s="207"/>
      <c r="G25" s="207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200</v>
      </c>
      <c r="AH25" s="208" t="n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0" collapsed="false">
      <c r="A27" s="191" t="s">
        <v>186</v>
      </c>
      <c r="B27" s="192" t="s">
        <v>107</v>
      </c>
      <c r="C27" s="193" t="s">
        <v>108</v>
      </c>
      <c r="D27" s="194"/>
      <c r="E27" s="195"/>
      <c r="F27" s="196"/>
      <c r="G27" s="196" t="n">
        <f aca="false">SUMIF(AG28:AG29,"&lt;&gt;NOR",G28:G29)</f>
        <v>0</v>
      </c>
      <c r="H27" s="196"/>
      <c r="I27" s="196" t="n">
        <f aca="false">SUM(I28:I29)</f>
        <v>0</v>
      </c>
      <c r="J27" s="196"/>
      <c r="K27" s="196" t="n">
        <f aca="false">SUM(K28:K29)</f>
        <v>406.37</v>
      </c>
      <c r="L27" s="196"/>
      <c r="M27" s="196" t="n">
        <f aca="false">SUM(M28:M29)</f>
        <v>0</v>
      </c>
      <c r="N27" s="195"/>
      <c r="O27" s="195" t="n">
        <f aca="false">SUM(O28:O29)</f>
        <v>0</v>
      </c>
      <c r="P27" s="195"/>
      <c r="Q27" s="195" t="n">
        <f aca="false">SUM(Q28:Q29)</f>
        <v>0</v>
      </c>
      <c r="R27" s="196"/>
      <c r="S27" s="196"/>
      <c r="T27" s="197"/>
      <c r="U27" s="198"/>
      <c r="V27" s="198" t="n">
        <f aca="false">SUM(V28:V29)</f>
        <v>0.83</v>
      </c>
      <c r="W27" s="198"/>
      <c r="X27" s="198"/>
      <c r="Y27" s="198"/>
      <c r="AG27" s="0" t="s">
        <v>187</v>
      </c>
    </row>
    <row r="28" customFormat="false" ht="12.8" hidden="false" customHeight="false" outlineLevel="1" collapsed="false">
      <c r="A28" s="229" t="n">
        <v>6</v>
      </c>
      <c r="B28" s="230" t="s">
        <v>742</v>
      </c>
      <c r="C28" s="231" t="s">
        <v>743</v>
      </c>
      <c r="D28" s="232" t="s">
        <v>212</v>
      </c>
      <c r="E28" s="233" t="n">
        <v>0.65756</v>
      </c>
      <c r="F28" s="204"/>
      <c r="G28" s="234" t="n">
        <f aca="false">ROUND(E28*F28,2)</f>
        <v>0</v>
      </c>
      <c r="H28" s="235" t="n">
        <v>0</v>
      </c>
      <c r="I28" s="234" t="n">
        <f aca="false">ROUND(E28*H28,2)</f>
        <v>0</v>
      </c>
      <c r="J28" s="235" t="n">
        <v>618</v>
      </c>
      <c r="K28" s="234" t="n">
        <f aca="false">ROUND(E28*J28,2)</f>
        <v>406.37</v>
      </c>
      <c r="L28" s="234" t="n">
        <v>21</v>
      </c>
      <c r="M28" s="234" t="n">
        <f aca="false">G28*(1+L28/100)</f>
        <v>0</v>
      </c>
      <c r="N28" s="233" t="n">
        <v>0</v>
      </c>
      <c r="O28" s="233" t="n">
        <f aca="false">ROUND(E28*N28,2)</f>
        <v>0</v>
      </c>
      <c r="P28" s="233" t="n">
        <v>0</v>
      </c>
      <c r="Q28" s="233" t="n">
        <f aca="false">ROUND(E28*P28,2)</f>
        <v>0</v>
      </c>
      <c r="R28" s="234"/>
      <c r="S28" s="234" t="s">
        <v>192</v>
      </c>
      <c r="T28" s="236" t="s">
        <v>193</v>
      </c>
      <c r="U28" s="207" t="n">
        <v>1.264</v>
      </c>
      <c r="V28" s="207" t="n">
        <f aca="false">ROUND(E28*U28,2)</f>
        <v>0.83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9"/>
      <c r="D29" s="219"/>
      <c r="E29" s="219"/>
      <c r="F29" s="219"/>
      <c r="G29" s="219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0" collapsed="false">
      <c r="A30" s="191" t="s">
        <v>186</v>
      </c>
      <c r="B30" s="192" t="s">
        <v>115</v>
      </c>
      <c r="C30" s="193" t="s">
        <v>116</v>
      </c>
      <c r="D30" s="194"/>
      <c r="E30" s="195"/>
      <c r="F30" s="196"/>
      <c r="G30" s="196" t="n">
        <f aca="false">SUMIF(AG31:AG151,"&lt;&gt;NOR",G31:G151)</f>
        <v>0</v>
      </c>
      <c r="H30" s="196"/>
      <c r="I30" s="196" t="n">
        <f aca="false">SUM(I31:I151)</f>
        <v>14886.2</v>
      </c>
      <c r="J30" s="196"/>
      <c r="K30" s="196" t="n">
        <f aca="false">SUM(K31:K151)</f>
        <v>122187.02</v>
      </c>
      <c r="L30" s="196"/>
      <c r="M30" s="196" t="n">
        <f aca="false">SUM(M31:M151)</f>
        <v>0</v>
      </c>
      <c r="N30" s="195"/>
      <c r="O30" s="195" t="n">
        <f aca="false">SUM(O31:O151)</f>
        <v>0.34</v>
      </c>
      <c r="P30" s="195"/>
      <c r="Q30" s="195" t="n">
        <f aca="false">SUM(Q31:Q151)</f>
        <v>0.21</v>
      </c>
      <c r="R30" s="196"/>
      <c r="S30" s="196"/>
      <c r="T30" s="197"/>
      <c r="U30" s="198"/>
      <c r="V30" s="198" t="n">
        <f aca="false">SUM(V31:V151)</f>
        <v>65.71</v>
      </c>
      <c r="W30" s="198"/>
      <c r="X30" s="198"/>
      <c r="Y30" s="198"/>
      <c r="AG30" s="0" t="s">
        <v>187</v>
      </c>
    </row>
    <row r="31" customFormat="false" ht="12.8" hidden="false" customHeight="false" outlineLevel="1" collapsed="false">
      <c r="A31" s="199" t="n">
        <v>7</v>
      </c>
      <c r="B31" s="200" t="s">
        <v>744</v>
      </c>
      <c r="C31" s="201" t="s">
        <v>745</v>
      </c>
      <c r="D31" s="202" t="s">
        <v>340</v>
      </c>
      <c r="E31" s="203" t="n">
        <v>222.8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96.5</v>
      </c>
      <c r="K31" s="205" t="n">
        <f aca="false">ROUND(E31*J31,2)</f>
        <v>21500.2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8</v>
      </c>
      <c r="B33" s="200" t="s">
        <v>746</v>
      </c>
      <c r="C33" s="201" t="s">
        <v>747</v>
      </c>
      <c r="D33" s="202" t="s">
        <v>340</v>
      </c>
      <c r="E33" s="203" t="n">
        <v>29.5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77</v>
      </c>
      <c r="K33" s="205" t="n">
        <f aca="false">ROUND(E33*J33,2)</f>
        <v>2271.5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0.00213</v>
      </c>
      <c r="Q33" s="203" t="n">
        <f aca="false">ROUND(E33*P33,2)</f>
        <v>0.06</v>
      </c>
      <c r="R33" s="205"/>
      <c r="S33" s="205" t="s">
        <v>192</v>
      </c>
      <c r="T33" s="206" t="s">
        <v>193</v>
      </c>
      <c r="U33" s="207" t="n">
        <v>0.173</v>
      </c>
      <c r="V33" s="207" t="n">
        <f aca="false">ROUND(E33*U33,2)</f>
        <v>5.1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453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4" t="s">
        <v>748</v>
      </c>
      <c r="D34" s="215"/>
      <c r="E34" s="216" t="n">
        <v>29.5</v>
      </c>
      <c r="F34" s="207"/>
      <c r="G34" s="20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200</v>
      </c>
      <c r="AH34" s="208" t="n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7"/>
      <c r="D35" s="217"/>
      <c r="E35" s="217"/>
      <c r="F35" s="217"/>
      <c r="G35" s="21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9</v>
      </c>
      <c r="B36" s="200" t="s">
        <v>749</v>
      </c>
      <c r="C36" s="201" t="s">
        <v>750</v>
      </c>
      <c r="D36" s="202" t="s">
        <v>340</v>
      </c>
      <c r="E36" s="203" t="n">
        <v>11.4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90.8</v>
      </c>
      <c r="K36" s="205" t="n">
        <f aca="false">ROUND(E36*J36,2)</f>
        <v>1035.12</v>
      </c>
      <c r="L36" s="205" t="n">
        <v>21</v>
      </c>
      <c r="M36" s="205" t="n">
        <f aca="false">G36*(1+L36/100)</f>
        <v>0</v>
      </c>
      <c r="N36" s="203" t="n">
        <v>0</v>
      </c>
      <c r="O36" s="203" t="n">
        <f aca="false">ROUND(E36*N36,2)</f>
        <v>0</v>
      </c>
      <c r="P36" s="203" t="n">
        <v>0.00497</v>
      </c>
      <c r="Q36" s="203" t="n">
        <f aca="false">ROUND(E36*P36,2)</f>
        <v>0.06</v>
      </c>
      <c r="R36" s="205"/>
      <c r="S36" s="205" t="s">
        <v>192</v>
      </c>
      <c r="T36" s="206" t="s">
        <v>193</v>
      </c>
      <c r="U36" s="207" t="n">
        <v>0.204</v>
      </c>
      <c r="V36" s="207" t="n">
        <f aca="false">ROUND(E36*U36,2)</f>
        <v>2.33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4" t="s">
        <v>751</v>
      </c>
      <c r="D37" s="215"/>
      <c r="E37" s="216" t="n">
        <v>11.4</v>
      </c>
      <c r="F37" s="207"/>
      <c r="G37" s="20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200</v>
      </c>
      <c r="AH37" s="208" t="n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7"/>
      <c r="D38" s="217"/>
      <c r="E38" s="217"/>
      <c r="F38" s="217"/>
      <c r="G38" s="21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2.8" hidden="false" customHeight="false" outlineLevel="1" collapsed="false">
      <c r="A39" s="199" t="n">
        <v>10</v>
      </c>
      <c r="B39" s="200" t="s">
        <v>752</v>
      </c>
      <c r="C39" s="201" t="s">
        <v>753</v>
      </c>
      <c r="D39" s="202" t="s">
        <v>340</v>
      </c>
      <c r="E39" s="203" t="n">
        <v>12.8</v>
      </c>
      <c r="F39" s="204"/>
      <c r="G39" s="205" t="n">
        <f aca="false">ROUND(E39*F39,2)</f>
        <v>0</v>
      </c>
      <c r="H39" s="204" t="n">
        <v>0</v>
      </c>
      <c r="I39" s="205" t="n">
        <f aca="false">ROUND(E39*H39,2)</f>
        <v>0</v>
      </c>
      <c r="J39" s="204" t="n">
        <v>106.5</v>
      </c>
      <c r="K39" s="205" t="n">
        <f aca="false">ROUND(E39*J39,2)</f>
        <v>1363.2</v>
      </c>
      <c r="L39" s="205" t="n">
        <v>21</v>
      </c>
      <c r="M39" s="205" t="n">
        <f aca="false">G39*(1+L39/100)</f>
        <v>0</v>
      </c>
      <c r="N39" s="203" t="n">
        <v>0</v>
      </c>
      <c r="O39" s="203" t="n">
        <f aca="false">ROUND(E39*N39,2)</f>
        <v>0</v>
      </c>
      <c r="P39" s="203" t="n">
        <v>0.0067</v>
      </c>
      <c r="Q39" s="203" t="n">
        <f aca="false">ROUND(E39*P39,2)</f>
        <v>0.09</v>
      </c>
      <c r="R39" s="205"/>
      <c r="S39" s="205" t="s">
        <v>192</v>
      </c>
      <c r="T39" s="206" t="s">
        <v>193</v>
      </c>
      <c r="U39" s="207" t="n">
        <v>0.239</v>
      </c>
      <c r="V39" s="207" t="n">
        <f aca="false">ROUND(E39*U39,2)</f>
        <v>3.06</v>
      </c>
      <c r="W39" s="207"/>
      <c r="X39" s="207" t="s">
        <v>194</v>
      </c>
      <c r="Y39" s="207" t="s">
        <v>195</v>
      </c>
      <c r="Z39" s="208"/>
      <c r="AA39" s="208"/>
      <c r="AB39" s="208"/>
      <c r="AC39" s="208"/>
      <c r="AD39" s="208"/>
      <c r="AE39" s="208"/>
      <c r="AF39" s="208"/>
      <c r="AG39" s="208" t="s">
        <v>453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4" t="s">
        <v>754</v>
      </c>
      <c r="D40" s="215"/>
      <c r="E40" s="216" t="n">
        <v>12.8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7"/>
      <c r="D41" s="217"/>
      <c r="E41" s="217"/>
      <c r="F41" s="217"/>
      <c r="G41" s="21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199" t="n">
        <v>11</v>
      </c>
      <c r="B42" s="200" t="s">
        <v>755</v>
      </c>
      <c r="C42" s="201" t="s">
        <v>756</v>
      </c>
      <c r="D42" s="202" t="s">
        <v>340</v>
      </c>
      <c r="E42" s="203" t="n">
        <v>44.4</v>
      </c>
      <c r="F42" s="204"/>
      <c r="G42" s="205" t="n">
        <f aca="false">ROUND(E42*F42,2)</f>
        <v>0</v>
      </c>
      <c r="H42" s="204" t="n">
        <v>0</v>
      </c>
      <c r="I42" s="205" t="n">
        <f aca="false">ROUND(E42*H42,2)</f>
        <v>0</v>
      </c>
      <c r="J42" s="204" t="n">
        <v>393.5</v>
      </c>
      <c r="K42" s="205" t="n">
        <f aca="false">ROUND(E42*J42,2)</f>
        <v>17471.4</v>
      </c>
      <c r="L42" s="205" t="n">
        <v>21</v>
      </c>
      <c r="M42" s="205" t="n">
        <f aca="false">G42*(1+L42/100)</f>
        <v>0</v>
      </c>
      <c r="N42" s="203" t="n">
        <v>0</v>
      </c>
      <c r="O42" s="203" t="n">
        <f aca="false">ROUND(E42*N42,2)</f>
        <v>0</v>
      </c>
      <c r="P42" s="203" t="n">
        <v>0</v>
      </c>
      <c r="Q42" s="203" t="n">
        <f aca="false">ROUND(E42*P42,2)</f>
        <v>0</v>
      </c>
      <c r="R42" s="205"/>
      <c r="S42" s="205" t="s">
        <v>192</v>
      </c>
      <c r="T42" s="20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196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true" outlineLevel="2" collapsed="false">
      <c r="A43" s="209"/>
      <c r="B43" s="210"/>
      <c r="C43" s="220" t="s">
        <v>757</v>
      </c>
      <c r="D43" s="220"/>
      <c r="E43" s="220"/>
      <c r="F43" s="220"/>
      <c r="G43" s="22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758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30.6" hidden="false" customHeight="false" outlineLevel="2" collapsed="false">
      <c r="A45" s="209"/>
      <c r="B45" s="210"/>
      <c r="C45" s="214" t="s">
        <v>759</v>
      </c>
      <c r="D45" s="215"/>
      <c r="E45" s="216" t="n">
        <v>44.4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7"/>
      <c r="D46" s="217"/>
      <c r="E46" s="217"/>
      <c r="F46" s="217"/>
      <c r="G46" s="21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12</v>
      </c>
      <c r="B47" s="200" t="s">
        <v>760</v>
      </c>
      <c r="C47" s="201" t="s">
        <v>761</v>
      </c>
      <c r="D47" s="202" t="s">
        <v>340</v>
      </c>
      <c r="E47" s="203" t="n">
        <v>17.6</v>
      </c>
      <c r="F47" s="204"/>
      <c r="G47" s="205" t="n">
        <f aca="false">ROUND(E47*F47,2)</f>
        <v>0</v>
      </c>
      <c r="H47" s="204" t="n">
        <v>57.9</v>
      </c>
      <c r="I47" s="205" t="n">
        <f aca="false">ROUND(E47*H47,2)</f>
        <v>1019.04</v>
      </c>
      <c r="J47" s="204" t="n">
        <v>424.6</v>
      </c>
      <c r="K47" s="205" t="n">
        <f aca="false">ROUND(E47*J47,2)</f>
        <v>7472.96</v>
      </c>
      <c r="L47" s="205" t="n">
        <v>21</v>
      </c>
      <c r="M47" s="205" t="n">
        <f aca="false">G47*(1+L47/100)</f>
        <v>0</v>
      </c>
      <c r="N47" s="203" t="n">
        <v>0.00518</v>
      </c>
      <c r="O47" s="203" t="n">
        <f aca="false">ROUND(E47*N47,2)</f>
        <v>0.09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0.6343</v>
      </c>
      <c r="V47" s="207" t="n">
        <f aca="false">ROUND(E47*U47,2)</f>
        <v>11.16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453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true" outlineLevel="2" collapsed="false">
      <c r="A48" s="209"/>
      <c r="B48" s="210"/>
      <c r="C48" s="220" t="s">
        <v>757</v>
      </c>
      <c r="D48" s="220"/>
      <c r="E48" s="220"/>
      <c r="F48" s="220"/>
      <c r="G48" s="22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758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4" t="s">
        <v>762</v>
      </c>
      <c r="D50" s="215"/>
      <c r="E50" s="216" t="n">
        <v>17.6</v>
      </c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13</v>
      </c>
      <c r="B52" s="200" t="s">
        <v>763</v>
      </c>
      <c r="C52" s="201" t="s">
        <v>764</v>
      </c>
      <c r="D52" s="202" t="s">
        <v>340</v>
      </c>
      <c r="E52" s="203" t="n">
        <v>6.4</v>
      </c>
      <c r="F52" s="204"/>
      <c r="G52" s="205" t="n">
        <f aca="false">ROUND(E52*F52,2)</f>
        <v>0</v>
      </c>
      <c r="H52" s="204" t="n">
        <v>86.46</v>
      </c>
      <c r="I52" s="205" t="n">
        <f aca="false">ROUND(E52*H52,2)</f>
        <v>553.34</v>
      </c>
      <c r="J52" s="204" t="n">
        <v>512.54</v>
      </c>
      <c r="K52" s="205" t="n">
        <f aca="false">ROUND(E52*J52,2)</f>
        <v>3280.26</v>
      </c>
      <c r="L52" s="205" t="n">
        <v>21</v>
      </c>
      <c r="M52" s="205" t="n">
        <f aca="false">G52*(1+L52/100)</f>
        <v>0</v>
      </c>
      <c r="N52" s="203" t="n">
        <v>0.00535</v>
      </c>
      <c r="O52" s="203" t="n">
        <f aca="false">ROUND(E52*N52,2)</f>
        <v>0.03</v>
      </c>
      <c r="P52" s="203" t="n">
        <v>0</v>
      </c>
      <c r="Q52" s="203" t="n">
        <f aca="false">ROUND(E52*P52,2)</f>
        <v>0</v>
      </c>
      <c r="R52" s="205"/>
      <c r="S52" s="205" t="s">
        <v>192</v>
      </c>
      <c r="T52" s="206" t="s">
        <v>193</v>
      </c>
      <c r="U52" s="207" t="n">
        <v>0.6828</v>
      </c>
      <c r="V52" s="207" t="n">
        <f aca="false">ROUND(E52*U52,2)</f>
        <v>4.37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453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757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758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765</v>
      </c>
      <c r="D55" s="215"/>
      <c r="E55" s="216" t="n">
        <v>6.4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7"/>
      <c r="D56" s="217"/>
      <c r="E56" s="217"/>
      <c r="F56" s="217"/>
      <c r="G56" s="21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14</v>
      </c>
      <c r="B57" s="200" t="s">
        <v>766</v>
      </c>
      <c r="C57" s="201" t="s">
        <v>767</v>
      </c>
      <c r="D57" s="202" t="s">
        <v>340</v>
      </c>
      <c r="E57" s="203" t="n">
        <v>35.7</v>
      </c>
      <c r="F57" s="204"/>
      <c r="G57" s="205" t="n">
        <f aca="false">ROUND(E57*F57,2)</f>
        <v>0</v>
      </c>
      <c r="H57" s="204" t="n">
        <v>47.56</v>
      </c>
      <c r="I57" s="205" t="n">
        <f aca="false">ROUND(E57*H57,2)</f>
        <v>1697.89</v>
      </c>
      <c r="J57" s="204" t="n">
        <v>355.44</v>
      </c>
      <c r="K57" s="205" t="n">
        <f aca="false">ROUND(E57*J57,2)</f>
        <v>12689.21</v>
      </c>
      <c r="L57" s="205" t="n">
        <v>21</v>
      </c>
      <c r="M57" s="205" t="n">
        <f aca="false">G57*(1+L57/100)</f>
        <v>0</v>
      </c>
      <c r="N57" s="203" t="n">
        <v>0.00402</v>
      </c>
      <c r="O57" s="203" t="n">
        <f aca="false">ROUND(E57*N57,2)</f>
        <v>0.14</v>
      </c>
      <c r="P57" s="203" t="n">
        <v>0</v>
      </c>
      <c r="Q57" s="203" t="n">
        <f aca="false">ROUND(E57*P57,2)</f>
        <v>0</v>
      </c>
      <c r="R57" s="205"/>
      <c r="S57" s="205" t="s">
        <v>192</v>
      </c>
      <c r="T57" s="206" t="s">
        <v>193</v>
      </c>
      <c r="U57" s="207" t="n">
        <v>0.5429</v>
      </c>
      <c r="V57" s="207" t="n">
        <f aca="false">ROUND(E57*U57,2)</f>
        <v>19.38</v>
      </c>
      <c r="W57" s="207"/>
      <c r="X57" s="207" t="s">
        <v>194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453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2" collapsed="false">
      <c r="A58" s="209"/>
      <c r="B58" s="210"/>
      <c r="C58" s="220" t="s">
        <v>757</v>
      </c>
      <c r="D58" s="220"/>
      <c r="E58" s="220"/>
      <c r="F58" s="220"/>
      <c r="G58" s="22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758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4" t="s">
        <v>768</v>
      </c>
      <c r="D60" s="215"/>
      <c r="E60" s="216" t="n">
        <v>35.7</v>
      </c>
      <c r="F60" s="207"/>
      <c r="G60" s="20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200</v>
      </c>
      <c r="AH60" s="208" t="n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769</v>
      </c>
      <c r="C62" s="201" t="s">
        <v>770</v>
      </c>
      <c r="D62" s="202" t="s">
        <v>340</v>
      </c>
      <c r="E62" s="203" t="n">
        <v>15.3</v>
      </c>
      <c r="F62" s="204"/>
      <c r="G62" s="205" t="n">
        <f aca="false">ROUND(E62*F62,2)</f>
        <v>0</v>
      </c>
      <c r="H62" s="204" t="n">
        <v>62.91</v>
      </c>
      <c r="I62" s="205" t="n">
        <f aca="false">ROUND(E62*H62,2)</f>
        <v>962.52</v>
      </c>
      <c r="J62" s="204" t="n">
        <v>433.59</v>
      </c>
      <c r="K62" s="205" t="n">
        <f aca="false">ROUND(E62*J62,2)</f>
        <v>6633.93</v>
      </c>
      <c r="L62" s="205" t="n">
        <v>21</v>
      </c>
      <c r="M62" s="205" t="n">
        <f aca="false">G62*(1+L62/100)</f>
        <v>0</v>
      </c>
      <c r="N62" s="203" t="n">
        <v>0.00522</v>
      </c>
      <c r="O62" s="203" t="n">
        <f aca="false">ROUND(E62*N62,2)</f>
        <v>0.08</v>
      </c>
      <c r="P62" s="203" t="n">
        <v>0</v>
      </c>
      <c r="Q62" s="203" t="n">
        <f aca="false">ROUND(E62*P62,2)</f>
        <v>0</v>
      </c>
      <c r="R62" s="205"/>
      <c r="S62" s="205" t="s">
        <v>192</v>
      </c>
      <c r="T62" s="206" t="s">
        <v>193</v>
      </c>
      <c r="U62" s="207" t="n">
        <v>0.6343</v>
      </c>
      <c r="V62" s="207" t="n">
        <f aca="false">ROUND(E62*U62,2)</f>
        <v>9.7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453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757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758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4" t="s">
        <v>771</v>
      </c>
      <c r="D65" s="215"/>
      <c r="E65" s="216" t="n">
        <v>2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3" collapsed="false">
      <c r="A66" s="209"/>
      <c r="B66" s="210"/>
      <c r="C66" s="214" t="s">
        <v>772</v>
      </c>
      <c r="D66" s="215"/>
      <c r="E66" s="216" t="n">
        <v>13.3</v>
      </c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16</v>
      </c>
      <c r="B68" s="200" t="s">
        <v>773</v>
      </c>
      <c r="C68" s="201" t="s">
        <v>774</v>
      </c>
      <c r="D68" s="202" t="s">
        <v>340</v>
      </c>
      <c r="E68" s="203" t="n">
        <v>9.6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657</v>
      </c>
      <c r="K68" s="205" t="n">
        <f aca="false">ROUND(E68*J68,2)</f>
        <v>6307.2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196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757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true" outlineLevel="3" collapsed="false">
      <c r="A70" s="209"/>
      <c r="B70" s="210"/>
      <c r="C70" s="218" t="s">
        <v>758</v>
      </c>
      <c r="D70" s="218"/>
      <c r="E70" s="218"/>
      <c r="F70" s="218"/>
      <c r="G70" s="218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215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775</v>
      </c>
      <c r="D71" s="215"/>
      <c r="E71" s="216" t="n">
        <v>9.6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17</v>
      </c>
      <c r="B73" s="200" t="s">
        <v>776</v>
      </c>
      <c r="C73" s="201" t="s">
        <v>777</v>
      </c>
      <c r="D73" s="202" t="s">
        <v>340</v>
      </c>
      <c r="E73" s="203" t="n">
        <v>5.5</v>
      </c>
      <c r="F73" s="204"/>
      <c r="G73" s="205" t="n">
        <f aca="false">ROUND(E73*F73,2)</f>
        <v>0</v>
      </c>
      <c r="H73" s="204" t="n">
        <v>0</v>
      </c>
      <c r="I73" s="205" t="n">
        <f aca="false">ROUND(E73*H73,2)</f>
        <v>0</v>
      </c>
      <c r="J73" s="204" t="n">
        <v>1100</v>
      </c>
      <c r="K73" s="205" t="n">
        <f aca="false">ROUND(E73*J73,2)</f>
        <v>6050</v>
      </c>
      <c r="L73" s="205" t="n">
        <v>21</v>
      </c>
      <c r="M73" s="205" t="n">
        <f aca="false">G73*(1+L73/100)</f>
        <v>0</v>
      </c>
      <c r="N73" s="203" t="n">
        <v>0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192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194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196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757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3" collapsed="false">
      <c r="A75" s="209"/>
      <c r="B75" s="210"/>
      <c r="C75" s="218" t="s">
        <v>758</v>
      </c>
      <c r="D75" s="218"/>
      <c r="E75" s="218"/>
      <c r="F75" s="218"/>
      <c r="G75" s="218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4" t="s">
        <v>778</v>
      </c>
      <c r="D76" s="215"/>
      <c r="E76" s="216" t="n">
        <v>5.5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18</v>
      </c>
      <c r="B78" s="200" t="s">
        <v>779</v>
      </c>
      <c r="C78" s="201" t="s">
        <v>780</v>
      </c>
      <c r="D78" s="202" t="s">
        <v>340</v>
      </c>
      <c r="E78" s="203" t="n">
        <v>16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447</v>
      </c>
      <c r="K78" s="205" t="n">
        <f aca="false">ROUND(E78*J78,2)</f>
        <v>7152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192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196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757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true" outlineLevel="3" collapsed="false">
      <c r="A80" s="209"/>
      <c r="B80" s="210"/>
      <c r="C80" s="218" t="s">
        <v>758</v>
      </c>
      <c r="D80" s="218"/>
      <c r="E80" s="218"/>
      <c r="F80" s="218"/>
      <c r="G80" s="218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4" t="s">
        <v>781</v>
      </c>
      <c r="D81" s="215"/>
      <c r="E81" s="216" t="n">
        <v>9.6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14" t="s">
        <v>782</v>
      </c>
      <c r="D82" s="215"/>
      <c r="E82" s="216" t="n">
        <v>6.4</v>
      </c>
      <c r="F82" s="207"/>
      <c r="G82" s="20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200</v>
      </c>
      <c r="AH82" s="208" t="n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7"/>
      <c r="D83" s="217"/>
      <c r="E83" s="217"/>
      <c r="F83" s="217"/>
      <c r="G83" s="217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199" t="n">
        <v>19</v>
      </c>
      <c r="B84" s="200" t="s">
        <v>783</v>
      </c>
      <c r="C84" s="201" t="s">
        <v>784</v>
      </c>
      <c r="D84" s="202" t="s">
        <v>340</v>
      </c>
      <c r="E84" s="203" t="n">
        <v>9.6</v>
      </c>
      <c r="F84" s="204"/>
      <c r="G84" s="205" t="n">
        <f aca="false">ROUND(E84*F84,2)</f>
        <v>0</v>
      </c>
      <c r="H84" s="204" t="n">
        <v>0</v>
      </c>
      <c r="I84" s="205" t="n">
        <f aca="false">ROUND(E84*H84,2)</f>
        <v>0</v>
      </c>
      <c r="J84" s="204" t="n">
        <v>688</v>
      </c>
      <c r="K84" s="205" t="n">
        <f aca="false">ROUND(E84*J84,2)</f>
        <v>6604.8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192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196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757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3" collapsed="false">
      <c r="A86" s="209"/>
      <c r="B86" s="210"/>
      <c r="C86" s="218" t="s">
        <v>758</v>
      </c>
      <c r="D86" s="218"/>
      <c r="E86" s="218"/>
      <c r="F86" s="218"/>
      <c r="G86" s="218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4" t="s">
        <v>785</v>
      </c>
      <c r="D87" s="215"/>
      <c r="E87" s="216" t="n">
        <v>9.6</v>
      </c>
      <c r="F87" s="207"/>
      <c r="G87" s="20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200</v>
      </c>
      <c r="AH87" s="208" t="n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7"/>
      <c r="D88" s="217"/>
      <c r="E88" s="217"/>
      <c r="F88" s="217"/>
      <c r="G88" s="21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2.8" hidden="false" customHeight="false" outlineLevel="1" collapsed="false">
      <c r="A89" s="199" t="n">
        <v>20</v>
      </c>
      <c r="B89" s="200" t="s">
        <v>786</v>
      </c>
      <c r="C89" s="201" t="s">
        <v>787</v>
      </c>
      <c r="D89" s="202" t="s">
        <v>340</v>
      </c>
      <c r="E89" s="203" t="n">
        <v>5.5</v>
      </c>
      <c r="F89" s="204"/>
      <c r="G89" s="205" t="n">
        <f aca="false">ROUND(E89*F89,2)</f>
        <v>0</v>
      </c>
      <c r="H89" s="204" t="n">
        <v>0</v>
      </c>
      <c r="I89" s="205" t="n">
        <f aca="false">ROUND(E89*H89,2)</f>
        <v>0</v>
      </c>
      <c r="J89" s="204" t="n">
        <v>830</v>
      </c>
      <c r="K89" s="205" t="n">
        <f aca="false">ROUND(E89*J89,2)</f>
        <v>4565</v>
      </c>
      <c r="L89" s="205" t="n">
        <v>21</v>
      </c>
      <c r="M89" s="205" t="n">
        <f aca="false">G89*(1+L89/100)</f>
        <v>0</v>
      </c>
      <c r="N89" s="203" t="n">
        <v>0</v>
      </c>
      <c r="O89" s="203" t="n">
        <f aca="false">ROUND(E89*N89,2)</f>
        <v>0</v>
      </c>
      <c r="P89" s="203" t="n">
        <v>0</v>
      </c>
      <c r="Q89" s="203" t="n">
        <f aca="false">ROUND(E89*P89,2)</f>
        <v>0</v>
      </c>
      <c r="R89" s="205"/>
      <c r="S89" s="205" t="s">
        <v>192</v>
      </c>
      <c r="T89" s="206" t="s">
        <v>193</v>
      </c>
      <c r="U89" s="207" t="n">
        <v>0</v>
      </c>
      <c r="V89" s="207" t="n">
        <f aca="false">ROUND(E89*U89,2)</f>
        <v>0</v>
      </c>
      <c r="W89" s="207"/>
      <c r="X89" s="207" t="s">
        <v>194</v>
      </c>
      <c r="Y89" s="207" t="s">
        <v>195</v>
      </c>
      <c r="Z89" s="208"/>
      <c r="AA89" s="208"/>
      <c r="AB89" s="208"/>
      <c r="AC89" s="208"/>
      <c r="AD89" s="208"/>
      <c r="AE89" s="208"/>
      <c r="AF89" s="208"/>
      <c r="AG89" s="208" t="s">
        <v>196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true" outlineLevel="2" collapsed="false">
      <c r="A90" s="209"/>
      <c r="B90" s="210"/>
      <c r="C90" s="220" t="s">
        <v>757</v>
      </c>
      <c r="D90" s="220"/>
      <c r="E90" s="220"/>
      <c r="F90" s="220"/>
      <c r="G90" s="22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758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4" t="s">
        <v>778</v>
      </c>
      <c r="D92" s="215"/>
      <c r="E92" s="216" t="n">
        <v>5.5</v>
      </c>
      <c r="F92" s="207"/>
      <c r="G92" s="20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200</v>
      </c>
      <c r="AH92" s="208" t="n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7"/>
      <c r="D93" s="217"/>
      <c r="E93" s="217"/>
      <c r="F93" s="217"/>
      <c r="G93" s="217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21</v>
      </c>
      <c r="B94" s="200" t="s">
        <v>788</v>
      </c>
      <c r="C94" s="201" t="s">
        <v>789</v>
      </c>
      <c r="D94" s="202" t="s">
        <v>340</v>
      </c>
      <c r="E94" s="203" t="n">
        <v>5.5</v>
      </c>
      <c r="F94" s="204"/>
      <c r="G94" s="205" t="n">
        <f aca="false">ROUND(E94*F94,2)</f>
        <v>0</v>
      </c>
      <c r="H94" s="204" t="n">
        <v>0</v>
      </c>
      <c r="I94" s="205" t="n">
        <f aca="false">ROUND(E94*H94,2)</f>
        <v>0</v>
      </c>
      <c r="J94" s="204" t="n">
        <v>1187</v>
      </c>
      <c r="K94" s="205" t="n">
        <f aca="false">ROUND(E94*J94,2)</f>
        <v>6528.5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192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194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196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true" outlineLevel="2" collapsed="false">
      <c r="A95" s="209"/>
      <c r="B95" s="210"/>
      <c r="C95" s="220" t="s">
        <v>757</v>
      </c>
      <c r="D95" s="220"/>
      <c r="E95" s="220"/>
      <c r="F95" s="220"/>
      <c r="G95" s="220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215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3" collapsed="false">
      <c r="A96" s="209"/>
      <c r="B96" s="210"/>
      <c r="C96" s="218" t="s">
        <v>758</v>
      </c>
      <c r="D96" s="218"/>
      <c r="E96" s="218"/>
      <c r="F96" s="218"/>
      <c r="G96" s="218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4" t="s">
        <v>778</v>
      </c>
      <c r="D97" s="215"/>
      <c r="E97" s="216" t="n">
        <v>5.5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7"/>
      <c r="D98" s="217"/>
      <c r="E98" s="217"/>
      <c r="F98" s="217"/>
      <c r="G98" s="21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22</v>
      </c>
      <c r="B99" s="230" t="s">
        <v>790</v>
      </c>
      <c r="C99" s="231" t="s">
        <v>791</v>
      </c>
      <c r="D99" s="232" t="s">
        <v>340</v>
      </c>
      <c r="E99" s="233" t="n">
        <v>135.4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16.6</v>
      </c>
      <c r="K99" s="234" t="n">
        <f aca="false">ROUND(E99*J99,2)</f>
        <v>2247.64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192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true" outlineLevel="2" collapsed="false">
      <c r="A100" s="209"/>
      <c r="B100" s="210"/>
      <c r="C100" s="220" t="s">
        <v>792</v>
      </c>
      <c r="D100" s="220"/>
      <c r="E100" s="220"/>
      <c r="F100" s="220"/>
      <c r="G100" s="220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215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2" collapsed="false">
      <c r="A101" s="209"/>
      <c r="B101" s="210"/>
      <c r="C101" s="217"/>
      <c r="D101" s="217"/>
      <c r="E101" s="217"/>
      <c r="F101" s="217"/>
      <c r="G101" s="21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202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2.8" hidden="false" customHeight="false" outlineLevel="1" collapsed="false">
      <c r="A102" s="229" t="n">
        <v>23</v>
      </c>
      <c r="B102" s="230" t="s">
        <v>793</v>
      </c>
      <c r="C102" s="231" t="s">
        <v>794</v>
      </c>
      <c r="D102" s="232" t="s">
        <v>340</v>
      </c>
      <c r="E102" s="233" t="n">
        <v>24.7</v>
      </c>
      <c r="F102" s="204"/>
      <c r="G102" s="234" t="n">
        <f aca="false">ROUND(E102*F102,2)</f>
        <v>0</v>
      </c>
      <c r="H102" s="235" t="n">
        <v>0</v>
      </c>
      <c r="I102" s="234" t="n">
        <f aca="false">ROUND(E102*H102,2)</f>
        <v>0</v>
      </c>
      <c r="J102" s="235" t="n">
        <v>24.2</v>
      </c>
      <c r="K102" s="234" t="n">
        <f aca="false">ROUND(E102*J102,2)</f>
        <v>597.74</v>
      </c>
      <c r="L102" s="234" t="n">
        <v>21</v>
      </c>
      <c r="M102" s="234" t="n">
        <f aca="false">G102*(1+L102/100)</f>
        <v>0</v>
      </c>
      <c r="N102" s="233" t="n">
        <v>0</v>
      </c>
      <c r="O102" s="233" t="n">
        <f aca="false">ROUND(E102*N102,2)</f>
        <v>0</v>
      </c>
      <c r="P102" s="233" t="n">
        <v>0</v>
      </c>
      <c r="Q102" s="233" t="n">
        <f aca="false">ROUND(E102*P102,2)</f>
        <v>0</v>
      </c>
      <c r="R102" s="234"/>
      <c r="S102" s="234" t="s">
        <v>192</v>
      </c>
      <c r="T102" s="236" t="s">
        <v>193</v>
      </c>
      <c r="U102" s="207" t="n">
        <v>0</v>
      </c>
      <c r="V102" s="207" t="n">
        <f aca="false">ROUND(E102*U102,2)</f>
        <v>0</v>
      </c>
      <c r="W102" s="207"/>
      <c r="X102" s="207" t="s">
        <v>194</v>
      </c>
      <c r="Y102" s="207" t="s">
        <v>195</v>
      </c>
      <c r="Z102" s="208"/>
      <c r="AA102" s="208"/>
      <c r="AB102" s="208"/>
      <c r="AC102" s="208"/>
      <c r="AD102" s="208"/>
      <c r="AE102" s="208"/>
      <c r="AF102" s="208"/>
      <c r="AG102" s="208" t="s">
        <v>453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2" collapsed="false">
      <c r="A103" s="209"/>
      <c r="B103" s="210"/>
      <c r="C103" s="220" t="s">
        <v>792</v>
      </c>
      <c r="D103" s="220"/>
      <c r="E103" s="220"/>
      <c r="F103" s="220"/>
      <c r="G103" s="220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229" t="n">
        <v>24</v>
      </c>
      <c r="B105" s="230" t="s">
        <v>795</v>
      </c>
      <c r="C105" s="231" t="s">
        <v>796</v>
      </c>
      <c r="D105" s="232" t="s">
        <v>340</v>
      </c>
      <c r="E105" s="233" t="n">
        <v>11</v>
      </c>
      <c r="F105" s="204"/>
      <c r="G105" s="234" t="n">
        <f aca="false">ROUND(E105*F105,2)</f>
        <v>0</v>
      </c>
      <c r="H105" s="235" t="n">
        <v>0</v>
      </c>
      <c r="I105" s="234" t="n">
        <f aca="false">ROUND(E105*H105,2)</f>
        <v>0</v>
      </c>
      <c r="J105" s="235" t="n">
        <v>31.1</v>
      </c>
      <c r="K105" s="234" t="n">
        <f aca="false">ROUND(E105*J105,2)</f>
        <v>342.1</v>
      </c>
      <c r="L105" s="234" t="n">
        <v>21</v>
      </c>
      <c r="M105" s="234" t="n">
        <f aca="false">G105*(1+L105/100)</f>
        <v>0</v>
      </c>
      <c r="N105" s="233" t="n">
        <v>0</v>
      </c>
      <c r="O105" s="233" t="n">
        <f aca="false">ROUND(E105*N105,2)</f>
        <v>0</v>
      </c>
      <c r="P105" s="233" t="n">
        <v>0</v>
      </c>
      <c r="Q105" s="233" t="n">
        <f aca="false">ROUND(E105*P105,2)</f>
        <v>0</v>
      </c>
      <c r="R105" s="234"/>
      <c r="S105" s="234" t="s">
        <v>192</v>
      </c>
      <c r="T105" s="23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792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797</v>
      </c>
      <c r="C108" s="231" t="s">
        <v>798</v>
      </c>
      <c r="D108" s="232" t="s">
        <v>340</v>
      </c>
      <c r="E108" s="233" t="n">
        <v>171.1</v>
      </c>
      <c r="F108" s="204"/>
      <c r="G108" s="234" t="n">
        <f aca="false">ROUND(E108*F108,2)</f>
        <v>0</v>
      </c>
      <c r="H108" s="204" t="n">
        <v>1.26</v>
      </c>
      <c r="I108" s="205" t="n">
        <f aca="false">ROUND(E108*H108,2)</f>
        <v>215.59</v>
      </c>
      <c r="J108" s="204" t="n">
        <v>35.74</v>
      </c>
      <c r="K108" s="205" t="n">
        <f aca="false">ROUND(E108*J108,2)</f>
        <v>6115.11</v>
      </c>
      <c r="L108" s="205" t="n">
        <v>21</v>
      </c>
      <c r="M108" s="205" t="n">
        <f aca="false">G108*(1+L108/100)</f>
        <v>0</v>
      </c>
      <c r="N108" s="203" t="n">
        <v>1E-005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34"/>
      <c r="S108" s="234" t="s">
        <v>192</v>
      </c>
      <c r="T108" s="236" t="s">
        <v>193</v>
      </c>
      <c r="U108" s="207" t="n">
        <v>0.062</v>
      </c>
      <c r="V108" s="207" t="n">
        <f aca="false">ROUND(E108*U108,2)</f>
        <v>10.61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799</v>
      </c>
      <c r="C110" s="231" t="s">
        <v>800</v>
      </c>
      <c r="D110" s="232" t="s">
        <v>33</v>
      </c>
      <c r="E110" s="233" t="n">
        <v>1351.14065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1.45</v>
      </c>
      <c r="K110" s="234" t="n">
        <f aca="false">ROUND(E110*J110,2)</f>
        <v>1959.15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192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464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27</v>
      </c>
      <c r="B112" s="200" t="s">
        <v>801</v>
      </c>
      <c r="C112" s="201" t="s">
        <v>802</v>
      </c>
      <c r="D112" s="202" t="s">
        <v>340</v>
      </c>
      <c r="E112" s="203" t="n">
        <v>44.4</v>
      </c>
      <c r="F112" s="204"/>
      <c r="G112" s="205" t="n">
        <f aca="false">ROUND(E112*F112,2)</f>
        <v>0</v>
      </c>
      <c r="H112" s="235" t="n">
        <v>19</v>
      </c>
      <c r="I112" s="234" t="n">
        <f aca="false">ROUND(E112*H112,2)</f>
        <v>843.6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05" t="s">
        <v>274</v>
      </c>
      <c r="S112" s="205" t="s">
        <v>192</v>
      </c>
      <c r="T112" s="20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268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494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28</v>
      </c>
      <c r="B114" s="200" t="s">
        <v>803</v>
      </c>
      <c r="C114" s="201" t="s">
        <v>804</v>
      </c>
      <c r="D114" s="202" t="s">
        <v>340</v>
      </c>
      <c r="E114" s="203" t="n">
        <v>35.7</v>
      </c>
      <c r="F114" s="204"/>
      <c r="G114" s="205" t="n">
        <f aca="false">ROUND(E114*F114,2)</f>
        <v>0</v>
      </c>
      <c r="H114" s="204" t="n">
        <v>35.1</v>
      </c>
      <c r="I114" s="205" t="n">
        <f aca="false">ROUND(E114*H114,2)</f>
        <v>1253.07</v>
      </c>
      <c r="J114" s="204" t="n">
        <v>0</v>
      </c>
      <c r="K114" s="205" t="n">
        <f aca="false">ROUND(E114*J114,2)</f>
        <v>0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 t="s">
        <v>274</v>
      </c>
      <c r="S114" s="205" t="s">
        <v>192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268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494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199" t="n">
        <v>29</v>
      </c>
      <c r="B116" s="200" t="s">
        <v>805</v>
      </c>
      <c r="C116" s="201" t="s">
        <v>806</v>
      </c>
      <c r="D116" s="202" t="s">
        <v>340</v>
      </c>
      <c r="E116" s="203" t="n">
        <v>17.6</v>
      </c>
      <c r="F116" s="204"/>
      <c r="G116" s="205" t="n">
        <f aca="false">ROUND(E116*F116,2)</f>
        <v>0</v>
      </c>
      <c r="H116" s="204" t="n">
        <v>22</v>
      </c>
      <c r="I116" s="205" t="n">
        <f aca="false">ROUND(E116*H116,2)</f>
        <v>387.2</v>
      </c>
      <c r="J116" s="204" t="n">
        <v>0</v>
      </c>
      <c r="K116" s="205" t="n">
        <f aca="false">ROUND(E116*J116,2)</f>
        <v>0</v>
      </c>
      <c r="L116" s="205" t="n">
        <v>21</v>
      </c>
      <c r="M116" s="205" t="n">
        <f aca="false">G116*(1+L116/100)</f>
        <v>0</v>
      </c>
      <c r="N116" s="203" t="n">
        <v>0</v>
      </c>
      <c r="O116" s="203" t="n">
        <f aca="false">ROUND(E116*N116,2)</f>
        <v>0</v>
      </c>
      <c r="P116" s="203" t="n">
        <v>0</v>
      </c>
      <c r="Q116" s="203" t="n">
        <f aca="false">ROUND(E116*P116,2)</f>
        <v>0</v>
      </c>
      <c r="R116" s="205" t="s">
        <v>274</v>
      </c>
      <c r="S116" s="205" t="s">
        <v>192</v>
      </c>
      <c r="T116" s="20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268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494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199" t="n">
        <v>30</v>
      </c>
      <c r="B118" s="200" t="s">
        <v>807</v>
      </c>
      <c r="C118" s="201" t="s">
        <v>808</v>
      </c>
      <c r="D118" s="202" t="s">
        <v>340</v>
      </c>
      <c r="E118" s="203" t="n">
        <v>15.3</v>
      </c>
      <c r="F118" s="204"/>
      <c r="G118" s="205" t="n">
        <f aca="false">ROUND(E118*F118,2)</f>
        <v>0</v>
      </c>
      <c r="H118" s="204" t="n">
        <v>63</v>
      </c>
      <c r="I118" s="205" t="n">
        <f aca="false">ROUND(E118*H118,2)</f>
        <v>963.9</v>
      </c>
      <c r="J118" s="204" t="n">
        <v>0</v>
      </c>
      <c r="K118" s="205" t="n">
        <f aca="false">ROUND(E118*J118,2)</f>
        <v>0</v>
      </c>
      <c r="L118" s="205" t="n">
        <v>21</v>
      </c>
      <c r="M118" s="205" t="n">
        <f aca="false">G118*(1+L118/100)</f>
        <v>0</v>
      </c>
      <c r="N118" s="203" t="n">
        <v>0</v>
      </c>
      <c r="O118" s="203" t="n">
        <f aca="false">ROUND(E118*N118,2)</f>
        <v>0</v>
      </c>
      <c r="P118" s="203" t="n">
        <v>0</v>
      </c>
      <c r="Q118" s="203" t="n">
        <f aca="false">ROUND(E118*P118,2)</f>
        <v>0</v>
      </c>
      <c r="R118" s="205" t="s">
        <v>274</v>
      </c>
      <c r="S118" s="205" t="s">
        <v>192</v>
      </c>
      <c r="T118" s="20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268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494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31</v>
      </c>
      <c r="B120" s="200" t="s">
        <v>809</v>
      </c>
      <c r="C120" s="201" t="s">
        <v>810</v>
      </c>
      <c r="D120" s="202" t="s">
        <v>340</v>
      </c>
      <c r="E120" s="203" t="n">
        <v>6.4</v>
      </c>
      <c r="F120" s="204"/>
      <c r="G120" s="205" t="n">
        <f aca="false">ROUND(E120*F120,2)</f>
        <v>0</v>
      </c>
      <c r="H120" s="204" t="n">
        <v>28.3</v>
      </c>
      <c r="I120" s="205" t="n">
        <f aca="false">ROUND(E120*H120,2)</f>
        <v>181.12</v>
      </c>
      <c r="J120" s="204" t="n">
        <v>0</v>
      </c>
      <c r="K120" s="205" t="n">
        <f aca="false">ROUND(E120*J120,2)</f>
        <v>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 t="s">
        <v>274</v>
      </c>
      <c r="S120" s="205" t="s">
        <v>192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268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494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199" t="n">
        <v>32</v>
      </c>
      <c r="B122" s="200" t="s">
        <v>811</v>
      </c>
      <c r="C122" s="201" t="s">
        <v>812</v>
      </c>
      <c r="D122" s="202" t="s">
        <v>340</v>
      </c>
      <c r="E122" s="203" t="n">
        <v>16</v>
      </c>
      <c r="F122" s="204"/>
      <c r="G122" s="205" t="n">
        <f aca="false">ROUND(E122*F122,2)</f>
        <v>0</v>
      </c>
      <c r="H122" s="204" t="n">
        <v>71.4</v>
      </c>
      <c r="I122" s="205" t="n">
        <f aca="false">ROUND(E122*H122,2)</f>
        <v>1142.4</v>
      </c>
      <c r="J122" s="204" t="n">
        <v>0</v>
      </c>
      <c r="K122" s="205" t="n">
        <f aca="false">ROUND(E122*J122,2)</f>
        <v>0</v>
      </c>
      <c r="L122" s="205" t="n">
        <v>21</v>
      </c>
      <c r="M122" s="205" t="n">
        <f aca="false">G122*(1+L122/100)</f>
        <v>0</v>
      </c>
      <c r="N122" s="203" t="n">
        <v>0</v>
      </c>
      <c r="O122" s="203" t="n">
        <f aca="false">ROUND(E122*N122,2)</f>
        <v>0</v>
      </c>
      <c r="P122" s="203" t="n">
        <v>0</v>
      </c>
      <c r="Q122" s="203" t="n">
        <f aca="false">ROUND(E122*P122,2)</f>
        <v>0</v>
      </c>
      <c r="R122" s="205" t="s">
        <v>274</v>
      </c>
      <c r="S122" s="205" t="s">
        <v>192</v>
      </c>
      <c r="T122" s="20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268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494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199" t="n">
        <v>33</v>
      </c>
      <c r="B124" s="200" t="s">
        <v>813</v>
      </c>
      <c r="C124" s="201" t="s">
        <v>814</v>
      </c>
      <c r="D124" s="202" t="s">
        <v>340</v>
      </c>
      <c r="E124" s="203" t="n">
        <v>9.6</v>
      </c>
      <c r="F124" s="204"/>
      <c r="G124" s="205" t="n">
        <f aca="false">ROUND(E124*F124,2)</f>
        <v>0</v>
      </c>
      <c r="H124" s="204" t="n">
        <v>35.1</v>
      </c>
      <c r="I124" s="205" t="n">
        <f aca="false">ROUND(E124*H124,2)</f>
        <v>336.96</v>
      </c>
      <c r="J124" s="204" t="n">
        <v>0</v>
      </c>
      <c r="K124" s="205" t="n">
        <f aca="false">ROUND(E124*J124,2)</f>
        <v>0</v>
      </c>
      <c r="L124" s="205" t="n">
        <v>21</v>
      </c>
      <c r="M124" s="205" t="n">
        <f aca="false">G124*(1+L124/100)</f>
        <v>0</v>
      </c>
      <c r="N124" s="203" t="n">
        <v>0</v>
      </c>
      <c r="O124" s="203" t="n">
        <f aca="false">ROUND(E124*N124,2)</f>
        <v>0</v>
      </c>
      <c r="P124" s="203" t="n">
        <v>0</v>
      </c>
      <c r="Q124" s="203" t="n">
        <f aca="false">ROUND(E124*P124,2)</f>
        <v>0</v>
      </c>
      <c r="R124" s="205" t="s">
        <v>274</v>
      </c>
      <c r="S124" s="205" t="s">
        <v>192</v>
      </c>
      <c r="T124" s="20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268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494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199" t="n">
        <v>34</v>
      </c>
      <c r="B126" s="200" t="s">
        <v>815</v>
      </c>
      <c r="C126" s="201" t="s">
        <v>816</v>
      </c>
      <c r="D126" s="202" t="s">
        <v>340</v>
      </c>
      <c r="E126" s="203" t="n">
        <v>9.6</v>
      </c>
      <c r="F126" s="204"/>
      <c r="G126" s="205" t="n">
        <f aca="false">ROUND(E126*F126,2)</f>
        <v>0</v>
      </c>
      <c r="H126" s="204" t="n">
        <v>79.3</v>
      </c>
      <c r="I126" s="205" t="n">
        <f aca="false">ROUND(E126*H126,2)</f>
        <v>761.28</v>
      </c>
      <c r="J126" s="204" t="n">
        <v>0</v>
      </c>
      <c r="K126" s="205" t="n">
        <f aca="false">ROUND(E126*J126,2)</f>
        <v>0</v>
      </c>
      <c r="L126" s="205" t="n">
        <v>21</v>
      </c>
      <c r="M126" s="205" t="n">
        <f aca="false">G126*(1+L126/100)</f>
        <v>0</v>
      </c>
      <c r="N126" s="203" t="n">
        <v>0</v>
      </c>
      <c r="O126" s="203" t="n">
        <f aca="false">ROUND(E126*N126,2)</f>
        <v>0</v>
      </c>
      <c r="P126" s="203" t="n">
        <v>0</v>
      </c>
      <c r="Q126" s="203" t="n">
        <f aca="false">ROUND(E126*P126,2)</f>
        <v>0</v>
      </c>
      <c r="R126" s="205" t="s">
        <v>274</v>
      </c>
      <c r="S126" s="205" t="s">
        <v>192</v>
      </c>
      <c r="T126" s="20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268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494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199" t="n">
        <v>35</v>
      </c>
      <c r="B128" s="200" t="s">
        <v>817</v>
      </c>
      <c r="C128" s="201" t="s">
        <v>818</v>
      </c>
      <c r="D128" s="202" t="s">
        <v>340</v>
      </c>
      <c r="E128" s="203" t="n">
        <v>5.5</v>
      </c>
      <c r="F128" s="204"/>
      <c r="G128" s="205" t="n">
        <f aca="false">ROUND(E128*F128,2)</f>
        <v>0</v>
      </c>
      <c r="H128" s="204" t="n">
        <v>101</v>
      </c>
      <c r="I128" s="205" t="n">
        <f aca="false">ROUND(E128*H128,2)</f>
        <v>555.5</v>
      </c>
      <c r="J128" s="204" t="n">
        <v>0</v>
      </c>
      <c r="K128" s="205" t="n">
        <f aca="false">ROUND(E128*J128,2)</f>
        <v>0</v>
      </c>
      <c r="L128" s="205" t="n">
        <v>21</v>
      </c>
      <c r="M128" s="205" t="n">
        <f aca="false">G128*(1+L128/100)</f>
        <v>0</v>
      </c>
      <c r="N128" s="203" t="n">
        <v>0</v>
      </c>
      <c r="O128" s="203" t="n">
        <f aca="false">ROUND(E128*N128,2)</f>
        <v>0</v>
      </c>
      <c r="P128" s="203" t="n">
        <v>0</v>
      </c>
      <c r="Q128" s="203" t="n">
        <f aca="false">ROUND(E128*P128,2)</f>
        <v>0</v>
      </c>
      <c r="R128" s="205" t="s">
        <v>274</v>
      </c>
      <c r="S128" s="205" t="s">
        <v>192</v>
      </c>
      <c r="T128" s="20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268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494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36</v>
      </c>
      <c r="B130" s="200" t="s">
        <v>819</v>
      </c>
      <c r="C130" s="201" t="s">
        <v>820</v>
      </c>
      <c r="D130" s="202" t="s">
        <v>340</v>
      </c>
      <c r="E130" s="203" t="n">
        <v>5.5</v>
      </c>
      <c r="F130" s="204"/>
      <c r="G130" s="205" t="n">
        <f aca="false">ROUND(E130*F130,2)</f>
        <v>0</v>
      </c>
      <c r="H130" s="204" t="n">
        <v>51.6</v>
      </c>
      <c r="I130" s="205" t="n">
        <f aca="false">ROUND(E130*H130,2)</f>
        <v>283.8</v>
      </c>
      <c r="J130" s="204" t="n">
        <v>0</v>
      </c>
      <c r="K130" s="205" t="n">
        <f aca="false">ROUND(E130*J130,2)</f>
        <v>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 t="s">
        <v>274</v>
      </c>
      <c r="S130" s="205" t="s">
        <v>192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268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494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199" t="n">
        <v>37</v>
      </c>
      <c r="B132" s="200" t="s">
        <v>821</v>
      </c>
      <c r="C132" s="201" t="s">
        <v>822</v>
      </c>
      <c r="D132" s="202" t="s">
        <v>340</v>
      </c>
      <c r="E132" s="203" t="n">
        <v>5.5</v>
      </c>
      <c r="F132" s="204"/>
      <c r="G132" s="205" t="n">
        <f aca="false">ROUND(E132*F132,2)</f>
        <v>0</v>
      </c>
      <c r="H132" s="204" t="n">
        <v>138.5</v>
      </c>
      <c r="I132" s="205" t="n">
        <f aca="false">ROUND(E132*H132,2)</f>
        <v>761.75</v>
      </c>
      <c r="J132" s="204" t="n">
        <v>0</v>
      </c>
      <c r="K132" s="205" t="n">
        <f aca="false">ROUND(E132*J132,2)</f>
        <v>0</v>
      </c>
      <c r="L132" s="205" t="n">
        <v>21</v>
      </c>
      <c r="M132" s="205" t="n">
        <f aca="false">G132*(1+L132/100)</f>
        <v>0</v>
      </c>
      <c r="N132" s="203" t="n">
        <v>0</v>
      </c>
      <c r="O132" s="203" t="n">
        <f aca="false">ROUND(E132*N132,2)</f>
        <v>0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268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494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2.8" hidden="false" customHeight="false" outlineLevel="1" collapsed="false">
      <c r="A134" s="199" t="n">
        <v>38</v>
      </c>
      <c r="B134" s="200" t="s">
        <v>823</v>
      </c>
      <c r="C134" s="201" t="s">
        <v>824</v>
      </c>
      <c r="D134" s="202" t="s">
        <v>247</v>
      </c>
      <c r="E134" s="203" t="n">
        <v>5.95</v>
      </c>
      <c r="F134" s="204"/>
      <c r="G134" s="205" t="n">
        <f aca="false">ROUND(E134*F134,2)</f>
        <v>0</v>
      </c>
      <c r="H134" s="204" t="n">
        <v>46.2</v>
      </c>
      <c r="I134" s="205" t="n">
        <f aca="false">ROUND(E134*H134,2)</f>
        <v>274.89</v>
      </c>
      <c r="J134" s="204" t="n">
        <v>0</v>
      </c>
      <c r="K134" s="205" t="n">
        <f aca="false">ROUND(E134*J134,2)</f>
        <v>0</v>
      </c>
      <c r="L134" s="205" t="n">
        <v>21</v>
      </c>
      <c r="M134" s="205" t="n">
        <f aca="false">G134*(1+L134/100)</f>
        <v>0</v>
      </c>
      <c r="N134" s="203" t="n">
        <v>0</v>
      </c>
      <c r="O134" s="203" t="n">
        <f aca="false">ROUND(E134*N134,2)</f>
        <v>0</v>
      </c>
      <c r="P134" s="203" t="n">
        <v>0</v>
      </c>
      <c r="Q134" s="203" t="n">
        <f aca="false">ROUND(E134*P134,2)</f>
        <v>0</v>
      </c>
      <c r="R134" s="205"/>
      <c r="S134" s="205" t="s">
        <v>248</v>
      </c>
      <c r="T134" s="206" t="s">
        <v>193</v>
      </c>
      <c r="U134" s="207" t="n">
        <v>0</v>
      </c>
      <c r="V134" s="207" t="n">
        <f aca="false">ROUND(E134*U134,2)</f>
        <v>0</v>
      </c>
      <c r="W134" s="207"/>
      <c r="X134" s="207" t="s">
        <v>268</v>
      </c>
      <c r="Y134" s="207" t="s">
        <v>195</v>
      </c>
      <c r="Z134" s="208"/>
      <c r="AA134" s="208"/>
      <c r="AB134" s="208"/>
      <c r="AC134" s="208"/>
      <c r="AD134" s="208"/>
      <c r="AE134" s="208"/>
      <c r="AF134" s="208"/>
      <c r="AG134" s="208" t="s">
        <v>269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2" collapsed="false">
      <c r="A135" s="209"/>
      <c r="B135" s="210"/>
      <c r="C135" s="214" t="s">
        <v>825</v>
      </c>
      <c r="D135" s="215"/>
      <c r="E135" s="216" t="n">
        <v>5.95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2.8" hidden="false" customHeight="false" outlineLevel="1" collapsed="false">
      <c r="A137" s="199" t="n">
        <v>39</v>
      </c>
      <c r="B137" s="200" t="s">
        <v>826</v>
      </c>
      <c r="C137" s="201" t="s">
        <v>827</v>
      </c>
      <c r="D137" s="202" t="s">
        <v>247</v>
      </c>
      <c r="E137" s="203" t="n">
        <v>10.9</v>
      </c>
      <c r="F137" s="204"/>
      <c r="G137" s="205" t="n">
        <f aca="false">ROUND(E137*F137,2)</f>
        <v>0</v>
      </c>
      <c r="H137" s="204" t="n">
        <v>50.8</v>
      </c>
      <c r="I137" s="205" t="n">
        <f aca="false">ROUND(E137*H137,2)</f>
        <v>553.72</v>
      </c>
      <c r="J137" s="204" t="n">
        <v>0</v>
      </c>
      <c r="K137" s="205" t="n">
        <f aca="false">ROUND(E137*J137,2)</f>
        <v>0</v>
      </c>
      <c r="L137" s="205" t="n">
        <v>21</v>
      </c>
      <c r="M137" s="205" t="n">
        <f aca="false">G137*(1+L137/100)</f>
        <v>0</v>
      </c>
      <c r="N137" s="203" t="n">
        <v>0</v>
      </c>
      <c r="O137" s="203" t="n">
        <f aca="false">ROUND(E137*N137,2)</f>
        <v>0</v>
      </c>
      <c r="P137" s="203" t="n">
        <v>0</v>
      </c>
      <c r="Q137" s="203" t="n">
        <f aca="false">ROUND(E137*P137,2)</f>
        <v>0</v>
      </c>
      <c r="R137" s="205"/>
      <c r="S137" s="205" t="s">
        <v>248</v>
      </c>
      <c r="T137" s="206" t="s">
        <v>193</v>
      </c>
      <c r="U137" s="207" t="n">
        <v>0</v>
      </c>
      <c r="V137" s="207" t="n">
        <f aca="false">ROUND(E137*U137,2)</f>
        <v>0</v>
      </c>
      <c r="W137" s="207"/>
      <c r="X137" s="207" t="s">
        <v>268</v>
      </c>
      <c r="Y137" s="207" t="s">
        <v>195</v>
      </c>
      <c r="Z137" s="208"/>
      <c r="AA137" s="208"/>
      <c r="AB137" s="208"/>
      <c r="AC137" s="208"/>
      <c r="AD137" s="208"/>
      <c r="AE137" s="208"/>
      <c r="AF137" s="208"/>
      <c r="AG137" s="208" t="s">
        <v>269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false" outlineLevel="2" collapsed="false">
      <c r="A138" s="209"/>
      <c r="B138" s="210"/>
      <c r="C138" s="214" t="s">
        <v>828</v>
      </c>
      <c r="D138" s="215"/>
      <c r="E138" s="216" t="n">
        <v>10.9</v>
      </c>
      <c r="F138" s="207"/>
      <c r="G138" s="207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200</v>
      </c>
      <c r="AH138" s="208" t="n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40</v>
      </c>
      <c r="B140" s="200" t="s">
        <v>829</v>
      </c>
      <c r="C140" s="201" t="s">
        <v>830</v>
      </c>
      <c r="D140" s="202" t="s">
        <v>247</v>
      </c>
      <c r="E140" s="203" t="n">
        <v>10.5</v>
      </c>
      <c r="F140" s="204"/>
      <c r="G140" s="205" t="n">
        <f aca="false">ROUND(E140*F140,2)</f>
        <v>0</v>
      </c>
      <c r="H140" s="204" t="n">
        <v>63</v>
      </c>
      <c r="I140" s="205" t="n">
        <f aca="false">ROUND(E140*H140,2)</f>
        <v>661.5</v>
      </c>
      <c r="J140" s="204" t="n">
        <v>0</v>
      </c>
      <c r="K140" s="205" t="n">
        <f aca="false">ROUND(E140*J140,2)</f>
        <v>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268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269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4" t="s">
        <v>831</v>
      </c>
      <c r="D141" s="215"/>
      <c r="E141" s="216" t="n">
        <v>8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832</v>
      </c>
      <c r="D142" s="215"/>
      <c r="E142" s="216" t="n">
        <v>2.5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7"/>
      <c r="D143" s="217"/>
      <c r="E143" s="217"/>
      <c r="F143" s="217"/>
      <c r="G143" s="21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2.8" hidden="false" customHeight="false" outlineLevel="1" collapsed="false">
      <c r="A144" s="199" t="n">
        <v>41</v>
      </c>
      <c r="B144" s="200" t="s">
        <v>833</v>
      </c>
      <c r="C144" s="201" t="s">
        <v>834</v>
      </c>
      <c r="D144" s="202" t="s">
        <v>247</v>
      </c>
      <c r="E144" s="203" t="n">
        <v>10.5</v>
      </c>
      <c r="F144" s="204"/>
      <c r="G144" s="205" t="n">
        <f aca="false">ROUND(E144*F144,2)</f>
        <v>0</v>
      </c>
      <c r="H144" s="204" t="n">
        <v>70.2</v>
      </c>
      <c r="I144" s="205" t="n">
        <f aca="false">ROUND(E144*H144,2)</f>
        <v>737.1</v>
      </c>
      <c r="J144" s="204" t="n">
        <v>0</v>
      </c>
      <c r="K144" s="205" t="n">
        <f aca="false">ROUND(E144*J144,2)</f>
        <v>0</v>
      </c>
      <c r="L144" s="205" t="n">
        <v>21</v>
      </c>
      <c r="M144" s="205" t="n">
        <f aca="false">G144*(1+L144/100)</f>
        <v>0</v>
      </c>
      <c r="N144" s="203" t="n">
        <v>0</v>
      </c>
      <c r="O144" s="203" t="n">
        <f aca="false">ROUND(E144*N144,2)</f>
        <v>0</v>
      </c>
      <c r="P144" s="203" t="n">
        <v>0</v>
      </c>
      <c r="Q144" s="203" t="n">
        <f aca="false">ROUND(E144*P144,2)</f>
        <v>0</v>
      </c>
      <c r="R144" s="205"/>
      <c r="S144" s="205" t="s">
        <v>248</v>
      </c>
      <c r="T144" s="206" t="s">
        <v>193</v>
      </c>
      <c r="U144" s="207" t="n">
        <v>0</v>
      </c>
      <c r="V144" s="207" t="n">
        <f aca="false">ROUND(E144*U144,2)</f>
        <v>0</v>
      </c>
      <c r="W144" s="207"/>
      <c r="X144" s="207" t="s">
        <v>268</v>
      </c>
      <c r="Y144" s="207" t="s">
        <v>195</v>
      </c>
      <c r="Z144" s="208"/>
      <c r="AA144" s="208"/>
      <c r="AB144" s="208"/>
      <c r="AC144" s="208"/>
      <c r="AD144" s="208"/>
      <c r="AE144" s="208"/>
      <c r="AF144" s="208"/>
      <c r="AG144" s="208" t="s">
        <v>269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2" collapsed="false">
      <c r="A145" s="209"/>
      <c r="B145" s="210"/>
      <c r="C145" s="214" t="s">
        <v>831</v>
      </c>
      <c r="D145" s="215"/>
      <c r="E145" s="216" t="n">
        <v>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832</v>
      </c>
      <c r="D146" s="215"/>
      <c r="E146" s="216" t="n">
        <v>2.5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7"/>
      <c r="D147" s="217"/>
      <c r="E147" s="217"/>
      <c r="F147" s="217"/>
      <c r="G147" s="21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202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2.8" hidden="false" customHeight="false" outlineLevel="1" collapsed="false">
      <c r="A148" s="199" t="n">
        <v>42</v>
      </c>
      <c r="B148" s="200" t="s">
        <v>835</v>
      </c>
      <c r="C148" s="201" t="s">
        <v>836</v>
      </c>
      <c r="D148" s="202" t="s">
        <v>247</v>
      </c>
      <c r="E148" s="203" t="n">
        <v>2.75</v>
      </c>
      <c r="F148" s="204"/>
      <c r="G148" s="205" t="n">
        <f aca="false">ROUND(E148*F148,2)</f>
        <v>0</v>
      </c>
      <c r="H148" s="204" t="n">
        <v>84.9</v>
      </c>
      <c r="I148" s="205" t="n">
        <f aca="false">ROUND(E148*H148,2)</f>
        <v>233.48</v>
      </c>
      <c r="J148" s="204" t="n">
        <v>0</v>
      </c>
      <c r="K148" s="205" t="n">
        <f aca="false">ROUND(E148*J148,2)</f>
        <v>0</v>
      </c>
      <c r="L148" s="205" t="n">
        <v>21</v>
      </c>
      <c r="M148" s="205" t="n">
        <f aca="false">G148*(1+L148/100)</f>
        <v>0</v>
      </c>
      <c r="N148" s="203" t="n">
        <v>0</v>
      </c>
      <c r="O148" s="203" t="n">
        <f aca="false">ROUND(E148*N148,2)</f>
        <v>0</v>
      </c>
      <c r="P148" s="203" t="n">
        <v>0</v>
      </c>
      <c r="Q148" s="203" t="n">
        <f aca="false">ROUND(E148*P148,2)</f>
        <v>0</v>
      </c>
      <c r="R148" s="205"/>
      <c r="S148" s="205" t="s">
        <v>248</v>
      </c>
      <c r="T148" s="206" t="s">
        <v>193</v>
      </c>
      <c r="U148" s="207" t="n">
        <v>0</v>
      </c>
      <c r="V148" s="207" t="n">
        <f aca="false">ROUND(E148*U148,2)</f>
        <v>0</v>
      </c>
      <c r="W148" s="207"/>
      <c r="X148" s="207" t="s">
        <v>268</v>
      </c>
      <c r="Y148" s="207" t="s">
        <v>195</v>
      </c>
      <c r="Z148" s="208"/>
      <c r="AA148" s="208"/>
      <c r="AB148" s="208"/>
      <c r="AC148" s="208"/>
      <c r="AD148" s="208"/>
      <c r="AE148" s="208"/>
      <c r="AF148" s="208"/>
      <c r="AG148" s="208" t="s">
        <v>269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9"/>
      <c r="D149" s="219"/>
      <c r="E149" s="219"/>
      <c r="F149" s="219"/>
      <c r="G149" s="219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43</v>
      </c>
      <c r="B150" s="200" t="s">
        <v>837</v>
      </c>
      <c r="C150" s="201" t="s">
        <v>838</v>
      </c>
      <c r="D150" s="202" t="s">
        <v>247</v>
      </c>
      <c r="E150" s="203" t="n">
        <v>5.5</v>
      </c>
      <c r="F150" s="204"/>
      <c r="G150" s="205" t="n">
        <f aca="false">ROUND(E150*F150,2)</f>
        <v>0</v>
      </c>
      <c r="H150" s="204" t="n">
        <v>92.1</v>
      </c>
      <c r="I150" s="205" t="n">
        <f aca="false">ROUND(E150*H150,2)</f>
        <v>506.55</v>
      </c>
      <c r="J150" s="204" t="n">
        <v>0</v>
      </c>
      <c r="K150" s="205" t="n">
        <f aca="false">ROUND(E150*J150,2)</f>
        <v>0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268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269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9"/>
      <c r="D151" s="219"/>
      <c r="E151" s="219"/>
      <c r="F151" s="219"/>
      <c r="G151" s="219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0" collapsed="false">
      <c r="A152" s="191" t="s">
        <v>186</v>
      </c>
      <c r="B152" s="192" t="s">
        <v>117</v>
      </c>
      <c r="C152" s="193" t="s">
        <v>118</v>
      </c>
      <c r="D152" s="194"/>
      <c r="E152" s="195"/>
      <c r="F152" s="196"/>
      <c r="G152" s="196" t="n">
        <f aca="false">SUMIF(AG153:AG204,"&lt;&gt;NOR",G153:G204)</f>
        <v>0</v>
      </c>
      <c r="H152" s="196"/>
      <c r="I152" s="196" t="n">
        <f aca="false">SUM(I153:I204)</f>
        <v>22904.54</v>
      </c>
      <c r="J152" s="196"/>
      <c r="K152" s="196" t="n">
        <f aca="false">SUM(K153:K204)</f>
        <v>123469.83</v>
      </c>
      <c r="L152" s="196"/>
      <c r="M152" s="196" t="n">
        <f aca="false">SUM(M153:M204)</f>
        <v>0</v>
      </c>
      <c r="N152" s="195"/>
      <c r="O152" s="195" t="n">
        <f aca="false">SUM(O153:O204)</f>
        <v>25.44</v>
      </c>
      <c r="P152" s="195"/>
      <c r="Q152" s="195" t="n">
        <f aca="false">SUM(Q153:Q204)</f>
        <v>25</v>
      </c>
      <c r="R152" s="196"/>
      <c r="S152" s="196"/>
      <c r="T152" s="197"/>
      <c r="U152" s="198"/>
      <c r="V152" s="198" t="n">
        <f aca="false">SUM(V153:V204)</f>
        <v>29.36</v>
      </c>
      <c r="W152" s="198"/>
      <c r="X152" s="198"/>
      <c r="Y152" s="198"/>
      <c r="AG152" s="0" t="s">
        <v>187</v>
      </c>
    </row>
    <row r="153" customFormat="false" ht="12.8" hidden="false" customHeight="false" outlineLevel="1" collapsed="false">
      <c r="A153" s="199" t="n">
        <v>44</v>
      </c>
      <c r="B153" s="200" t="s">
        <v>839</v>
      </c>
      <c r="C153" s="201" t="s">
        <v>840</v>
      </c>
      <c r="D153" s="202" t="s">
        <v>259</v>
      </c>
      <c r="E153" s="203" t="n">
        <v>1</v>
      </c>
      <c r="F153" s="204"/>
      <c r="G153" s="205" t="n">
        <f aca="false">ROUND(E153*F153,2)</f>
        <v>0</v>
      </c>
      <c r="H153" s="204" t="n">
        <v>1351.69</v>
      </c>
      <c r="I153" s="205" t="n">
        <f aca="false">ROUND(E153*H153,2)</f>
        <v>1351.69</v>
      </c>
      <c r="J153" s="204" t="n">
        <v>11728.31</v>
      </c>
      <c r="K153" s="205" t="n">
        <f aca="false">ROUND(E153*J153,2)</f>
        <v>11728.31</v>
      </c>
      <c r="L153" s="205" t="n">
        <v>21</v>
      </c>
      <c r="M153" s="205" t="n">
        <f aca="false">G153*(1+L153/100)</f>
        <v>0</v>
      </c>
      <c r="N153" s="203" t="n">
        <v>0.016</v>
      </c>
      <c r="O153" s="203" t="n">
        <f aca="false">ROUND(E153*N153,2)</f>
        <v>0.02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3.04</v>
      </c>
      <c r="V153" s="207" t="n">
        <f aca="false">ROUND(E153*U153,2)</f>
        <v>3.04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453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1" collapsed="false">
      <c r="A154" s="209"/>
      <c r="B154" s="210"/>
      <c r="C154" s="220" t="s">
        <v>841</v>
      </c>
      <c r="D154" s="220"/>
      <c r="E154" s="220"/>
      <c r="F154" s="220"/>
      <c r="G154" s="220"/>
      <c r="H154" s="249"/>
      <c r="I154" s="207"/>
      <c r="J154" s="249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9"/>
      <c r="D155" s="219"/>
      <c r="E155" s="219"/>
      <c r="F155" s="219"/>
      <c r="G155" s="219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45</v>
      </c>
      <c r="B156" s="200" t="s">
        <v>842</v>
      </c>
      <c r="C156" s="201" t="s">
        <v>843</v>
      </c>
      <c r="D156" s="202" t="s">
        <v>259</v>
      </c>
      <c r="E156" s="203" t="n">
        <v>1</v>
      </c>
      <c r="F156" s="204"/>
      <c r="G156" s="205" t="n">
        <f aca="false">ROUND(E156*F156,2)</f>
        <v>0</v>
      </c>
      <c r="H156" s="204" t="n">
        <v>1351.69</v>
      </c>
      <c r="I156" s="205" t="n">
        <f aca="false">ROUND(E156*H156,2)</f>
        <v>1351.69</v>
      </c>
      <c r="J156" s="204" t="n">
        <v>4948.31</v>
      </c>
      <c r="K156" s="205" t="n">
        <f aca="false">ROUND(E156*J156,2)</f>
        <v>4948.31</v>
      </c>
      <c r="L156" s="205" t="n">
        <v>21</v>
      </c>
      <c r="M156" s="205" t="n">
        <f aca="false">G156*(1+L156/100)</f>
        <v>0</v>
      </c>
      <c r="N156" s="203" t="n">
        <v>0.014</v>
      </c>
      <c r="O156" s="203" t="n">
        <f aca="false">ROUND(E156*N156,2)</f>
        <v>0.01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3.04</v>
      </c>
      <c r="V156" s="207" t="n">
        <f aca="false">ROUND(E156*U156,2)</f>
        <v>3.04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453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2" collapsed="false">
      <c r="A157" s="209"/>
      <c r="B157" s="210"/>
      <c r="C157" s="219"/>
      <c r="D157" s="219"/>
      <c r="E157" s="219"/>
      <c r="F157" s="219"/>
      <c r="G157" s="219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202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2.8" hidden="false" customHeight="false" outlineLevel="1" collapsed="false">
      <c r="A158" s="199" t="n">
        <v>46</v>
      </c>
      <c r="B158" s="200" t="s">
        <v>844</v>
      </c>
      <c r="C158" s="201" t="s">
        <v>845</v>
      </c>
      <c r="D158" s="202" t="s">
        <v>259</v>
      </c>
      <c r="E158" s="203" t="n">
        <v>1</v>
      </c>
      <c r="F158" s="204"/>
      <c r="G158" s="205" t="n">
        <f aca="false">ROUND(E158*F158,2)</f>
        <v>0</v>
      </c>
      <c r="H158" s="204" t="n">
        <v>1351.69</v>
      </c>
      <c r="I158" s="205" t="n">
        <f aca="false">ROUND(E158*H158,2)</f>
        <v>1351.69</v>
      </c>
      <c r="J158" s="204" t="n">
        <v>17.31</v>
      </c>
      <c r="K158" s="205" t="n">
        <f aca="false">ROUND(E158*J158,2)</f>
        <v>17.31</v>
      </c>
      <c r="L158" s="205" t="n">
        <v>21</v>
      </c>
      <c r="M158" s="205" t="n">
        <f aca="false">G158*(1+L158/100)</f>
        <v>0</v>
      </c>
      <c r="N158" s="203" t="n">
        <v>0.019</v>
      </c>
      <c r="O158" s="203" t="n">
        <f aca="false">ROUND(E158*N158,2)</f>
        <v>0.02</v>
      </c>
      <c r="P158" s="203" t="n">
        <v>0</v>
      </c>
      <c r="Q158" s="203" t="n">
        <f aca="false">ROUND(E158*P158,2)</f>
        <v>0</v>
      </c>
      <c r="R158" s="205"/>
      <c r="S158" s="205" t="s">
        <v>248</v>
      </c>
      <c r="T158" s="206" t="s">
        <v>193</v>
      </c>
      <c r="U158" s="207" t="n">
        <v>3.04</v>
      </c>
      <c r="V158" s="207" t="n">
        <f aca="false">ROUND(E158*U158,2)</f>
        <v>3.04</v>
      </c>
      <c r="W158" s="207"/>
      <c r="X158" s="207" t="s">
        <v>194</v>
      </c>
      <c r="Y158" s="207" t="s">
        <v>195</v>
      </c>
      <c r="Z158" s="208"/>
      <c r="AA158" s="208"/>
      <c r="AB158" s="208"/>
      <c r="AC158" s="208"/>
      <c r="AD158" s="208"/>
      <c r="AE158" s="208"/>
      <c r="AF158" s="208"/>
      <c r="AG158" s="208" t="s">
        <v>453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2" collapsed="false">
      <c r="A159" s="209"/>
      <c r="B159" s="210"/>
      <c r="C159" s="219"/>
      <c r="D159" s="219"/>
      <c r="E159" s="219"/>
      <c r="F159" s="219"/>
      <c r="G159" s="219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202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2.8" hidden="false" customHeight="false" outlineLevel="1" collapsed="false">
      <c r="A160" s="199" t="n">
        <v>47</v>
      </c>
      <c r="B160" s="200" t="s">
        <v>846</v>
      </c>
      <c r="C160" s="201" t="s">
        <v>847</v>
      </c>
      <c r="D160" s="202" t="s">
        <v>848</v>
      </c>
      <c r="E160" s="203" t="n">
        <v>1</v>
      </c>
      <c r="F160" s="204"/>
      <c r="G160" s="205" t="n">
        <f aca="false">ROUND(E160*F160,2)</f>
        <v>0</v>
      </c>
      <c r="H160" s="204" t="n">
        <v>0</v>
      </c>
      <c r="I160" s="205" t="n">
        <f aca="false">ROUND(E160*H160,2)</f>
        <v>0</v>
      </c>
      <c r="J160" s="204" t="n">
        <v>10570</v>
      </c>
      <c r="K160" s="205" t="n">
        <f aca="false">ROUND(E160*J160,2)</f>
        <v>10570</v>
      </c>
      <c r="L160" s="205" t="n">
        <v>21</v>
      </c>
      <c r="M160" s="205" t="n">
        <f aca="false">G160*(1+L160/100)</f>
        <v>0</v>
      </c>
      <c r="N160" s="203" t="n">
        <v>0.02822</v>
      </c>
      <c r="O160" s="203" t="n">
        <f aca="false">ROUND(E160*N160,2)</f>
        <v>0.03</v>
      </c>
      <c r="P160" s="203" t="n">
        <v>0</v>
      </c>
      <c r="Q160" s="203" t="n">
        <f aca="false">ROUND(E160*P160,2)</f>
        <v>0</v>
      </c>
      <c r="R160" s="205"/>
      <c r="S160" s="205" t="s">
        <v>192</v>
      </c>
      <c r="T160" s="20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194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196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true" outlineLevel="1" collapsed="false">
      <c r="A161" s="209"/>
      <c r="B161" s="210"/>
      <c r="C161" s="220" t="s">
        <v>849</v>
      </c>
      <c r="D161" s="220"/>
      <c r="E161" s="220"/>
      <c r="F161" s="220"/>
      <c r="G161" s="220"/>
      <c r="H161" s="249"/>
      <c r="I161" s="207"/>
      <c r="J161" s="249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2" collapsed="false">
      <c r="A162" s="209"/>
      <c r="B162" s="210"/>
      <c r="C162" s="219"/>
      <c r="D162" s="219"/>
      <c r="E162" s="219"/>
      <c r="F162" s="219"/>
      <c r="G162" s="219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202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2.8" hidden="false" customHeight="false" outlineLevel="1" collapsed="false">
      <c r="A163" s="199" t="n">
        <v>48</v>
      </c>
      <c r="B163" s="200" t="s">
        <v>850</v>
      </c>
      <c r="C163" s="201" t="s">
        <v>851</v>
      </c>
      <c r="D163" s="202" t="s">
        <v>259</v>
      </c>
      <c r="E163" s="203" t="n">
        <v>4</v>
      </c>
      <c r="F163" s="204"/>
      <c r="G163" s="205" t="n">
        <f aca="false">ROUND(E163*F163,2)</f>
        <v>0</v>
      </c>
      <c r="H163" s="204" t="n">
        <v>0</v>
      </c>
      <c r="I163" s="205" t="n">
        <f aca="false">ROUND(E163*H163,2)</f>
        <v>0</v>
      </c>
      <c r="J163" s="204" t="n">
        <v>6405</v>
      </c>
      <c r="K163" s="205" t="n">
        <f aca="false">ROUND(E163*J163,2)</f>
        <v>25620</v>
      </c>
      <c r="L163" s="205" t="n">
        <v>21</v>
      </c>
      <c r="M163" s="205" t="n">
        <f aca="false">G163*(1+L163/100)</f>
        <v>0</v>
      </c>
      <c r="N163" s="203" t="n">
        <v>0.01867</v>
      </c>
      <c r="O163" s="203" t="n">
        <f aca="false">ROUND(E163*N163,2)</f>
        <v>0.07</v>
      </c>
      <c r="P163" s="203" t="n">
        <v>0</v>
      </c>
      <c r="Q163" s="203" t="n">
        <f aca="false">ROUND(E163*P163,2)</f>
        <v>0</v>
      </c>
      <c r="R163" s="205"/>
      <c r="S163" s="205" t="s">
        <v>248</v>
      </c>
      <c r="T163" s="206" t="s">
        <v>193</v>
      </c>
      <c r="U163" s="207" t="n">
        <v>0</v>
      </c>
      <c r="V163" s="207" t="n">
        <f aca="false">ROUND(E163*U163,2)</f>
        <v>0</v>
      </c>
      <c r="W163" s="207"/>
      <c r="X163" s="207" t="s">
        <v>194</v>
      </c>
      <c r="Y163" s="207" t="s">
        <v>195</v>
      </c>
      <c r="Z163" s="208"/>
      <c r="AA163" s="208"/>
      <c r="AB163" s="208"/>
      <c r="AC163" s="208"/>
      <c r="AD163" s="208"/>
      <c r="AE163" s="208"/>
      <c r="AF163" s="208"/>
      <c r="AG163" s="208" t="s">
        <v>196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9.8" hidden="false" customHeight="true" outlineLevel="2" collapsed="false">
      <c r="A164" s="209"/>
      <c r="B164" s="210"/>
      <c r="C164" s="220" t="s">
        <v>852</v>
      </c>
      <c r="D164" s="220"/>
      <c r="E164" s="220"/>
      <c r="F164" s="220"/>
      <c r="G164" s="220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215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13" t="str">
        <f aca="false">C164</f>
        <v>0,5 m kanalizačního připojovacího potrubí, vyvedení a upevnění kanalizační a vodovodní výpustky, osazení umyvadla, sifonu a vodovodní baterie. S dodávkou materiálu.</v>
      </c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true" outlineLevel="2" collapsed="false">
      <c r="A165" s="209"/>
      <c r="B165" s="210"/>
      <c r="C165" s="250" t="s">
        <v>853</v>
      </c>
      <c r="D165" s="250"/>
      <c r="E165" s="250"/>
      <c r="F165" s="250"/>
      <c r="G165" s="250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13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2" collapsed="false">
      <c r="A166" s="209"/>
      <c r="B166" s="210"/>
      <c r="C166" s="217"/>
      <c r="D166" s="217"/>
      <c r="E166" s="217"/>
      <c r="F166" s="217"/>
      <c r="G166" s="21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202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2.8" hidden="false" customHeight="false" outlineLevel="1" collapsed="false">
      <c r="A167" s="199" t="n">
        <v>49</v>
      </c>
      <c r="B167" s="200" t="s">
        <v>854</v>
      </c>
      <c r="C167" s="201" t="s">
        <v>855</v>
      </c>
      <c r="D167" s="202" t="s">
        <v>259</v>
      </c>
      <c r="E167" s="203" t="n">
        <v>1</v>
      </c>
      <c r="F167" s="204"/>
      <c r="G167" s="205" t="n">
        <f aca="false">ROUND(E167*F167,2)</f>
        <v>0</v>
      </c>
      <c r="H167" s="204" t="n">
        <v>0</v>
      </c>
      <c r="I167" s="205" t="n">
        <f aca="false">ROUND(E167*H167,2)</f>
        <v>0</v>
      </c>
      <c r="J167" s="204" t="n">
        <v>4695</v>
      </c>
      <c r="K167" s="205" t="n">
        <f aca="false">ROUND(E167*J167,2)</f>
        <v>4695</v>
      </c>
      <c r="L167" s="205" t="n">
        <v>21</v>
      </c>
      <c r="M167" s="205" t="n">
        <f aca="false">G167*(1+L167/100)</f>
        <v>0</v>
      </c>
      <c r="N167" s="203" t="n">
        <v>0.00641</v>
      </c>
      <c r="O167" s="203" t="n">
        <f aca="false">ROUND(E167*N167,2)</f>
        <v>0.01</v>
      </c>
      <c r="P167" s="203" t="n">
        <v>0</v>
      </c>
      <c r="Q167" s="203" t="n">
        <f aca="false">ROUND(E167*P167,2)</f>
        <v>0</v>
      </c>
      <c r="R167" s="205"/>
      <c r="S167" s="205" t="s">
        <v>248</v>
      </c>
      <c r="T167" s="206" t="s">
        <v>193</v>
      </c>
      <c r="U167" s="207" t="n">
        <v>0</v>
      </c>
      <c r="V167" s="207" t="n">
        <f aca="false">ROUND(E167*U167,2)</f>
        <v>0</v>
      </c>
      <c r="W167" s="207"/>
      <c r="X167" s="207" t="s">
        <v>194</v>
      </c>
      <c r="Y167" s="207" t="s">
        <v>195</v>
      </c>
      <c r="Z167" s="208"/>
      <c r="AA167" s="208"/>
      <c r="AB167" s="208"/>
      <c r="AC167" s="208"/>
      <c r="AD167" s="208"/>
      <c r="AE167" s="208"/>
      <c r="AF167" s="208"/>
      <c r="AG167" s="208" t="s">
        <v>196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21" hidden="false" customHeight="true" outlineLevel="2" collapsed="false">
      <c r="A168" s="209"/>
      <c r="B168" s="210"/>
      <c r="C168" s="220" t="s">
        <v>852</v>
      </c>
      <c r="D168" s="220"/>
      <c r="E168" s="220"/>
      <c r="F168" s="220"/>
      <c r="G168" s="220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215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13" t="str">
        <f aca="false">C168</f>
        <v>0,5 m kanalizačního připojovacího potrubí, vyvedení a upevnění kanalizační a vodovodní výpustky, osazení umyvadla, sifonu a vodovodní baterie. S dodávkou materiálu.</v>
      </c>
      <c r="BB168" s="208"/>
      <c r="BC168" s="208"/>
      <c r="BD168" s="208"/>
      <c r="BE168" s="208"/>
      <c r="BF168" s="208"/>
      <c r="BG168" s="208"/>
      <c r="BH168" s="208"/>
    </row>
    <row r="169" customFormat="false" ht="12.8" hidden="false" customHeight="true" outlineLevel="2" collapsed="false">
      <c r="A169" s="209"/>
      <c r="B169" s="210"/>
      <c r="C169" s="250" t="s">
        <v>853</v>
      </c>
      <c r="D169" s="250"/>
      <c r="E169" s="250"/>
      <c r="F169" s="250"/>
      <c r="G169" s="25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13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50</v>
      </c>
      <c r="B171" s="200" t="s">
        <v>856</v>
      </c>
      <c r="C171" s="201" t="s">
        <v>857</v>
      </c>
      <c r="D171" s="202" t="s">
        <v>259</v>
      </c>
      <c r="E171" s="203" t="n">
        <v>1</v>
      </c>
      <c r="F171" s="204"/>
      <c r="G171" s="205" t="n">
        <f aca="false">ROUND(E171*F171,2)</f>
        <v>0</v>
      </c>
      <c r="H171" s="204" t="n">
        <v>417.5</v>
      </c>
      <c r="I171" s="205" t="n">
        <f aca="false">ROUND(E171*H171,2)</f>
        <v>417.5</v>
      </c>
      <c r="J171" s="204" t="n">
        <v>4297.5</v>
      </c>
      <c r="K171" s="205" t="n">
        <f aca="false">ROUND(E171*J171,2)</f>
        <v>4297.5</v>
      </c>
      <c r="L171" s="205" t="n">
        <v>21</v>
      </c>
      <c r="M171" s="205" t="n">
        <f aca="false">G171*(1+L171/100)</f>
        <v>0</v>
      </c>
      <c r="N171" s="203" t="n">
        <v>0.0083</v>
      </c>
      <c r="O171" s="203" t="n">
        <f aca="false">ROUND(E171*N171,2)</f>
        <v>0.01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0.506</v>
      </c>
      <c r="V171" s="207" t="n">
        <f aca="false">ROUND(E171*U171,2)</f>
        <v>0.51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453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21" hidden="false" customHeight="true" outlineLevel="2" collapsed="false">
      <c r="A172" s="209"/>
      <c r="B172" s="210"/>
      <c r="C172" s="220" t="s">
        <v>858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13" t="str">
        <f aca="false">C172</f>
        <v>Vodorovná hydroizolace 1 m2, osazení žlabu + mřížka se sifonem, vyvedení a upevnění vodovodní výpustky, osazení sprchové baterie. S dodávkou materiálu.</v>
      </c>
      <c r="BB172" s="208"/>
      <c r="BC172" s="208"/>
      <c r="BD172" s="208"/>
      <c r="BE172" s="208"/>
      <c r="BF172" s="208"/>
      <c r="BG172" s="208"/>
      <c r="BH172" s="208"/>
    </row>
    <row r="173" customFormat="false" ht="12.8" hidden="false" customHeight="true" outlineLevel="2" collapsed="false">
      <c r="A173" s="209"/>
      <c r="B173" s="210"/>
      <c r="C173" s="250" t="s">
        <v>859</v>
      </c>
      <c r="D173" s="250"/>
      <c r="E173" s="250"/>
      <c r="F173" s="250"/>
      <c r="G173" s="250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13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2" collapsed="false">
      <c r="A174" s="209"/>
      <c r="B174" s="210"/>
      <c r="C174" s="217"/>
      <c r="D174" s="217"/>
      <c r="E174" s="217"/>
      <c r="F174" s="217"/>
      <c r="G174" s="21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202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9.4" hidden="false" customHeight="false" outlineLevel="1" collapsed="false">
      <c r="A175" s="199" t="n">
        <v>51</v>
      </c>
      <c r="B175" s="200" t="s">
        <v>860</v>
      </c>
      <c r="C175" s="201" t="s">
        <v>861</v>
      </c>
      <c r="D175" s="202" t="s">
        <v>259</v>
      </c>
      <c r="E175" s="203" t="n">
        <v>1</v>
      </c>
      <c r="F175" s="204"/>
      <c r="G175" s="205" t="n">
        <f aca="false">ROUND(E175*F175,2)</f>
        <v>0</v>
      </c>
      <c r="H175" s="204" t="n">
        <v>417.5</v>
      </c>
      <c r="I175" s="205" t="n">
        <f aca="false">ROUND(E175*H175,2)</f>
        <v>417.5</v>
      </c>
      <c r="J175" s="204" t="n">
        <v>12417.5</v>
      </c>
      <c r="K175" s="205" t="n">
        <f aca="false">ROUND(E175*J175,2)</f>
        <v>12417.5</v>
      </c>
      <c r="L175" s="205" t="n">
        <v>21</v>
      </c>
      <c r="M175" s="205" t="n">
        <f aca="false">G175*(1+L175/100)</f>
        <v>0</v>
      </c>
      <c r="N175" s="203" t="n">
        <v>0.0083</v>
      </c>
      <c r="O175" s="203" t="n">
        <f aca="false">ROUND(E175*N175,2)</f>
        <v>0.01</v>
      </c>
      <c r="P175" s="203" t="n">
        <v>0</v>
      </c>
      <c r="Q175" s="203" t="n">
        <f aca="false">ROUND(E175*P175,2)</f>
        <v>0</v>
      </c>
      <c r="R175" s="205"/>
      <c r="S175" s="205" t="s">
        <v>248</v>
      </c>
      <c r="T175" s="206" t="s">
        <v>193</v>
      </c>
      <c r="U175" s="207" t="n">
        <v>0.506</v>
      </c>
      <c r="V175" s="207" t="n">
        <f aca="false">ROUND(E175*U175,2)</f>
        <v>0.51</v>
      </c>
      <c r="W175" s="207"/>
      <c r="X175" s="207" t="s">
        <v>194</v>
      </c>
      <c r="Y175" s="207" t="s">
        <v>195</v>
      </c>
      <c r="Z175" s="208"/>
      <c r="AA175" s="208"/>
      <c r="AB175" s="208"/>
      <c r="AC175" s="208"/>
      <c r="AD175" s="208"/>
      <c r="AE175" s="208"/>
      <c r="AF175" s="208"/>
      <c r="AG175" s="208" t="s">
        <v>453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21" hidden="false" customHeight="true" outlineLevel="2" collapsed="false">
      <c r="A176" s="209"/>
      <c r="B176" s="210"/>
      <c r="C176" s="220" t="s">
        <v>862</v>
      </c>
      <c r="D176" s="220"/>
      <c r="E176" s="220"/>
      <c r="F176" s="220"/>
      <c r="G176" s="220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215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13" t="str">
        <f aca="false">C176</f>
        <v>Vodorovná hydroizolace 3 m2, osazení žlabu + mřížka se sifonem, vyvedení a upevnění vodovodní výpustky, osazení sprchové baterie. S dodávkou materiálu.</v>
      </c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true" outlineLevel="2" collapsed="false">
      <c r="A177" s="209"/>
      <c r="B177" s="210"/>
      <c r="C177" s="250" t="s">
        <v>859</v>
      </c>
      <c r="D177" s="250"/>
      <c r="E177" s="250"/>
      <c r="F177" s="250"/>
      <c r="G177" s="250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13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2" collapsed="false">
      <c r="A178" s="209"/>
      <c r="B178" s="210"/>
      <c r="C178" s="217"/>
      <c r="D178" s="217"/>
      <c r="E178" s="217"/>
      <c r="F178" s="217"/>
      <c r="G178" s="21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202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2.8" hidden="false" customHeight="false" outlineLevel="1" collapsed="false">
      <c r="A179" s="199" t="n">
        <v>52</v>
      </c>
      <c r="B179" s="200" t="s">
        <v>863</v>
      </c>
      <c r="C179" s="201" t="s">
        <v>864</v>
      </c>
      <c r="D179" s="202" t="s">
        <v>259</v>
      </c>
      <c r="E179" s="203" t="n">
        <v>3</v>
      </c>
      <c r="F179" s="204"/>
      <c r="G179" s="205" t="n">
        <f aca="false">ROUND(E179*F179,2)</f>
        <v>0</v>
      </c>
      <c r="H179" s="204" t="n">
        <v>1351.69</v>
      </c>
      <c r="I179" s="205" t="n">
        <f aca="false">ROUND(E179*H179,2)</f>
        <v>4055.07</v>
      </c>
      <c r="J179" s="204" t="n">
        <v>8118.31</v>
      </c>
      <c r="K179" s="205" t="n">
        <f aca="false">ROUND(E179*J179,2)</f>
        <v>24354.93</v>
      </c>
      <c r="L179" s="205" t="n">
        <v>21</v>
      </c>
      <c r="M179" s="205" t="n">
        <f aca="false">G179*(1+L179/100)</f>
        <v>0</v>
      </c>
      <c r="N179" s="203" t="n">
        <v>0.02962</v>
      </c>
      <c r="O179" s="203" t="n">
        <f aca="false">ROUND(E179*N179,2)</f>
        <v>0.09</v>
      </c>
      <c r="P179" s="203" t="n">
        <v>0</v>
      </c>
      <c r="Q179" s="203" t="n">
        <f aca="false">ROUND(E179*P179,2)</f>
        <v>0</v>
      </c>
      <c r="R179" s="205"/>
      <c r="S179" s="205" t="s">
        <v>248</v>
      </c>
      <c r="T179" s="206" t="s">
        <v>193</v>
      </c>
      <c r="U179" s="207" t="n">
        <v>3.04</v>
      </c>
      <c r="V179" s="207" t="n">
        <f aca="false">ROUND(E179*U179,2)</f>
        <v>9.12</v>
      </c>
      <c r="W179" s="207"/>
      <c r="X179" s="207" t="s">
        <v>194</v>
      </c>
      <c r="Y179" s="207" t="s">
        <v>195</v>
      </c>
      <c r="Z179" s="208"/>
      <c r="AA179" s="208"/>
      <c r="AB179" s="208"/>
      <c r="AC179" s="208"/>
      <c r="AD179" s="208"/>
      <c r="AE179" s="208"/>
      <c r="AF179" s="208"/>
      <c r="AG179" s="208" t="s">
        <v>453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24" hidden="false" customHeight="true" outlineLevel="2" collapsed="false">
      <c r="A180" s="209"/>
      <c r="B180" s="210"/>
      <c r="C180" s="220" t="s">
        <v>865</v>
      </c>
      <c r="D180" s="220"/>
      <c r="E180" s="220"/>
      <c r="F180" s="220"/>
      <c r="G180" s="220"/>
      <c r="H180" s="207"/>
      <c r="I180" s="207"/>
      <c r="J180" s="207"/>
      <c r="K180" s="207"/>
      <c r="L180" s="207"/>
      <c r="M180" s="207"/>
      <c r="N180" s="212"/>
      <c r="O180" s="212"/>
      <c r="P180" s="212"/>
      <c r="Q180" s="212"/>
      <c r="R180" s="207"/>
      <c r="S180" s="207"/>
      <c r="T180" s="207"/>
      <c r="U180" s="207"/>
      <c r="V180" s="207"/>
      <c r="W180" s="207"/>
      <c r="X180" s="207"/>
      <c r="Y180" s="207"/>
      <c r="Z180" s="208"/>
      <c r="AA180" s="208"/>
      <c r="AB180" s="208"/>
      <c r="AC180" s="208"/>
      <c r="AD180" s="208"/>
      <c r="AE180" s="208"/>
      <c r="AF180" s="208"/>
      <c r="AG180" s="208" t="s">
        <v>215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13" t="str">
        <f aca="false">C180</f>
        <v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v>
      </c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false" outlineLevel="2" collapsed="false">
      <c r="A181" s="209"/>
      <c r="B181" s="210"/>
      <c r="C181" s="217"/>
      <c r="D181" s="217"/>
      <c r="E181" s="217"/>
      <c r="F181" s="217"/>
      <c r="G181" s="217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202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2.8" hidden="false" customHeight="false" outlineLevel="1" collapsed="false">
      <c r="A182" s="199" t="n">
        <v>53</v>
      </c>
      <c r="B182" s="200" t="s">
        <v>866</v>
      </c>
      <c r="C182" s="201" t="s">
        <v>867</v>
      </c>
      <c r="D182" s="202" t="s">
        <v>259</v>
      </c>
      <c r="E182" s="203" t="n">
        <v>1</v>
      </c>
      <c r="F182" s="204"/>
      <c r="G182" s="205" t="n">
        <f aca="false">ROUND(E182*F182,2)</f>
        <v>0</v>
      </c>
      <c r="H182" s="204" t="n">
        <v>1351.69</v>
      </c>
      <c r="I182" s="205" t="n">
        <f aca="false">ROUND(E182*H182,2)</f>
        <v>1351.69</v>
      </c>
      <c r="J182" s="204" t="n">
        <v>1128.31</v>
      </c>
      <c r="K182" s="205" t="n">
        <f aca="false">ROUND(E182*J182,2)</f>
        <v>1128.31</v>
      </c>
      <c r="L182" s="205" t="n">
        <v>21</v>
      </c>
      <c r="M182" s="205" t="n">
        <f aca="false">G182*(1+L182/100)</f>
        <v>0</v>
      </c>
      <c r="N182" s="203" t="n">
        <v>0.00318</v>
      </c>
      <c r="O182" s="203" t="n">
        <f aca="false">ROUND(E182*N182,2)</f>
        <v>0</v>
      </c>
      <c r="P182" s="203" t="n">
        <v>0</v>
      </c>
      <c r="Q182" s="203" t="n">
        <f aca="false">ROUND(E182*P182,2)</f>
        <v>0</v>
      </c>
      <c r="R182" s="205"/>
      <c r="S182" s="205" t="s">
        <v>248</v>
      </c>
      <c r="T182" s="206" t="s">
        <v>193</v>
      </c>
      <c r="U182" s="207" t="n">
        <v>3.04</v>
      </c>
      <c r="V182" s="207" t="n">
        <f aca="false">ROUND(E182*U182,2)</f>
        <v>3.04</v>
      </c>
      <c r="W182" s="207"/>
      <c r="X182" s="207" t="s">
        <v>194</v>
      </c>
      <c r="Y182" s="207" t="s">
        <v>195</v>
      </c>
      <c r="Z182" s="208"/>
      <c r="AA182" s="208"/>
      <c r="AB182" s="208"/>
      <c r="AC182" s="208"/>
      <c r="AD182" s="208"/>
      <c r="AE182" s="208"/>
      <c r="AF182" s="208"/>
      <c r="AG182" s="208" t="s">
        <v>453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true" outlineLevel="2" collapsed="false">
      <c r="A183" s="209"/>
      <c r="B183" s="210"/>
      <c r="C183" s="220" t="s">
        <v>868</v>
      </c>
      <c r="D183" s="220"/>
      <c r="E183" s="220"/>
      <c r="F183" s="220"/>
      <c r="G183" s="220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215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2" collapsed="false">
      <c r="A184" s="209"/>
      <c r="B184" s="210"/>
      <c r="C184" s="217"/>
      <c r="D184" s="217"/>
      <c r="E184" s="217"/>
      <c r="F184" s="217"/>
      <c r="G184" s="21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202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2.8" hidden="false" customHeight="false" outlineLevel="1" collapsed="false">
      <c r="A185" s="199" t="n">
        <v>54</v>
      </c>
      <c r="B185" s="200" t="s">
        <v>869</v>
      </c>
      <c r="C185" s="201" t="s">
        <v>870</v>
      </c>
      <c r="D185" s="202" t="s">
        <v>259</v>
      </c>
      <c r="E185" s="203" t="n">
        <v>1</v>
      </c>
      <c r="F185" s="204"/>
      <c r="G185" s="205" t="n">
        <f aca="false">ROUND(E185*F185,2)</f>
        <v>0</v>
      </c>
      <c r="H185" s="204" t="n">
        <v>1351.69</v>
      </c>
      <c r="I185" s="205" t="n">
        <f aca="false">ROUND(E185*H185,2)</f>
        <v>1351.69</v>
      </c>
      <c r="J185" s="204" t="n">
        <v>1433.31</v>
      </c>
      <c r="K185" s="205" t="n">
        <f aca="false">ROUND(E185*J185,2)</f>
        <v>1433.31</v>
      </c>
      <c r="L185" s="205" t="n">
        <v>21</v>
      </c>
      <c r="M185" s="205" t="n">
        <f aca="false">G185*(1+L185/100)</f>
        <v>0</v>
      </c>
      <c r="N185" s="203" t="n">
        <v>0.00439</v>
      </c>
      <c r="O185" s="203" t="n">
        <f aca="false">ROUND(E185*N185,2)</f>
        <v>0</v>
      </c>
      <c r="P185" s="203" t="n">
        <v>0</v>
      </c>
      <c r="Q185" s="203" t="n">
        <f aca="false">ROUND(E185*P185,2)</f>
        <v>0</v>
      </c>
      <c r="R185" s="205"/>
      <c r="S185" s="205" t="s">
        <v>248</v>
      </c>
      <c r="T185" s="206" t="s">
        <v>193</v>
      </c>
      <c r="U185" s="207" t="n">
        <v>3.04</v>
      </c>
      <c r="V185" s="207" t="n">
        <f aca="false">ROUND(E185*U185,2)</f>
        <v>3.04</v>
      </c>
      <c r="W185" s="207"/>
      <c r="X185" s="207" t="s">
        <v>194</v>
      </c>
      <c r="Y185" s="207" t="s">
        <v>195</v>
      </c>
      <c r="Z185" s="208"/>
      <c r="AA185" s="208"/>
      <c r="AB185" s="208"/>
      <c r="AC185" s="208"/>
      <c r="AD185" s="208"/>
      <c r="AE185" s="208"/>
      <c r="AF185" s="208"/>
      <c r="AG185" s="208" t="s">
        <v>453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true" outlineLevel="2" collapsed="false">
      <c r="A186" s="209"/>
      <c r="B186" s="210"/>
      <c r="C186" s="220" t="s">
        <v>871</v>
      </c>
      <c r="D186" s="220"/>
      <c r="E186" s="220"/>
      <c r="F186" s="220"/>
      <c r="G186" s="220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215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2" collapsed="false">
      <c r="A187" s="209"/>
      <c r="B187" s="210"/>
      <c r="C187" s="217"/>
      <c r="D187" s="217"/>
      <c r="E187" s="217"/>
      <c r="F187" s="217"/>
      <c r="G187" s="217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202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2.8" hidden="false" customHeight="false" outlineLevel="1" collapsed="false">
      <c r="A188" s="199" t="n">
        <v>55</v>
      </c>
      <c r="B188" s="200" t="s">
        <v>872</v>
      </c>
      <c r="C188" s="201" t="s">
        <v>873</v>
      </c>
      <c r="D188" s="202" t="s">
        <v>848</v>
      </c>
      <c r="E188" s="203" t="n">
        <v>1</v>
      </c>
      <c r="F188" s="204"/>
      <c r="G188" s="205" t="n">
        <f aca="false">ROUND(E188*F188,2)</f>
        <v>0</v>
      </c>
      <c r="H188" s="204" t="n">
        <v>417.5</v>
      </c>
      <c r="I188" s="205" t="n">
        <f aca="false">ROUND(E188*H188,2)</f>
        <v>417.5</v>
      </c>
      <c r="J188" s="204" t="n">
        <v>542.5</v>
      </c>
      <c r="K188" s="205" t="n">
        <f aca="false">ROUND(E188*J188,2)</f>
        <v>542.5</v>
      </c>
      <c r="L188" s="205" t="n">
        <v>21</v>
      </c>
      <c r="M188" s="205" t="n">
        <f aca="false">G188*(1+L188/100)</f>
        <v>0</v>
      </c>
      <c r="N188" s="203" t="n">
        <v>0.00072</v>
      </c>
      <c r="O188" s="203" t="n">
        <f aca="false">ROUND(E188*N188,2)</f>
        <v>0</v>
      </c>
      <c r="P188" s="203" t="n">
        <v>0</v>
      </c>
      <c r="Q188" s="203" t="n">
        <f aca="false">ROUND(E188*P188,2)</f>
        <v>0</v>
      </c>
      <c r="R188" s="205"/>
      <c r="S188" s="205" t="s">
        <v>192</v>
      </c>
      <c r="T188" s="206" t="s">
        <v>193</v>
      </c>
      <c r="U188" s="207" t="n">
        <v>0.506</v>
      </c>
      <c r="V188" s="207" t="n">
        <f aca="false">ROUND(E188*U188,2)</f>
        <v>0.51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453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false" outlineLevel="2" collapsed="false">
      <c r="A189" s="209"/>
      <c r="B189" s="210"/>
      <c r="C189" s="219"/>
      <c r="D189" s="219"/>
      <c r="E189" s="219"/>
      <c r="F189" s="219"/>
      <c r="G189" s="219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202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2.8" hidden="false" customHeight="false" outlineLevel="1" collapsed="false">
      <c r="A190" s="199" t="n">
        <v>56</v>
      </c>
      <c r="B190" s="200" t="s">
        <v>874</v>
      </c>
      <c r="C190" s="201" t="s">
        <v>875</v>
      </c>
      <c r="D190" s="202" t="s">
        <v>848</v>
      </c>
      <c r="E190" s="203" t="n">
        <v>1</v>
      </c>
      <c r="F190" s="204"/>
      <c r="G190" s="205" t="n">
        <f aca="false">ROUND(E190*F190,2)</f>
        <v>0</v>
      </c>
      <c r="H190" s="204" t="n">
        <v>1351.69</v>
      </c>
      <c r="I190" s="205" t="n">
        <f aca="false">ROUND(E190*H190,2)</f>
        <v>1351.69</v>
      </c>
      <c r="J190" s="204" t="n">
        <v>2678.31</v>
      </c>
      <c r="K190" s="205" t="n">
        <f aca="false">ROUND(E190*J190,2)</f>
        <v>2678.31</v>
      </c>
      <c r="L190" s="205" t="n">
        <v>21</v>
      </c>
      <c r="M190" s="205" t="n">
        <f aca="false">G190*(1+L190/100)</f>
        <v>0</v>
      </c>
      <c r="N190" s="203" t="n">
        <v>0.02297</v>
      </c>
      <c r="O190" s="203" t="n">
        <f aca="false">ROUND(E190*N190,2)</f>
        <v>0.02</v>
      </c>
      <c r="P190" s="203" t="n">
        <v>0</v>
      </c>
      <c r="Q190" s="203" t="n">
        <f aca="false">ROUND(E190*P190,2)</f>
        <v>0</v>
      </c>
      <c r="R190" s="205"/>
      <c r="S190" s="205" t="s">
        <v>192</v>
      </c>
      <c r="T190" s="206" t="s">
        <v>193</v>
      </c>
      <c r="U190" s="207" t="n">
        <v>3.04</v>
      </c>
      <c r="V190" s="207" t="n">
        <f aca="false">ROUND(E190*U190,2)</f>
        <v>3.04</v>
      </c>
      <c r="W190" s="207"/>
      <c r="X190" s="207" t="s">
        <v>194</v>
      </c>
      <c r="Y190" s="207" t="s">
        <v>195</v>
      </c>
      <c r="Z190" s="208"/>
      <c r="AA190" s="208"/>
      <c r="AB190" s="208"/>
      <c r="AC190" s="208"/>
      <c r="AD190" s="208"/>
      <c r="AE190" s="208"/>
      <c r="AF190" s="208"/>
      <c r="AG190" s="208" t="s">
        <v>453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2" collapsed="false">
      <c r="A191" s="209"/>
      <c r="B191" s="210"/>
      <c r="C191" s="219"/>
      <c r="D191" s="219"/>
      <c r="E191" s="219"/>
      <c r="F191" s="219"/>
      <c r="G191" s="219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202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2.8" hidden="false" customHeight="false" outlineLevel="2" collapsed="false">
      <c r="A192" s="199" t="n">
        <v>57</v>
      </c>
      <c r="B192" s="200" t="s">
        <v>876</v>
      </c>
      <c r="C192" s="201" t="s">
        <v>877</v>
      </c>
      <c r="D192" s="202" t="s">
        <v>848</v>
      </c>
      <c r="E192" s="203" t="n">
        <v>1</v>
      </c>
      <c r="F192" s="204"/>
      <c r="G192" s="205" t="n">
        <f aca="false">ROUND(E192*F192,2)</f>
        <v>0</v>
      </c>
      <c r="H192" s="204" t="n">
        <v>1352.69</v>
      </c>
      <c r="I192" s="205" t="n">
        <f aca="false">ROUND(E192*H192,2)</f>
        <v>1352.69</v>
      </c>
      <c r="J192" s="204" t="n">
        <v>2679.31</v>
      </c>
      <c r="K192" s="205" t="n">
        <f aca="false">ROUND(E192*J192,2)</f>
        <v>2679.31</v>
      </c>
      <c r="L192" s="205" t="n">
        <v>22</v>
      </c>
      <c r="M192" s="205" t="n">
        <f aca="false">G192*(1+L192/100)</f>
        <v>0</v>
      </c>
      <c r="N192" s="203" t="n">
        <v>1.02297</v>
      </c>
      <c r="O192" s="203" t="n">
        <f aca="false">ROUND(E192*N192,2)</f>
        <v>1.02</v>
      </c>
      <c r="P192" s="203" t="n">
        <v>1</v>
      </c>
      <c r="Q192" s="203" t="n">
        <f aca="false">ROUND(E192*P192,2)</f>
        <v>1</v>
      </c>
      <c r="R192" s="205"/>
      <c r="S192" s="205" t="s">
        <v>192</v>
      </c>
      <c r="T192" s="206" t="s">
        <v>193</v>
      </c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2" collapsed="false">
      <c r="A193" s="209"/>
      <c r="B193" s="210"/>
      <c r="C193" s="219"/>
      <c r="D193" s="219"/>
      <c r="E193" s="219"/>
      <c r="F193" s="219"/>
      <c r="G193" s="219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2" collapsed="false">
      <c r="A194" s="199" t="n">
        <v>58</v>
      </c>
      <c r="B194" s="200" t="s">
        <v>878</v>
      </c>
      <c r="C194" s="201" t="s">
        <v>879</v>
      </c>
      <c r="D194" s="202" t="s">
        <v>259</v>
      </c>
      <c r="E194" s="203" t="n">
        <v>1</v>
      </c>
      <c r="F194" s="204"/>
      <c r="G194" s="205" t="n">
        <f aca="false">ROUND(E194*F194,2)</f>
        <v>0</v>
      </c>
      <c r="H194" s="204" t="n">
        <v>1353.69</v>
      </c>
      <c r="I194" s="205" t="n">
        <f aca="false">ROUND(E194*H194,2)</f>
        <v>1353.69</v>
      </c>
      <c r="J194" s="204" t="n">
        <v>2680.31</v>
      </c>
      <c r="K194" s="205" t="n">
        <f aca="false">ROUND(E194*J194,2)</f>
        <v>2680.31</v>
      </c>
      <c r="L194" s="205" t="n">
        <v>23</v>
      </c>
      <c r="M194" s="205" t="n">
        <f aca="false">G194*(1+L194/100)</f>
        <v>0</v>
      </c>
      <c r="N194" s="203" t="n">
        <v>2.02297</v>
      </c>
      <c r="O194" s="203" t="n">
        <f aca="false">ROUND(E194*N194,2)</f>
        <v>2.02</v>
      </c>
      <c r="P194" s="203" t="n">
        <v>2</v>
      </c>
      <c r="Q194" s="203" t="n">
        <f aca="false">ROUND(E194*P194,2)</f>
        <v>2</v>
      </c>
      <c r="R194" s="205"/>
      <c r="S194" s="205" t="s">
        <v>192</v>
      </c>
      <c r="T194" s="206" t="s">
        <v>193</v>
      </c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9"/>
      <c r="D195" s="219"/>
      <c r="E195" s="219"/>
      <c r="F195" s="219"/>
      <c r="G195" s="219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2.8" hidden="false" customHeight="false" outlineLevel="2" collapsed="false">
      <c r="A196" s="199" t="n">
        <v>59</v>
      </c>
      <c r="B196" s="200" t="s">
        <v>880</v>
      </c>
      <c r="C196" s="201" t="s">
        <v>881</v>
      </c>
      <c r="D196" s="202" t="s">
        <v>259</v>
      </c>
      <c r="E196" s="203" t="n">
        <v>1</v>
      </c>
      <c r="F196" s="204"/>
      <c r="G196" s="205" t="n">
        <f aca="false">ROUND(E196*F196,2)</f>
        <v>0</v>
      </c>
      <c r="H196" s="204" t="n">
        <v>1354.69</v>
      </c>
      <c r="I196" s="205" t="n">
        <f aca="false">ROUND(E196*H196,2)</f>
        <v>1354.69</v>
      </c>
      <c r="J196" s="204" t="n">
        <v>2681.31</v>
      </c>
      <c r="K196" s="205" t="n">
        <f aca="false">ROUND(E196*J196,2)</f>
        <v>2681.31</v>
      </c>
      <c r="L196" s="205" t="n">
        <v>24</v>
      </c>
      <c r="M196" s="205" t="n">
        <f aca="false">G196*(1+L196/100)</f>
        <v>0</v>
      </c>
      <c r="N196" s="203" t="n">
        <v>3.02297</v>
      </c>
      <c r="O196" s="203" t="n">
        <f aca="false">ROUND(E196*N196,2)</f>
        <v>3.02</v>
      </c>
      <c r="P196" s="203" t="n">
        <v>3</v>
      </c>
      <c r="Q196" s="203" t="n">
        <f aca="false">ROUND(E196*P196,2)</f>
        <v>3</v>
      </c>
      <c r="R196" s="205"/>
      <c r="S196" s="205" t="s">
        <v>192</v>
      </c>
      <c r="T196" s="206" t="s">
        <v>193</v>
      </c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9"/>
      <c r="D197" s="219"/>
      <c r="E197" s="219"/>
      <c r="F197" s="219"/>
      <c r="G197" s="219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2" collapsed="false">
      <c r="A198" s="199" t="n">
        <v>60</v>
      </c>
      <c r="B198" s="200" t="s">
        <v>882</v>
      </c>
      <c r="C198" s="201" t="s">
        <v>883</v>
      </c>
      <c r="D198" s="202" t="s">
        <v>259</v>
      </c>
      <c r="E198" s="203" t="n">
        <v>2</v>
      </c>
      <c r="F198" s="204"/>
      <c r="G198" s="205" t="n">
        <f aca="false">ROUND(E198*F198,2)</f>
        <v>0</v>
      </c>
      <c r="H198" s="204" t="n">
        <v>1355.69</v>
      </c>
      <c r="I198" s="205" t="n">
        <f aca="false">ROUND(E198*H198,2)</f>
        <v>2711.38</v>
      </c>
      <c r="J198" s="204" t="n">
        <v>2682.31</v>
      </c>
      <c r="K198" s="205" t="n">
        <f aca="false">ROUND(E198*J198,2)</f>
        <v>5364.62</v>
      </c>
      <c r="L198" s="205" t="n">
        <v>25</v>
      </c>
      <c r="M198" s="205" t="n">
        <f aca="false">G198*(1+L198/100)</f>
        <v>0</v>
      </c>
      <c r="N198" s="203" t="n">
        <v>4.02297</v>
      </c>
      <c r="O198" s="203" t="n">
        <f aca="false">ROUND(E198*N198,2)</f>
        <v>8.05</v>
      </c>
      <c r="P198" s="203" t="n">
        <v>4</v>
      </c>
      <c r="Q198" s="203" t="n">
        <f aca="false">ROUND(E198*P198,2)</f>
        <v>8</v>
      </c>
      <c r="R198" s="205"/>
      <c r="S198" s="205" t="s">
        <v>192</v>
      </c>
      <c r="T198" s="206" t="s">
        <v>193</v>
      </c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9"/>
      <c r="D199" s="219"/>
      <c r="E199" s="219"/>
      <c r="F199" s="219"/>
      <c r="G199" s="219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2" collapsed="false">
      <c r="A200" s="199" t="n">
        <v>61</v>
      </c>
      <c r="B200" s="200" t="s">
        <v>884</v>
      </c>
      <c r="C200" s="201" t="s">
        <v>885</v>
      </c>
      <c r="D200" s="202" t="s">
        <v>259</v>
      </c>
      <c r="E200" s="203" t="n">
        <v>1</v>
      </c>
      <c r="F200" s="204"/>
      <c r="G200" s="205" t="n">
        <f aca="false">ROUND(E200*F200,2)</f>
        <v>0</v>
      </c>
      <c r="H200" s="204" t="n">
        <v>1356.69</v>
      </c>
      <c r="I200" s="205" t="n">
        <f aca="false">ROUND(E200*H200,2)</f>
        <v>1356.69</v>
      </c>
      <c r="J200" s="204" t="n">
        <v>2683.31</v>
      </c>
      <c r="K200" s="205" t="n">
        <f aca="false">ROUND(E200*J200,2)</f>
        <v>2683.31</v>
      </c>
      <c r="L200" s="205" t="n">
        <v>26</v>
      </c>
      <c r="M200" s="205" t="n">
        <f aca="false">G200*(1+L200/100)</f>
        <v>0</v>
      </c>
      <c r="N200" s="203" t="n">
        <v>5.02297</v>
      </c>
      <c r="O200" s="203" t="n">
        <f aca="false">ROUND(E200*N200,2)</f>
        <v>5.02</v>
      </c>
      <c r="P200" s="203" t="n">
        <v>5</v>
      </c>
      <c r="Q200" s="203" t="n">
        <f aca="false">ROUND(E200*P200,2)</f>
        <v>5</v>
      </c>
      <c r="R200" s="205"/>
      <c r="S200" s="205" t="s">
        <v>192</v>
      </c>
      <c r="T200" s="206" t="s">
        <v>193</v>
      </c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2" collapsed="false">
      <c r="A201" s="209"/>
      <c r="B201" s="210"/>
      <c r="C201" s="219"/>
      <c r="D201" s="219"/>
      <c r="E201" s="219"/>
      <c r="F201" s="219"/>
      <c r="G201" s="219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2.8" hidden="false" customHeight="false" outlineLevel="2" collapsed="false">
      <c r="A202" s="199" t="n">
        <v>62</v>
      </c>
      <c r="B202" s="200" t="s">
        <v>886</v>
      </c>
      <c r="C202" s="201" t="s">
        <v>887</v>
      </c>
      <c r="D202" s="202" t="s">
        <v>259</v>
      </c>
      <c r="E202" s="203" t="n">
        <v>1</v>
      </c>
      <c r="F202" s="204"/>
      <c r="G202" s="205" t="n">
        <f aca="false">ROUND(E202*F202,2)</f>
        <v>0</v>
      </c>
      <c r="H202" s="204" t="n">
        <v>1357.69</v>
      </c>
      <c r="I202" s="205" t="n">
        <f aca="false">ROUND(E202*H202,2)</f>
        <v>1357.69</v>
      </c>
      <c r="J202" s="204" t="n">
        <v>2684.31</v>
      </c>
      <c r="K202" s="205" t="n">
        <f aca="false">ROUND(E202*J202,2)</f>
        <v>2684.31</v>
      </c>
      <c r="L202" s="205" t="n">
        <v>27</v>
      </c>
      <c r="M202" s="205" t="n">
        <f aca="false">G202*(1+L202/100)</f>
        <v>0</v>
      </c>
      <c r="N202" s="203" t="n">
        <v>6.02297</v>
      </c>
      <c r="O202" s="203" t="n">
        <f aca="false">ROUND(E202*N202,2)</f>
        <v>6.02</v>
      </c>
      <c r="P202" s="203" t="n">
        <v>6</v>
      </c>
      <c r="Q202" s="203" t="n">
        <f aca="false">ROUND(E202*P202,2)</f>
        <v>6</v>
      </c>
      <c r="R202" s="205"/>
      <c r="S202" s="205" t="s">
        <v>192</v>
      </c>
      <c r="T202" s="206" t="s">
        <v>193</v>
      </c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3.2" hidden="false" customHeight="false" outlineLevel="2" collapsed="false">
      <c r="A203" s="209"/>
      <c r="B203" s="210"/>
      <c r="C203" s="219"/>
      <c r="D203" s="219"/>
      <c r="E203" s="219"/>
      <c r="F203" s="219"/>
      <c r="G203" s="219"/>
      <c r="H203" s="207"/>
      <c r="I203" s="207"/>
      <c r="J203" s="207"/>
      <c r="K203" s="207"/>
      <c r="L203" s="207"/>
      <c r="M203" s="207"/>
      <c r="N203" s="212"/>
      <c r="O203" s="212"/>
      <c r="P203" s="212"/>
      <c r="Q203" s="212"/>
      <c r="R203" s="207"/>
      <c r="S203" s="207"/>
      <c r="T203" s="207"/>
      <c r="U203" s="207"/>
      <c r="V203" s="207"/>
      <c r="W203" s="207"/>
      <c r="X203" s="207"/>
      <c r="Y203" s="207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2.8" hidden="false" customHeight="false" outlineLevel="1" collapsed="false">
      <c r="A204" s="229" t="n">
        <v>63</v>
      </c>
      <c r="B204" s="230" t="s">
        <v>888</v>
      </c>
      <c r="C204" s="231" t="s">
        <v>889</v>
      </c>
      <c r="D204" s="232" t="s">
        <v>212</v>
      </c>
      <c r="E204" s="233" t="n">
        <v>0.30785</v>
      </c>
      <c r="F204" s="204"/>
      <c r="G204" s="234" t="n">
        <f aca="false">ROUND(E204*F204,2)</f>
        <v>0</v>
      </c>
      <c r="H204" s="235" t="n">
        <v>0</v>
      </c>
      <c r="I204" s="234" t="n">
        <f aca="false">ROUND(E204*H204,2)</f>
        <v>0</v>
      </c>
      <c r="J204" s="235" t="n">
        <v>862</v>
      </c>
      <c r="K204" s="234" t="n">
        <f aca="false">ROUND(E204*J204,2)</f>
        <v>265.37</v>
      </c>
      <c r="L204" s="234" t="n">
        <v>21</v>
      </c>
      <c r="M204" s="234" t="n">
        <f aca="false">G204*(1+L204/100)</f>
        <v>0</v>
      </c>
      <c r="N204" s="233" t="n">
        <v>0</v>
      </c>
      <c r="O204" s="233" t="n">
        <f aca="false">ROUND(E204*N204,2)</f>
        <v>0</v>
      </c>
      <c r="P204" s="233" t="n">
        <v>0</v>
      </c>
      <c r="Q204" s="233" t="n">
        <f aca="false">ROUND(E204*P204,2)</f>
        <v>0</v>
      </c>
      <c r="R204" s="234"/>
      <c r="S204" s="234" t="s">
        <v>192</v>
      </c>
      <c r="T204" s="236" t="s">
        <v>193</v>
      </c>
      <c r="U204" s="207" t="n">
        <v>1.517</v>
      </c>
      <c r="V204" s="207" t="n">
        <f aca="false">ROUND(E204*U204,2)</f>
        <v>0.47</v>
      </c>
      <c r="W204" s="207"/>
      <c r="X204" s="207" t="s">
        <v>194</v>
      </c>
      <c r="Y204" s="207" t="s">
        <v>195</v>
      </c>
      <c r="Z204" s="208"/>
      <c r="AA204" s="208"/>
      <c r="AB204" s="208"/>
      <c r="AC204" s="208"/>
      <c r="AD204" s="208"/>
      <c r="AE204" s="208"/>
      <c r="AF204" s="208"/>
      <c r="AG204" s="208" t="s">
        <v>890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0" collapsed="false">
      <c r="A205" s="191" t="s">
        <v>186</v>
      </c>
      <c r="B205" s="192" t="s">
        <v>121</v>
      </c>
      <c r="C205" s="193" t="s">
        <v>122</v>
      </c>
      <c r="D205" s="194"/>
      <c r="E205" s="195"/>
      <c r="F205" s="196"/>
      <c r="G205" s="196" t="n">
        <f aca="false">SUMIF(AG206:AG244,"&lt;&gt;NOR",G206:G244)</f>
        <v>0</v>
      </c>
      <c r="H205" s="196"/>
      <c r="I205" s="196" t="n">
        <f aca="false">SUM(I206:I244)</f>
        <v>809.17</v>
      </c>
      <c r="J205" s="196"/>
      <c r="K205" s="196" t="n">
        <f aca="false">SUM(K206:K244)</f>
        <v>32539.79</v>
      </c>
      <c r="L205" s="196"/>
      <c r="M205" s="196" t="n">
        <f aca="false">SUM(M206:M244)</f>
        <v>0</v>
      </c>
      <c r="N205" s="195"/>
      <c r="O205" s="195" t="n">
        <f aca="false">SUM(O206:O244)</f>
        <v>0.01</v>
      </c>
      <c r="P205" s="195"/>
      <c r="Q205" s="195" t="n">
        <f aca="false">SUM(Q206:Q244)</f>
        <v>0.01</v>
      </c>
      <c r="R205" s="196"/>
      <c r="S205" s="196"/>
      <c r="T205" s="197"/>
      <c r="U205" s="198"/>
      <c r="V205" s="198" t="n">
        <f aca="false">SUM(V206:V244)</f>
        <v>6.05</v>
      </c>
      <c r="W205" s="198"/>
      <c r="X205" s="198"/>
      <c r="Y205" s="198"/>
      <c r="AG205" s="0" t="s">
        <v>187</v>
      </c>
    </row>
    <row r="206" customFormat="false" ht="12.8" hidden="false" customHeight="false" outlineLevel="1" collapsed="false">
      <c r="A206" s="199" t="n">
        <v>64</v>
      </c>
      <c r="B206" s="200" t="s">
        <v>891</v>
      </c>
      <c r="C206" s="201" t="s">
        <v>892</v>
      </c>
      <c r="D206" s="202" t="s">
        <v>259</v>
      </c>
      <c r="E206" s="203" t="n">
        <v>1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1569</v>
      </c>
      <c r="K206" s="205" t="n">
        <f aca="false">ROUND(E206*J206,2)</f>
        <v>1569</v>
      </c>
      <c r="L206" s="205" t="n">
        <v>21</v>
      </c>
      <c r="M206" s="205" t="n">
        <f aca="false">G206*(1+L206/100)</f>
        <v>0</v>
      </c>
      <c r="N206" s="203" t="n">
        <v>0.00155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196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9"/>
      <c r="D207" s="219"/>
      <c r="E207" s="219"/>
      <c r="F207" s="219"/>
      <c r="G207" s="219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199" t="n">
        <v>65</v>
      </c>
      <c r="B208" s="200" t="s">
        <v>893</v>
      </c>
      <c r="C208" s="201" t="s">
        <v>894</v>
      </c>
      <c r="D208" s="202" t="s">
        <v>259</v>
      </c>
      <c r="E208" s="203" t="n">
        <v>1</v>
      </c>
      <c r="F208" s="204"/>
      <c r="G208" s="205" t="n">
        <f aca="false">ROUND(E208*F208,2)</f>
        <v>0</v>
      </c>
      <c r="H208" s="204" t="n">
        <v>0</v>
      </c>
      <c r="I208" s="205" t="n">
        <f aca="false">ROUND(E208*H208,2)</f>
        <v>0</v>
      </c>
      <c r="J208" s="204" t="n">
        <v>1981</v>
      </c>
      <c r="K208" s="205" t="n">
        <f aca="false">ROUND(E208*J208,2)</f>
        <v>1981</v>
      </c>
      <c r="L208" s="205" t="n">
        <v>21</v>
      </c>
      <c r="M208" s="205" t="n">
        <f aca="false">G208*(1+L208/100)</f>
        <v>0</v>
      </c>
      <c r="N208" s="203" t="n">
        <v>0.00065</v>
      </c>
      <c r="O208" s="203" t="n">
        <f aca="false">ROUND(E208*N208,2)</f>
        <v>0</v>
      </c>
      <c r="P208" s="203" t="n">
        <v>0</v>
      </c>
      <c r="Q208" s="203" t="n">
        <f aca="false">ROUND(E208*P208,2)</f>
        <v>0</v>
      </c>
      <c r="R208" s="205"/>
      <c r="S208" s="205" t="s">
        <v>248</v>
      </c>
      <c r="T208" s="206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196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3.2" hidden="false" customHeight="false" outlineLevel="2" collapsed="false">
      <c r="A209" s="209"/>
      <c r="B209" s="210"/>
      <c r="C209" s="219"/>
      <c r="D209" s="219"/>
      <c r="E209" s="219"/>
      <c r="F209" s="219"/>
      <c r="G209" s="219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202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2.8" hidden="false" customHeight="false" outlineLevel="1" collapsed="false">
      <c r="A210" s="199" t="n">
        <v>66</v>
      </c>
      <c r="B210" s="200" t="s">
        <v>895</v>
      </c>
      <c r="C210" s="201" t="s">
        <v>896</v>
      </c>
      <c r="D210" s="202" t="s">
        <v>259</v>
      </c>
      <c r="E210" s="203" t="n">
        <v>4</v>
      </c>
      <c r="F210" s="204"/>
      <c r="G210" s="205" t="n">
        <f aca="false">ROUND(E210*F210,2)</f>
        <v>0</v>
      </c>
      <c r="H210" s="204" t="n">
        <v>0</v>
      </c>
      <c r="I210" s="205" t="n">
        <f aca="false">ROUND(E210*H210,2)</f>
        <v>0</v>
      </c>
      <c r="J210" s="204" t="n">
        <v>727</v>
      </c>
      <c r="K210" s="205" t="n">
        <f aca="false">ROUND(E210*J210,2)</f>
        <v>2908</v>
      </c>
      <c r="L210" s="205" t="n">
        <v>21</v>
      </c>
      <c r="M210" s="205" t="n">
        <f aca="false">G210*(1+L210/100)</f>
        <v>0</v>
      </c>
      <c r="N210" s="203" t="n">
        <v>0.00055</v>
      </c>
      <c r="O210" s="203" t="n">
        <f aca="false">ROUND(E210*N210,2)</f>
        <v>0</v>
      </c>
      <c r="P210" s="203" t="n">
        <v>0</v>
      </c>
      <c r="Q210" s="203" t="n">
        <f aca="false">ROUND(E210*P210,2)</f>
        <v>0</v>
      </c>
      <c r="R210" s="205"/>
      <c r="S210" s="205" t="s">
        <v>248</v>
      </c>
      <c r="T210" s="206" t="s">
        <v>193</v>
      </c>
      <c r="U210" s="207" t="n">
        <v>0</v>
      </c>
      <c r="V210" s="207" t="n">
        <f aca="false">ROUND(E210*U210,2)</f>
        <v>0</v>
      </c>
      <c r="W210" s="207"/>
      <c r="X210" s="207" t="s">
        <v>194</v>
      </c>
      <c r="Y210" s="207" t="s">
        <v>195</v>
      </c>
      <c r="Z210" s="208"/>
      <c r="AA210" s="208"/>
      <c r="AB210" s="208"/>
      <c r="AC210" s="208"/>
      <c r="AD210" s="208"/>
      <c r="AE210" s="208"/>
      <c r="AF210" s="208"/>
      <c r="AG210" s="208" t="s">
        <v>196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2" collapsed="false">
      <c r="A211" s="209"/>
      <c r="B211" s="210"/>
      <c r="C211" s="214" t="s">
        <v>897</v>
      </c>
      <c r="D211" s="215"/>
      <c r="E211" s="216" t="n">
        <v>2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3" collapsed="false">
      <c r="A212" s="209"/>
      <c r="B212" s="210"/>
      <c r="C212" s="214" t="s">
        <v>898</v>
      </c>
      <c r="D212" s="215"/>
      <c r="E212" s="216" t="n">
        <v>2</v>
      </c>
      <c r="F212" s="207"/>
      <c r="G212" s="20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200</v>
      </c>
      <c r="AH212" s="208" t="n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67</v>
      </c>
      <c r="B214" s="200" t="s">
        <v>899</v>
      </c>
      <c r="C214" s="201" t="s">
        <v>900</v>
      </c>
      <c r="D214" s="202" t="s">
        <v>259</v>
      </c>
      <c r="E214" s="203" t="n">
        <v>4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937</v>
      </c>
      <c r="K214" s="205" t="n">
        <f aca="false">ROUND(E214*J214,2)</f>
        <v>3748</v>
      </c>
      <c r="L214" s="205" t="n">
        <v>21</v>
      </c>
      <c r="M214" s="205" t="n">
        <f aca="false">G214*(1+L214/100)</f>
        <v>0</v>
      </c>
      <c r="N214" s="203" t="n">
        <v>0.00082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196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897</v>
      </c>
      <c r="D215" s="215"/>
      <c r="E215" s="216" t="n">
        <v>2</v>
      </c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898</v>
      </c>
      <c r="D216" s="215"/>
      <c r="E216" s="216" t="n">
        <v>2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2.8" hidden="false" customHeight="false" outlineLevel="1" collapsed="false">
      <c r="A218" s="199" t="n">
        <v>68</v>
      </c>
      <c r="B218" s="200" t="s">
        <v>901</v>
      </c>
      <c r="C218" s="201" t="s">
        <v>902</v>
      </c>
      <c r="D218" s="202" t="s">
        <v>259</v>
      </c>
      <c r="E218" s="203" t="n">
        <v>24</v>
      </c>
      <c r="F218" s="204"/>
      <c r="G218" s="205" t="n">
        <f aca="false">ROUND(E218*F218,2)</f>
        <v>0</v>
      </c>
      <c r="H218" s="204" t="n">
        <v>0</v>
      </c>
      <c r="I218" s="205" t="n">
        <f aca="false">ROUND(E218*H218,2)</f>
        <v>0</v>
      </c>
      <c r="J218" s="204" t="n">
        <v>282</v>
      </c>
      <c r="K218" s="205" t="n">
        <f aca="false">ROUND(E218*J218,2)</f>
        <v>6768</v>
      </c>
      <c r="L218" s="205" t="n">
        <v>21</v>
      </c>
      <c r="M218" s="205" t="n">
        <f aca="false">G218*(1+L218/100)</f>
        <v>0</v>
      </c>
      <c r="N218" s="203" t="n">
        <v>0.0002</v>
      </c>
      <c r="O218" s="203" t="n">
        <f aca="false">ROUND(E218*N218,2)</f>
        <v>0</v>
      </c>
      <c r="P218" s="203" t="n">
        <v>0</v>
      </c>
      <c r="Q218" s="203" t="n">
        <f aca="false">ROUND(E218*P218,2)</f>
        <v>0</v>
      </c>
      <c r="R218" s="205"/>
      <c r="S218" s="205" t="s">
        <v>248</v>
      </c>
      <c r="T218" s="206" t="s">
        <v>193</v>
      </c>
      <c r="U218" s="207" t="n">
        <v>0</v>
      </c>
      <c r="V218" s="207" t="n">
        <f aca="false">ROUND(E218*U218,2)</f>
        <v>0</v>
      </c>
      <c r="W218" s="207"/>
      <c r="X218" s="207" t="s">
        <v>194</v>
      </c>
      <c r="Y218" s="207" t="s">
        <v>195</v>
      </c>
      <c r="Z218" s="208"/>
      <c r="AA218" s="208"/>
      <c r="AB218" s="208"/>
      <c r="AC218" s="208"/>
      <c r="AD218" s="208"/>
      <c r="AE218" s="208"/>
      <c r="AF218" s="208"/>
      <c r="AG218" s="208" t="s">
        <v>196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4" t="s">
        <v>903</v>
      </c>
      <c r="D219" s="215"/>
      <c r="E219" s="216" t="n">
        <v>24</v>
      </c>
      <c r="F219" s="207"/>
      <c r="G219" s="20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200</v>
      </c>
      <c r="AH219" s="208" t="n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7"/>
      <c r="D220" s="217"/>
      <c r="E220" s="217"/>
      <c r="F220" s="217"/>
      <c r="G220" s="21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202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2.8" hidden="false" customHeight="false" outlineLevel="1" collapsed="false">
      <c r="A221" s="199" t="n">
        <v>69</v>
      </c>
      <c r="B221" s="200" t="s">
        <v>904</v>
      </c>
      <c r="C221" s="201" t="s">
        <v>905</v>
      </c>
      <c r="D221" s="202" t="s">
        <v>259</v>
      </c>
      <c r="E221" s="203" t="n">
        <v>1</v>
      </c>
      <c r="F221" s="204"/>
      <c r="G221" s="205" t="n">
        <f aca="false">ROUND(E221*F221,2)</f>
        <v>0</v>
      </c>
      <c r="H221" s="204" t="n">
        <v>0</v>
      </c>
      <c r="I221" s="205" t="n">
        <f aca="false">ROUND(E221*H221,2)</f>
        <v>0</v>
      </c>
      <c r="J221" s="204" t="n">
        <v>232</v>
      </c>
      <c r="K221" s="205" t="n">
        <f aca="false">ROUND(E221*J221,2)</f>
        <v>232</v>
      </c>
      <c r="L221" s="205" t="n">
        <v>21</v>
      </c>
      <c r="M221" s="205" t="n">
        <f aca="false">G221*(1+L221/100)</f>
        <v>0</v>
      </c>
      <c r="N221" s="203" t="n">
        <v>0.0002</v>
      </c>
      <c r="O221" s="203" t="n">
        <f aca="false">ROUND(E221*N221,2)</f>
        <v>0</v>
      </c>
      <c r="P221" s="203" t="n">
        <v>0</v>
      </c>
      <c r="Q221" s="203" t="n">
        <f aca="false">ROUND(E221*P221,2)</f>
        <v>0</v>
      </c>
      <c r="R221" s="205"/>
      <c r="S221" s="205" t="s">
        <v>248</v>
      </c>
      <c r="T221" s="206" t="s">
        <v>193</v>
      </c>
      <c r="U221" s="207" t="n">
        <v>0</v>
      </c>
      <c r="V221" s="207" t="n">
        <f aca="false">ROUND(E221*U221,2)</f>
        <v>0</v>
      </c>
      <c r="W221" s="207"/>
      <c r="X221" s="207" t="s">
        <v>194</v>
      </c>
      <c r="Y221" s="207" t="s">
        <v>195</v>
      </c>
      <c r="Z221" s="208"/>
      <c r="AA221" s="208"/>
      <c r="AB221" s="208"/>
      <c r="AC221" s="208"/>
      <c r="AD221" s="208"/>
      <c r="AE221" s="208"/>
      <c r="AF221" s="208"/>
      <c r="AG221" s="208" t="s">
        <v>196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2" collapsed="false">
      <c r="A222" s="209"/>
      <c r="B222" s="210"/>
      <c r="C222" s="219"/>
      <c r="D222" s="219"/>
      <c r="E222" s="219"/>
      <c r="F222" s="219"/>
      <c r="G222" s="219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202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2.8" hidden="false" customHeight="false" outlineLevel="1" collapsed="false">
      <c r="A223" s="199" t="n">
        <v>70</v>
      </c>
      <c r="B223" s="200" t="s">
        <v>906</v>
      </c>
      <c r="C223" s="201" t="s">
        <v>907</v>
      </c>
      <c r="D223" s="202" t="s">
        <v>259</v>
      </c>
      <c r="E223" s="203" t="n">
        <v>2</v>
      </c>
      <c r="F223" s="204"/>
      <c r="G223" s="205" t="n">
        <f aca="false">ROUND(E223*F223,2)</f>
        <v>0</v>
      </c>
      <c r="H223" s="204" t="n">
        <v>0</v>
      </c>
      <c r="I223" s="205" t="n">
        <f aca="false">ROUND(E223*H223,2)</f>
        <v>0</v>
      </c>
      <c r="J223" s="204" t="n">
        <v>764</v>
      </c>
      <c r="K223" s="205" t="n">
        <f aca="false">ROUND(E223*J223,2)</f>
        <v>1528</v>
      </c>
      <c r="L223" s="205" t="n">
        <v>21</v>
      </c>
      <c r="M223" s="205" t="n">
        <f aca="false">G223*(1+L223/100)</f>
        <v>0</v>
      </c>
      <c r="N223" s="203" t="n">
        <v>0.0016</v>
      </c>
      <c r="O223" s="203" t="n">
        <f aca="false">ROUND(E223*N223,2)</f>
        <v>0</v>
      </c>
      <c r="P223" s="203" t="n">
        <v>0</v>
      </c>
      <c r="Q223" s="203" t="n">
        <f aca="false">ROUND(E223*P223,2)</f>
        <v>0</v>
      </c>
      <c r="R223" s="205"/>
      <c r="S223" s="205" t="s">
        <v>248</v>
      </c>
      <c r="T223" s="206" t="s">
        <v>193</v>
      </c>
      <c r="U223" s="207" t="n">
        <v>0</v>
      </c>
      <c r="V223" s="207" t="n">
        <f aca="false">ROUND(E223*U223,2)</f>
        <v>0</v>
      </c>
      <c r="W223" s="207"/>
      <c r="X223" s="207" t="s">
        <v>194</v>
      </c>
      <c r="Y223" s="207" t="s">
        <v>195</v>
      </c>
      <c r="Z223" s="208"/>
      <c r="AA223" s="208"/>
      <c r="AB223" s="208"/>
      <c r="AC223" s="208"/>
      <c r="AD223" s="208"/>
      <c r="AE223" s="208"/>
      <c r="AF223" s="208"/>
      <c r="AG223" s="208" t="s">
        <v>196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9"/>
      <c r="D224" s="219"/>
      <c r="E224" s="219"/>
      <c r="F224" s="219"/>
      <c r="G224" s="219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71</v>
      </c>
      <c r="B225" s="200" t="s">
        <v>908</v>
      </c>
      <c r="C225" s="201" t="s">
        <v>909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869</v>
      </c>
      <c r="K225" s="205" t="n">
        <f aca="false">ROUND(E225*J225,2)</f>
        <v>869</v>
      </c>
      <c r="L225" s="205" t="n">
        <v>21</v>
      </c>
      <c r="M225" s="205" t="n">
        <f aca="false">G225*(1+L225/100)</f>
        <v>0</v>
      </c>
      <c r="N225" s="203" t="n">
        <v>0.0024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196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2" collapsed="false">
      <c r="A226" s="209"/>
      <c r="B226" s="210"/>
      <c r="C226" s="219"/>
      <c r="D226" s="219"/>
      <c r="E226" s="219"/>
      <c r="F226" s="219"/>
      <c r="G226" s="219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202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2.8" hidden="false" customHeight="false" outlineLevel="1" collapsed="false">
      <c r="A227" s="199" t="n">
        <v>72</v>
      </c>
      <c r="B227" s="200" t="s">
        <v>910</v>
      </c>
      <c r="C227" s="201" t="s">
        <v>911</v>
      </c>
      <c r="D227" s="202" t="s">
        <v>259</v>
      </c>
      <c r="E227" s="203" t="n">
        <v>3</v>
      </c>
      <c r="F227" s="204"/>
      <c r="G227" s="205" t="n">
        <f aca="false">ROUND(E227*F227,2)</f>
        <v>0</v>
      </c>
      <c r="H227" s="204" t="n">
        <v>0</v>
      </c>
      <c r="I227" s="205" t="n">
        <f aca="false">ROUND(E227*H227,2)</f>
        <v>0</v>
      </c>
      <c r="J227" s="204" t="n">
        <v>158</v>
      </c>
      <c r="K227" s="205" t="n">
        <f aca="false">ROUND(E227*J227,2)</f>
        <v>474</v>
      </c>
      <c r="L227" s="205" t="n">
        <v>21</v>
      </c>
      <c r="M227" s="205" t="n">
        <f aca="false">G227*(1+L227/100)</f>
        <v>0</v>
      </c>
      <c r="N227" s="203" t="n">
        <v>0.0021</v>
      </c>
      <c r="O227" s="203" t="n">
        <f aca="false">ROUND(E227*N227,2)</f>
        <v>0.01</v>
      </c>
      <c r="P227" s="203" t="n">
        <v>0</v>
      </c>
      <c r="Q227" s="203" t="n">
        <f aca="false">ROUND(E227*P227,2)</f>
        <v>0</v>
      </c>
      <c r="R227" s="205"/>
      <c r="S227" s="205" t="s">
        <v>248</v>
      </c>
      <c r="T227" s="206" t="s">
        <v>193</v>
      </c>
      <c r="U227" s="207" t="n">
        <v>0</v>
      </c>
      <c r="V227" s="207" t="n">
        <f aca="false">ROUND(E227*U227,2)</f>
        <v>0</v>
      </c>
      <c r="W227" s="207"/>
      <c r="X227" s="207" t="s">
        <v>194</v>
      </c>
      <c r="Y227" s="207" t="s">
        <v>195</v>
      </c>
      <c r="Z227" s="208"/>
      <c r="AA227" s="208"/>
      <c r="AB227" s="208"/>
      <c r="AC227" s="208"/>
      <c r="AD227" s="208"/>
      <c r="AE227" s="208"/>
      <c r="AF227" s="208"/>
      <c r="AG227" s="208" t="s">
        <v>196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2" collapsed="false">
      <c r="A228" s="209"/>
      <c r="B228" s="210"/>
      <c r="C228" s="220" t="s">
        <v>912</v>
      </c>
      <c r="D228" s="220"/>
      <c r="E228" s="220"/>
      <c r="F228" s="220"/>
      <c r="G228" s="220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73</v>
      </c>
      <c r="B230" s="200" t="s">
        <v>913</v>
      </c>
      <c r="C230" s="201" t="s">
        <v>914</v>
      </c>
      <c r="D230" s="202" t="s">
        <v>259</v>
      </c>
      <c r="E230" s="203" t="n">
        <v>25</v>
      </c>
      <c r="F230" s="204"/>
      <c r="G230" s="205" t="n">
        <f aca="false">ROUND(E230*F230,2)</f>
        <v>0</v>
      </c>
      <c r="H230" s="204" t="n">
        <v>31.51</v>
      </c>
      <c r="I230" s="205" t="n">
        <f aca="false">ROUND(E230*H230,2)</f>
        <v>787.75</v>
      </c>
      <c r="J230" s="204" t="n">
        <v>96.49</v>
      </c>
      <c r="K230" s="205" t="n">
        <f aca="false">ROUND(E230*J230,2)</f>
        <v>2412.25</v>
      </c>
      <c r="L230" s="205" t="n">
        <v>21</v>
      </c>
      <c r="M230" s="205" t="n">
        <f aca="false">G230*(1+L230/100)</f>
        <v>0</v>
      </c>
      <c r="N230" s="203" t="n">
        <v>6E-005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0.145</v>
      </c>
      <c r="V230" s="207" t="n">
        <f aca="false">ROUND(E230*U230,2)</f>
        <v>3.63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453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2" collapsed="false">
      <c r="A231" s="209"/>
      <c r="B231" s="210"/>
      <c r="C231" s="219"/>
      <c r="D231" s="219"/>
      <c r="E231" s="219"/>
      <c r="F231" s="219"/>
      <c r="G231" s="219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202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2.8" hidden="false" customHeight="false" outlineLevel="1" collapsed="false">
      <c r="A232" s="199" t="n">
        <v>74</v>
      </c>
      <c r="B232" s="200" t="s">
        <v>915</v>
      </c>
      <c r="C232" s="201" t="s">
        <v>916</v>
      </c>
      <c r="D232" s="202" t="s">
        <v>259</v>
      </c>
      <c r="E232" s="203" t="n">
        <v>5</v>
      </c>
      <c r="F232" s="204"/>
      <c r="G232" s="205" t="n">
        <f aca="false">ROUND(E232*F232,2)</f>
        <v>0</v>
      </c>
      <c r="H232" s="204" t="n">
        <v>2.38</v>
      </c>
      <c r="I232" s="205" t="n">
        <f aca="false">ROUND(E232*H232,2)</f>
        <v>11.9</v>
      </c>
      <c r="J232" s="204" t="n">
        <v>133.62</v>
      </c>
      <c r="K232" s="205" t="n">
        <f aca="false">ROUND(E232*J232,2)</f>
        <v>668.1</v>
      </c>
      <c r="L232" s="205" t="n">
        <v>21</v>
      </c>
      <c r="M232" s="205" t="n">
        <f aca="false">G232*(1+L232/100)</f>
        <v>0</v>
      </c>
      <c r="N232" s="203" t="n">
        <v>2E-005</v>
      </c>
      <c r="O232" s="203" t="n">
        <f aca="false">ROUND(E232*N232,2)</f>
        <v>0</v>
      </c>
      <c r="P232" s="203" t="n">
        <v>0</v>
      </c>
      <c r="Q232" s="203" t="n">
        <f aca="false">ROUND(E232*P232,2)</f>
        <v>0</v>
      </c>
      <c r="R232" s="205"/>
      <c r="S232" s="205" t="s">
        <v>192</v>
      </c>
      <c r="T232" s="206" t="s">
        <v>193</v>
      </c>
      <c r="U232" s="207" t="n">
        <v>0.227</v>
      </c>
      <c r="V232" s="207" t="n">
        <f aca="false">ROUND(E232*U232,2)</f>
        <v>1.14</v>
      </c>
      <c r="W232" s="207"/>
      <c r="X232" s="207" t="s">
        <v>194</v>
      </c>
      <c r="Y232" s="207" t="s">
        <v>195</v>
      </c>
      <c r="Z232" s="208"/>
      <c r="AA232" s="208"/>
      <c r="AB232" s="208"/>
      <c r="AC232" s="208"/>
      <c r="AD232" s="208"/>
      <c r="AE232" s="208"/>
      <c r="AF232" s="208"/>
      <c r="AG232" s="208" t="s">
        <v>453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2" collapsed="false">
      <c r="A233" s="209"/>
      <c r="B233" s="210"/>
      <c r="C233" s="219"/>
      <c r="D233" s="219"/>
      <c r="E233" s="219"/>
      <c r="F233" s="219"/>
      <c r="G233" s="219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202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2.8" hidden="false" customHeight="false" outlineLevel="1" collapsed="false">
      <c r="A234" s="199" t="n">
        <v>75</v>
      </c>
      <c r="B234" s="200" t="s">
        <v>917</v>
      </c>
      <c r="C234" s="201" t="s">
        <v>918</v>
      </c>
      <c r="D234" s="202" t="s">
        <v>259</v>
      </c>
      <c r="E234" s="203" t="n">
        <v>4</v>
      </c>
      <c r="F234" s="204"/>
      <c r="G234" s="205" t="n">
        <f aca="false">ROUND(E234*F234,2)</f>
        <v>0</v>
      </c>
      <c r="H234" s="204" t="n">
        <v>2.38</v>
      </c>
      <c r="I234" s="205" t="n">
        <f aca="false">ROUND(E234*H234,2)</f>
        <v>9.52</v>
      </c>
      <c r="J234" s="204" t="n">
        <v>159.62</v>
      </c>
      <c r="K234" s="205" t="n">
        <f aca="false">ROUND(E234*J234,2)</f>
        <v>638.48</v>
      </c>
      <c r="L234" s="205" t="n">
        <v>21</v>
      </c>
      <c r="M234" s="205" t="n">
        <f aca="false">G234*(1+L234/100)</f>
        <v>0</v>
      </c>
      <c r="N234" s="203" t="n">
        <v>2E-005</v>
      </c>
      <c r="O234" s="203" t="n">
        <f aca="false">ROUND(E234*N234,2)</f>
        <v>0</v>
      </c>
      <c r="P234" s="203" t="n">
        <v>0</v>
      </c>
      <c r="Q234" s="203" t="n">
        <f aca="false">ROUND(E234*P234,2)</f>
        <v>0</v>
      </c>
      <c r="R234" s="205"/>
      <c r="S234" s="205" t="s">
        <v>192</v>
      </c>
      <c r="T234" s="206" t="s">
        <v>193</v>
      </c>
      <c r="U234" s="207" t="n">
        <v>0.269</v>
      </c>
      <c r="V234" s="207" t="n">
        <f aca="false">ROUND(E234*U234,2)</f>
        <v>1.08</v>
      </c>
      <c r="W234" s="207"/>
      <c r="X234" s="207" t="s">
        <v>194</v>
      </c>
      <c r="Y234" s="207" t="s">
        <v>195</v>
      </c>
      <c r="Z234" s="208"/>
      <c r="AA234" s="208"/>
      <c r="AB234" s="208"/>
      <c r="AC234" s="208"/>
      <c r="AD234" s="208"/>
      <c r="AE234" s="208"/>
      <c r="AF234" s="208"/>
      <c r="AG234" s="208" t="s">
        <v>453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2" collapsed="false">
      <c r="A235" s="209"/>
      <c r="B235" s="210"/>
      <c r="C235" s="219"/>
      <c r="D235" s="219"/>
      <c r="E235" s="219"/>
      <c r="F235" s="219"/>
      <c r="G235" s="219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202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2.8" hidden="false" customHeight="false" outlineLevel="1" collapsed="false">
      <c r="A236" s="199" t="n">
        <v>76</v>
      </c>
      <c r="B236" s="200" t="s">
        <v>919</v>
      </c>
      <c r="C236" s="201" t="s">
        <v>920</v>
      </c>
      <c r="D236" s="202" t="s">
        <v>259</v>
      </c>
      <c r="E236" s="203" t="n">
        <v>2</v>
      </c>
      <c r="F236" s="204"/>
      <c r="G236" s="205" t="n">
        <f aca="false">ROUND(E236*F236,2)</f>
        <v>0</v>
      </c>
      <c r="H236" s="204" t="n">
        <v>0</v>
      </c>
      <c r="I236" s="205" t="n">
        <f aca="false">ROUND(E236*H236,2)</f>
        <v>0</v>
      </c>
      <c r="J236" s="204" t="n">
        <v>27.6</v>
      </c>
      <c r="K236" s="205" t="n">
        <f aca="false">ROUND(E236*J236,2)</f>
        <v>55.2</v>
      </c>
      <c r="L236" s="205" t="n">
        <v>21</v>
      </c>
      <c r="M236" s="205" t="n">
        <f aca="false">G236*(1+L236/100)</f>
        <v>0</v>
      </c>
      <c r="N236" s="203" t="n">
        <v>0</v>
      </c>
      <c r="O236" s="203" t="n">
        <f aca="false">ROUND(E236*N236,2)</f>
        <v>0</v>
      </c>
      <c r="P236" s="203" t="n">
        <v>0.00549</v>
      </c>
      <c r="Q236" s="203" t="n">
        <f aca="false">ROUND(E236*P236,2)</f>
        <v>0.01</v>
      </c>
      <c r="R236" s="205"/>
      <c r="S236" s="205" t="s">
        <v>192</v>
      </c>
      <c r="T236" s="206" t="s">
        <v>193</v>
      </c>
      <c r="U236" s="207" t="n">
        <v>0.062</v>
      </c>
      <c r="V236" s="207" t="n">
        <f aca="false">ROUND(E236*U236,2)</f>
        <v>0.12</v>
      </c>
      <c r="W236" s="207"/>
      <c r="X236" s="207" t="s">
        <v>194</v>
      </c>
      <c r="Y236" s="207" t="s">
        <v>195</v>
      </c>
      <c r="Z236" s="208"/>
      <c r="AA236" s="208"/>
      <c r="AB236" s="208"/>
      <c r="AC236" s="208"/>
      <c r="AD236" s="208"/>
      <c r="AE236" s="208"/>
      <c r="AF236" s="208"/>
      <c r="AG236" s="208" t="s">
        <v>453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9"/>
      <c r="D237" s="219"/>
      <c r="E237" s="219"/>
      <c r="F237" s="219"/>
      <c r="G237" s="219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77</v>
      </c>
      <c r="B238" s="200" t="s">
        <v>921</v>
      </c>
      <c r="C238" s="201" t="s">
        <v>922</v>
      </c>
      <c r="D238" s="202" t="s">
        <v>259</v>
      </c>
      <c r="E238" s="203" t="n">
        <v>1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1198</v>
      </c>
      <c r="K238" s="205" t="n">
        <f aca="false">ROUND(E238*J238,2)</f>
        <v>1198</v>
      </c>
      <c r="L238" s="205" t="n">
        <v>21</v>
      </c>
      <c r="M238" s="205" t="n">
        <f aca="false">G238*(1+L238/100)</f>
        <v>0</v>
      </c>
      <c r="N238" s="203" t="n">
        <v>0.00244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192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196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2" collapsed="false">
      <c r="A239" s="209"/>
      <c r="B239" s="210"/>
      <c r="C239" s="219"/>
      <c r="D239" s="219"/>
      <c r="E239" s="219"/>
      <c r="F239" s="219"/>
      <c r="G239" s="219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202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2.8" hidden="false" customHeight="false" outlineLevel="1" collapsed="false">
      <c r="A240" s="199" t="n">
        <v>78</v>
      </c>
      <c r="B240" s="200" t="s">
        <v>923</v>
      </c>
      <c r="C240" s="201" t="s">
        <v>924</v>
      </c>
      <c r="D240" s="202" t="s">
        <v>259</v>
      </c>
      <c r="E240" s="203" t="n">
        <v>2</v>
      </c>
      <c r="F240" s="204"/>
      <c r="G240" s="205" t="n">
        <f aca="false">ROUND(E240*F240,2)</f>
        <v>0</v>
      </c>
      <c r="H240" s="204" t="n">
        <v>0</v>
      </c>
      <c r="I240" s="205" t="n">
        <f aca="false">ROUND(E240*H240,2)</f>
        <v>0</v>
      </c>
      <c r="J240" s="204" t="n">
        <v>3725</v>
      </c>
      <c r="K240" s="205" t="n">
        <f aca="false">ROUND(E240*J240,2)</f>
        <v>7450</v>
      </c>
      <c r="L240" s="205" t="n">
        <v>21</v>
      </c>
      <c r="M240" s="205" t="n">
        <f aca="false">G240*(1+L240/100)</f>
        <v>0</v>
      </c>
      <c r="N240" s="203" t="n">
        <v>0.0021</v>
      </c>
      <c r="O240" s="203" t="n">
        <f aca="false">ROUND(E240*N240,2)</f>
        <v>0</v>
      </c>
      <c r="P240" s="203" t="n">
        <v>0</v>
      </c>
      <c r="Q240" s="203" t="n">
        <f aca="false">ROUND(E240*P240,2)</f>
        <v>0</v>
      </c>
      <c r="R240" s="205"/>
      <c r="S240" s="205" t="s">
        <v>192</v>
      </c>
      <c r="T240" s="206" t="s">
        <v>193</v>
      </c>
      <c r="U240" s="207" t="n">
        <v>0</v>
      </c>
      <c r="V240" s="207" t="n">
        <f aca="false">ROUND(E240*U240,2)</f>
        <v>0</v>
      </c>
      <c r="W240" s="207"/>
      <c r="X240" s="207" t="s">
        <v>194</v>
      </c>
      <c r="Y240" s="207" t="s">
        <v>195</v>
      </c>
      <c r="Z240" s="208"/>
      <c r="AA240" s="208"/>
      <c r="AB240" s="208"/>
      <c r="AC240" s="208"/>
      <c r="AD240" s="208"/>
      <c r="AE240" s="208"/>
      <c r="AF240" s="208"/>
      <c r="AG240" s="208" t="s">
        <v>196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2" collapsed="false">
      <c r="A241" s="209"/>
      <c r="B241" s="210"/>
      <c r="C241" s="220" t="s">
        <v>912</v>
      </c>
      <c r="D241" s="220"/>
      <c r="E241" s="220"/>
      <c r="F241" s="220"/>
      <c r="G241" s="220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229" t="n">
        <v>79</v>
      </c>
      <c r="B243" s="230" t="s">
        <v>925</v>
      </c>
      <c r="C243" s="231" t="s">
        <v>926</v>
      </c>
      <c r="D243" s="232" t="s">
        <v>212</v>
      </c>
      <c r="E243" s="233" t="n">
        <v>0.0329</v>
      </c>
      <c r="F243" s="204"/>
      <c r="G243" s="234" t="n">
        <f aca="false">ROUND(E243*F243,2)</f>
        <v>0</v>
      </c>
      <c r="H243" s="235" t="n">
        <v>0</v>
      </c>
      <c r="I243" s="234" t="n">
        <f aca="false">ROUND(E243*H243,2)</f>
        <v>0</v>
      </c>
      <c r="J243" s="235" t="n">
        <v>1239</v>
      </c>
      <c r="K243" s="234" t="n">
        <f aca="false">ROUND(E243*J243,2)</f>
        <v>40.76</v>
      </c>
      <c r="L243" s="234" t="n">
        <v>21</v>
      </c>
      <c r="M243" s="234" t="n">
        <f aca="false">G243*(1+L243/100)</f>
        <v>0</v>
      </c>
      <c r="N243" s="233" t="n">
        <v>0</v>
      </c>
      <c r="O243" s="233" t="n">
        <f aca="false">ROUND(E243*N243,2)</f>
        <v>0</v>
      </c>
      <c r="P243" s="233" t="n">
        <v>0</v>
      </c>
      <c r="Q243" s="233" t="n">
        <f aca="false">ROUND(E243*P243,2)</f>
        <v>0</v>
      </c>
      <c r="R243" s="234"/>
      <c r="S243" s="234" t="s">
        <v>192</v>
      </c>
      <c r="T243" s="236" t="s">
        <v>193</v>
      </c>
      <c r="U243" s="207" t="n">
        <v>2.575</v>
      </c>
      <c r="V243" s="207" t="n">
        <f aca="false">ROUND(E243*U243,2)</f>
        <v>0.08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890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9"/>
      <c r="D244" s="219"/>
      <c r="E244" s="219"/>
      <c r="F244" s="219"/>
      <c r="G244" s="219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202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0" collapsed="false">
      <c r="A245" s="191" t="s">
        <v>186</v>
      </c>
      <c r="B245" s="192" t="s">
        <v>143</v>
      </c>
      <c r="C245" s="193" t="s">
        <v>144</v>
      </c>
      <c r="D245" s="194"/>
      <c r="E245" s="195"/>
      <c r="F245" s="196"/>
      <c r="G245" s="196" t="n">
        <f aca="false">SUMIF(AG246:AG249,"&lt;&gt;NOR",G246:G249)</f>
        <v>0</v>
      </c>
      <c r="H245" s="196"/>
      <c r="I245" s="196" t="n">
        <f aca="false">SUM(I246:I249)</f>
        <v>0</v>
      </c>
      <c r="J245" s="196"/>
      <c r="K245" s="196" t="n">
        <f aca="false">SUM(K246:K249)</f>
        <v>1918.49</v>
      </c>
      <c r="L245" s="196"/>
      <c r="M245" s="196" t="n">
        <f aca="false">SUM(M246:M249)</f>
        <v>0</v>
      </c>
      <c r="N245" s="195"/>
      <c r="O245" s="195" t="n">
        <f aca="false">SUM(O246:O249)</f>
        <v>0</v>
      </c>
      <c r="P245" s="195"/>
      <c r="Q245" s="195" t="n">
        <f aca="false">SUM(Q246:Q249)</f>
        <v>0</v>
      </c>
      <c r="R245" s="196"/>
      <c r="S245" s="196"/>
      <c r="T245" s="197"/>
      <c r="U245" s="198"/>
      <c r="V245" s="198" t="n">
        <f aca="false">SUM(V246:V249)</f>
        <v>0</v>
      </c>
      <c r="W245" s="198"/>
      <c r="X245" s="198"/>
      <c r="Y245" s="198"/>
      <c r="AG245" s="0" t="s">
        <v>187</v>
      </c>
    </row>
    <row r="246" customFormat="false" ht="12.8" hidden="false" customHeight="false" outlineLevel="1" collapsed="false">
      <c r="A246" s="229" t="n">
        <v>80</v>
      </c>
      <c r="B246" s="230" t="s">
        <v>927</v>
      </c>
      <c r="C246" s="231" t="s">
        <v>928</v>
      </c>
      <c r="D246" s="232" t="s">
        <v>212</v>
      </c>
      <c r="E246" s="233" t="n">
        <v>0.9101</v>
      </c>
      <c r="F246" s="204"/>
      <c r="G246" s="234" t="n">
        <f aca="false">ROUND(E246*F246,2)</f>
        <v>0</v>
      </c>
      <c r="H246" s="235" t="n">
        <v>0</v>
      </c>
      <c r="I246" s="234" t="n">
        <f aca="false">ROUND(E246*H246,2)</f>
        <v>0</v>
      </c>
      <c r="J246" s="235" t="n">
        <v>383</v>
      </c>
      <c r="K246" s="234" t="n">
        <f aca="false">ROUND(E246*J246,2)</f>
        <v>348.57</v>
      </c>
      <c r="L246" s="234" t="n">
        <v>21</v>
      </c>
      <c r="M246" s="234" t="n">
        <f aca="false">G246*(1+L246/100)</f>
        <v>0</v>
      </c>
      <c r="N246" s="233" t="n">
        <v>0</v>
      </c>
      <c r="O246" s="233" t="n">
        <f aca="false">ROUND(E246*N246,2)</f>
        <v>0</v>
      </c>
      <c r="P246" s="233" t="n">
        <v>0</v>
      </c>
      <c r="Q246" s="233" t="n">
        <f aca="false">ROUND(E246*P246,2)</f>
        <v>0</v>
      </c>
      <c r="R246" s="234"/>
      <c r="S246" s="234" t="s">
        <v>192</v>
      </c>
      <c r="T246" s="23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929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9"/>
      <c r="D247" s="219"/>
      <c r="E247" s="219"/>
      <c r="F247" s="219"/>
      <c r="G247" s="219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202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2.8" hidden="false" customHeight="false" outlineLevel="1" collapsed="false">
      <c r="A248" s="229" t="n">
        <v>81</v>
      </c>
      <c r="B248" s="230" t="s">
        <v>930</v>
      </c>
      <c r="C248" s="231" t="s">
        <v>931</v>
      </c>
      <c r="D248" s="232" t="s">
        <v>212</v>
      </c>
      <c r="E248" s="233" t="n">
        <v>0.9101</v>
      </c>
      <c r="F248" s="204"/>
      <c r="G248" s="234" t="n">
        <f aca="false">ROUND(E248*F248,2)</f>
        <v>0</v>
      </c>
      <c r="H248" s="235" t="n">
        <v>0</v>
      </c>
      <c r="I248" s="234" t="n">
        <f aca="false">ROUND(E248*H248,2)</f>
        <v>0</v>
      </c>
      <c r="J248" s="235" t="n">
        <v>1725</v>
      </c>
      <c r="K248" s="234" t="n">
        <f aca="false">ROUND(E248*J248,2)</f>
        <v>1569.92</v>
      </c>
      <c r="L248" s="234" t="n">
        <v>21</v>
      </c>
      <c r="M248" s="234" t="n">
        <f aca="false">G248*(1+L248/100)</f>
        <v>0</v>
      </c>
      <c r="N248" s="233" t="n">
        <v>0</v>
      </c>
      <c r="O248" s="233" t="n">
        <f aca="false">ROUND(E248*N248,2)</f>
        <v>0</v>
      </c>
      <c r="P248" s="233" t="n">
        <v>0</v>
      </c>
      <c r="Q248" s="233" t="n">
        <f aca="false">ROUND(E248*P248,2)</f>
        <v>0</v>
      </c>
      <c r="R248" s="234"/>
      <c r="S248" s="234" t="s">
        <v>192</v>
      </c>
      <c r="T248" s="236" t="s">
        <v>193</v>
      </c>
      <c r="U248" s="207" t="n">
        <v>0</v>
      </c>
      <c r="V248" s="207" t="n">
        <f aca="false">ROUND(E248*U248,2)</f>
        <v>0</v>
      </c>
      <c r="W248" s="207"/>
      <c r="X248" s="207" t="s">
        <v>194</v>
      </c>
      <c r="Y248" s="207" t="s">
        <v>195</v>
      </c>
      <c r="Z248" s="208"/>
      <c r="AA248" s="208"/>
      <c r="AB248" s="208"/>
      <c r="AC248" s="208"/>
      <c r="AD248" s="208"/>
      <c r="AE248" s="208"/>
      <c r="AF248" s="208"/>
      <c r="AG248" s="208" t="s">
        <v>196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9"/>
      <c r="D249" s="219"/>
      <c r="E249" s="219"/>
      <c r="F249" s="219"/>
      <c r="G249" s="219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0" collapsed="false">
      <c r="A250" s="191" t="s">
        <v>186</v>
      </c>
      <c r="B250" s="192" t="s">
        <v>152</v>
      </c>
      <c r="C250" s="193" t="s">
        <v>28</v>
      </c>
      <c r="D250" s="194"/>
      <c r="E250" s="195"/>
      <c r="F250" s="196"/>
      <c r="G250" s="196" t="n">
        <f aca="false">SUMIF(AG251:AG252,"&lt;&gt;NOR",G251:G252)</f>
        <v>0</v>
      </c>
      <c r="H250" s="196"/>
      <c r="I250" s="196" t="n">
        <f aca="false">SUM(I251:I252)</f>
        <v>0</v>
      </c>
      <c r="J250" s="196"/>
      <c r="K250" s="196" t="n">
        <f aca="false">SUM(K251:K252)</f>
        <v>8500</v>
      </c>
      <c r="L250" s="196"/>
      <c r="M250" s="196" t="n">
        <f aca="false">SUM(M251:M252)</f>
        <v>0</v>
      </c>
      <c r="N250" s="195"/>
      <c r="O250" s="195" t="n">
        <f aca="false">SUM(O251:O252)</f>
        <v>0</v>
      </c>
      <c r="P250" s="195"/>
      <c r="Q250" s="195" t="n">
        <f aca="false">SUM(Q251:Q252)</f>
        <v>0</v>
      </c>
      <c r="R250" s="196"/>
      <c r="S250" s="196"/>
      <c r="T250" s="197"/>
      <c r="U250" s="198"/>
      <c r="V250" s="198" t="n">
        <f aca="false">SUM(V251:V252)</f>
        <v>0</v>
      </c>
      <c r="W250" s="198"/>
      <c r="X250" s="198"/>
      <c r="Y250" s="198"/>
      <c r="AG250" s="0" t="s">
        <v>187</v>
      </c>
    </row>
    <row r="251" customFormat="false" ht="12.8" hidden="false" customHeight="false" outlineLevel="1" collapsed="false">
      <c r="A251" s="229" t="n">
        <v>82</v>
      </c>
      <c r="B251" s="230" t="s">
        <v>932</v>
      </c>
      <c r="C251" s="231" t="s">
        <v>933</v>
      </c>
      <c r="D251" s="232" t="s">
        <v>848</v>
      </c>
      <c r="E251" s="233" t="n">
        <v>1</v>
      </c>
      <c r="F251" s="235"/>
      <c r="G251" s="234" t="n">
        <f aca="false">ROUND(E251*F251,2)</f>
        <v>0</v>
      </c>
      <c r="H251" s="235" t="n">
        <v>0</v>
      </c>
      <c r="I251" s="234" t="n">
        <f aca="false">ROUND(E251*H251,2)</f>
        <v>0</v>
      </c>
      <c r="J251" s="235" t="n">
        <v>8500</v>
      </c>
      <c r="K251" s="234" t="n">
        <f aca="false">ROUND(E251*J251,2)</f>
        <v>8500</v>
      </c>
      <c r="L251" s="234" t="n">
        <v>21</v>
      </c>
      <c r="M251" s="234" t="n">
        <f aca="false">G251*(1+L251/100)</f>
        <v>0</v>
      </c>
      <c r="N251" s="233" t="n">
        <v>0</v>
      </c>
      <c r="O251" s="233" t="n">
        <f aca="false">ROUND(E251*N251,2)</f>
        <v>0</v>
      </c>
      <c r="P251" s="233" t="n">
        <v>0</v>
      </c>
      <c r="Q251" s="233" t="n">
        <f aca="false">ROUND(E251*P251,2)</f>
        <v>0</v>
      </c>
      <c r="R251" s="234"/>
      <c r="S251" s="234" t="s">
        <v>248</v>
      </c>
      <c r="T251" s="23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9"/>
      <c r="D252" s="219"/>
      <c r="E252" s="219"/>
      <c r="F252" s="219"/>
      <c r="G252" s="219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202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0" collapsed="false">
      <c r="A253" s="191" t="s">
        <v>186</v>
      </c>
      <c r="B253" s="192" t="s">
        <v>27</v>
      </c>
      <c r="C253" s="193" t="s">
        <v>28</v>
      </c>
      <c r="D253" s="194"/>
      <c r="E253" s="195"/>
      <c r="F253" s="196"/>
      <c r="G253" s="196" t="n">
        <f aca="false">SUMIF(AG254:AG267,"&lt;&gt;NOR",G254:G267)</f>
        <v>0</v>
      </c>
      <c r="H253" s="196"/>
      <c r="I253" s="196" t="n">
        <f aca="false">SUM(I254:I267)</f>
        <v>0</v>
      </c>
      <c r="J253" s="196"/>
      <c r="K253" s="196" t="n">
        <f aca="false">SUM(K254:K267)</f>
        <v>0</v>
      </c>
      <c r="L253" s="196"/>
      <c r="M253" s="196" t="n">
        <f aca="false">SUM(M254:M267)</f>
        <v>0</v>
      </c>
      <c r="N253" s="195"/>
      <c r="O253" s="195" t="n">
        <f aca="false">SUM(O254:O267)</f>
        <v>0</v>
      </c>
      <c r="P253" s="195"/>
      <c r="Q253" s="195" t="n">
        <f aca="false">SUM(Q254:Q267)</f>
        <v>0</v>
      </c>
      <c r="R253" s="196"/>
      <c r="S253" s="196"/>
      <c r="T253" s="197"/>
      <c r="U253" s="198"/>
      <c r="V253" s="198" t="n">
        <f aca="false">SUM(V254:V267)</f>
        <v>0</v>
      </c>
      <c r="W253" s="198"/>
      <c r="X253" s="198"/>
      <c r="Y253" s="198"/>
      <c r="AG253" s="0" t="s">
        <v>187</v>
      </c>
    </row>
    <row r="254" customFormat="false" ht="12.8" hidden="false" customHeight="false" outlineLevel="1" collapsed="false">
      <c r="A254" s="229" t="n">
        <v>83</v>
      </c>
      <c r="B254" s="230" t="s">
        <v>707</v>
      </c>
      <c r="C254" s="231" t="s">
        <v>708</v>
      </c>
      <c r="D254" s="232" t="s">
        <v>709</v>
      </c>
      <c r="E254" s="233" t="n">
        <v>1</v>
      </c>
      <c r="F254" s="204"/>
      <c r="G254" s="234" t="n">
        <f aca="false">ROUND(E254*F254,2)</f>
        <v>0</v>
      </c>
      <c r="H254" s="235" t="n">
        <v>0</v>
      </c>
      <c r="I254" s="234" t="n">
        <f aca="false">ROUND(E254*H254,2)</f>
        <v>0</v>
      </c>
      <c r="J254" s="235" t="n">
        <v>0</v>
      </c>
      <c r="K254" s="234" t="n">
        <f aca="false">ROUND(E254*J254,2)</f>
        <v>0</v>
      </c>
      <c r="L254" s="234" t="n">
        <v>21</v>
      </c>
      <c r="M254" s="234" t="n">
        <f aca="false">G254*(1+L254/100)</f>
        <v>0</v>
      </c>
      <c r="N254" s="233" t="n">
        <v>0</v>
      </c>
      <c r="O254" s="233" t="n">
        <f aca="false">ROUND(E254*N254,2)</f>
        <v>0</v>
      </c>
      <c r="P254" s="233" t="n">
        <v>0</v>
      </c>
      <c r="Q254" s="233" t="n">
        <f aca="false">ROUND(E254*P254,2)</f>
        <v>0</v>
      </c>
      <c r="R254" s="234"/>
      <c r="S254" s="234" t="s">
        <v>248</v>
      </c>
      <c r="T254" s="236" t="s">
        <v>193</v>
      </c>
      <c r="U254" s="207" t="n">
        <v>0</v>
      </c>
      <c r="V254" s="207" t="n">
        <f aca="false">ROUND(E254*U254,2)</f>
        <v>0</v>
      </c>
      <c r="W254" s="207"/>
      <c r="X254" s="207" t="s">
        <v>710</v>
      </c>
      <c r="Y254" s="207" t="s">
        <v>195</v>
      </c>
      <c r="Z254" s="208"/>
      <c r="AA254" s="208"/>
      <c r="AB254" s="208"/>
      <c r="AC254" s="208"/>
      <c r="AD254" s="208"/>
      <c r="AE254" s="208"/>
      <c r="AF254" s="208"/>
      <c r="AG254" s="208" t="s">
        <v>711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9"/>
      <c r="D255" s="219"/>
      <c r="E255" s="219"/>
      <c r="F255" s="219"/>
      <c r="G255" s="219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229" t="n">
        <v>84</v>
      </c>
      <c r="B256" s="230" t="s">
        <v>712</v>
      </c>
      <c r="C256" s="231" t="s">
        <v>713</v>
      </c>
      <c r="D256" s="232" t="s">
        <v>709</v>
      </c>
      <c r="E256" s="233" t="n">
        <v>1</v>
      </c>
      <c r="F256" s="204"/>
      <c r="G256" s="234" t="n">
        <f aca="false">ROUND(E256*F256,2)</f>
        <v>0</v>
      </c>
      <c r="H256" s="235" t="n">
        <v>0</v>
      </c>
      <c r="I256" s="234" t="n">
        <f aca="false">ROUND(E256*H256,2)</f>
        <v>0</v>
      </c>
      <c r="J256" s="235" t="n">
        <v>0</v>
      </c>
      <c r="K256" s="234" t="n">
        <f aca="false">ROUND(E256*J256,2)</f>
        <v>0</v>
      </c>
      <c r="L256" s="234" t="n">
        <v>21</v>
      </c>
      <c r="M256" s="234" t="n">
        <f aca="false">G256*(1+L256/100)</f>
        <v>0</v>
      </c>
      <c r="N256" s="233" t="n">
        <v>0</v>
      </c>
      <c r="O256" s="233" t="n">
        <f aca="false">ROUND(E256*N256,2)</f>
        <v>0</v>
      </c>
      <c r="P256" s="233" t="n">
        <v>0</v>
      </c>
      <c r="Q256" s="233" t="n">
        <f aca="false">ROUND(E256*P256,2)</f>
        <v>0</v>
      </c>
      <c r="R256" s="234"/>
      <c r="S256" s="234" t="s">
        <v>248</v>
      </c>
      <c r="T256" s="23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710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711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false" outlineLevel="2" collapsed="false">
      <c r="A257" s="209"/>
      <c r="B257" s="210"/>
      <c r="C257" s="219"/>
      <c r="D257" s="219"/>
      <c r="E257" s="219"/>
      <c r="F257" s="219"/>
      <c r="G257" s="219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202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2.8" hidden="false" customHeight="false" outlineLevel="1" collapsed="false">
      <c r="A258" s="229" t="n">
        <v>85</v>
      </c>
      <c r="B258" s="230" t="s">
        <v>714</v>
      </c>
      <c r="C258" s="231" t="s">
        <v>715</v>
      </c>
      <c r="D258" s="232" t="s">
        <v>709</v>
      </c>
      <c r="E258" s="233" t="n">
        <v>1</v>
      </c>
      <c r="F258" s="204"/>
      <c r="G258" s="234" t="n">
        <f aca="false">ROUND(E258*F258,2)</f>
        <v>0</v>
      </c>
      <c r="H258" s="235" t="n">
        <v>0</v>
      </c>
      <c r="I258" s="234" t="n">
        <f aca="false">ROUND(E258*H258,2)</f>
        <v>0</v>
      </c>
      <c r="J258" s="235" t="n">
        <v>0</v>
      </c>
      <c r="K258" s="234" t="n">
        <f aca="false">ROUND(E258*J258,2)</f>
        <v>0</v>
      </c>
      <c r="L258" s="234" t="n">
        <v>21</v>
      </c>
      <c r="M258" s="234" t="n">
        <f aca="false">G258*(1+L258/100)</f>
        <v>0</v>
      </c>
      <c r="N258" s="233" t="n">
        <v>0</v>
      </c>
      <c r="O258" s="233" t="n">
        <f aca="false">ROUND(E258*N258,2)</f>
        <v>0</v>
      </c>
      <c r="P258" s="233" t="n">
        <v>0</v>
      </c>
      <c r="Q258" s="233" t="n">
        <f aca="false">ROUND(E258*P258,2)</f>
        <v>0</v>
      </c>
      <c r="R258" s="234"/>
      <c r="S258" s="234" t="s">
        <v>248</v>
      </c>
      <c r="T258" s="236" t="s">
        <v>193</v>
      </c>
      <c r="U258" s="207" t="n">
        <v>0</v>
      </c>
      <c r="V258" s="207" t="n">
        <f aca="false">ROUND(E258*U258,2)</f>
        <v>0</v>
      </c>
      <c r="W258" s="207"/>
      <c r="X258" s="207" t="s">
        <v>710</v>
      </c>
      <c r="Y258" s="207" t="s">
        <v>195</v>
      </c>
      <c r="Z258" s="208"/>
      <c r="AA258" s="208"/>
      <c r="AB258" s="208"/>
      <c r="AC258" s="208"/>
      <c r="AD258" s="208"/>
      <c r="AE258" s="208"/>
      <c r="AF258" s="208"/>
      <c r="AG258" s="208" t="s">
        <v>711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9"/>
      <c r="D259" s="219"/>
      <c r="E259" s="219"/>
      <c r="F259" s="219"/>
      <c r="G259" s="219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2.8" hidden="false" customHeight="false" outlineLevel="1" collapsed="false">
      <c r="A260" s="229" t="n">
        <v>86</v>
      </c>
      <c r="B260" s="230" t="s">
        <v>716</v>
      </c>
      <c r="C260" s="231" t="s">
        <v>717</v>
      </c>
      <c r="D260" s="232" t="s">
        <v>709</v>
      </c>
      <c r="E260" s="233" t="n">
        <v>1</v>
      </c>
      <c r="F260" s="204"/>
      <c r="G260" s="234" t="n">
        <f aca="false">ROUND(E260*F260,2)</f>
        <v>0</v>
      </c>
      <c r="H260" s="235" t="n">
        <v>0</v>
      </c>
      <c r="I260" s="234" t="n">
        <f aca="false">ROUND(E260*H260,2)</f>
        <v>0</v>
      </c>
      <c r="J260" s="235" t="n">
        <v>0</v>
      </c>
      <c r="K260" s="234" t="n">
        <f aca="false">ROUND(E260*J260,2)</f>
        <v>0</v>
      </c>
      <c r="L260" s="234" t="n">
        <v>21</v>
      </c>
      <c r="M260" s="234" t="n">
        <f aca="false">G260*(1+L260/100)</f>
        <v>0</v>
      </c>
      <c r="N260" s="233" t="n">
        <v>0</v>
      </c>
      <c r="O260" s="233" t="n">
        <f aca="false">ROUND(E260*N260,2)</f>
        <v>0</v>
      </c>
      <c r="P260" s="233" t="n">
        <v>0</v>
      </c>
      <c r="Q260" s="233" t="n">
        <f aca="false">ROUND(E260*P260,2)</f>
        <v>0</v>
      </c>
      <c r="R260" s="234"/>
      <c r="S260" s="234" t="s">
        <v>248</v>
      </c>
      <c r="T260" s="23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710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711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9"/>
      <c r="D261" s="219"/>
      <c r="E261" s="219"/>
      <c r="F261" s="219"/>
      <c r="G261" s="219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202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2.8" hidden="false" customHeight="false" outlineLevel="1" collapsed="false">
      <c r="A262" s="229" t="n">
        <v>87</v>
      </c>
      <c r="B262" s="230" t="s">
        <v>718</v>
      </c>
      <c r="C262" s="231" t="s">
        <v>719</v>
      </c>
      <c r="D262" s="232" t="s">
        <v>709</v>
      </c>
      <c r="E262" s="233" t="n">
        <v>1</v>
      </c>
      <c r="F262" s="204"/>
      <c r="G262" s="234" t="n">
        <f aca="false">ROUND(E262*F262,2)</f>
        <v>0</v>
      </c>
      <c r="H262" s="235" t="n">
        <v>0</v>
      </c>
      <c r="I262" s="234" t="n">
        <f aca="false">ROUND(E262*H262,2)</f>
        <v>0</v>
      </c>
      <c r="J262" s="235" t="n">
        <v>0</v>
      </c>
      <c r="K262" s="234" t="n">
        <f aca="false">ROUND(E262*J262,2)</f>
        <v>0</v>
      </c>
      <c r="L262" s="234" t="n">
        <v>21</v>
      </c>
      <c r="M262" s="234" t="n">
        <f aca="false">G262*(1+L262/100)</f>
        <v>0</v>
      </c>
      <c r="N262" s="233" t="n">
        <v>0</v>
      </c>
      <c r="O262" s="233" t="n">
        <f aca="false">ROUND(E262*N262,2)</f>
        <v>0</v>
      </c>
      <c r="P262" s="233" t="n">
        <v>0</v>
      </c>
      <c r="Q262" s="233" t="n">
        <f aca="false">ROUND(E262*P262,2)</f>
        <v>0</v>
      </c>
      <c r="R262" s="234"/>
      <c r="S262" s="234" t="s">
        <v>192</v>
      </c>
      <c r="T262" s="236" t="s">
        <v>193</v>
      </c>
      <c r="U262" s="207" t="n">
        <v>0</v>
      </c>
      <c r="V262" s="207" t="n">
        <f aca="false">ROUND(E262*U262,2)</f>
        <v>0</v>
      </c>
      <c r="W262" s="207"/>
      <c r="X262" s="207" t="s">
        <v>710</v>
      </c>
      <c r="Y262" s="207" t="s">
        <v>195</v>
      </c>
      <c r="Z262" s="208"/>
      <c r="AA262" s="208"/>
      <c r="AB262" s="208"/>
      <c r="AC262" s="208"/>
      <c r="AD262" s="208"/>
      <c r="AE262" s="208"/>
      <c r="AF262" s="208"/>
      <c r="AG262" s="208" t="s">
        <v>711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2" collapsed="false">
      <c r="A263" s="209"/>
      <c r="B263" s="210"/>
      <c r="C263" s="219"/>
      <c r="D263" s="219"/>
      <c r="E263" s="219"/>
      <c r="F263" s="219"/>
      <c r="G263" s="219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202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2.8" hidden="false" customHeight="false" outlineLevel="1" collapsed="false">
      <c r="A264" s="229" t="n">
        <v>88</v>
      </c>
      <c r="B264" s="230" t="s">
        <v>720</v>
      </c>
      <c r="C264" s="231" t="s">
        <v>721</v>
      </c>
      <c r="D264" s="232" t="s">
        <v>709</v>
      </c>
      <c r="E264" s="233" t="n">
        <v>1</v>
      </c>
      <c r="F264" s="204"/>
      <c r="G264" s="234" t="n">
        <f aca="false">ROUND(E264*F264,2)</f>
        <v>0</v>
      </c>
      <c r="H264" s="235" t="n">
        <v>0</v>
      </c>
      <c r="I264" s="234" t="n">
        <f aca="false">ROUND(E264*H264,2)</f>
        <v>0</v>
      </c>
      <c r="J264" s="235" t="n">
        <v>0</v>
      </c>
      <c r="K264" s="234" t="n">
        <f aca="false">ROUND(E264*J264,2)</f>
        <v>0</v>
      </c>
      <c r="L264" s="234" t="n">
        <v>21</v>
      </c>
      <c r="M264" s="234" t="n">
        <f aca="false">G264*(1+L264/100)</f>
        <v>0</v>
      </c>
      <c r="N264" s="233" t="n">
        <v>0</v>
      </c>
      <c r="O264" s="233" t="n">
        <f aca="false">ROUND(E264*N264,2)</f>
        <v>0</v>
      </c>
      <c r="P264" s="233" t="n">
        <v>0</v>
      </c>
      <c r="Q264" s="233" t="n">
        <f aca="false">ROUND(E264*P264,2)</f>
        <v>0</v>
      </c>
      <c r="R264" s="234"/>
      <c r="S264" s="234" t="s">
        <v>248</v>
      </c>
      <c r="T264" s="236" t="s">
        <v>193</v>
      </c>
      <c r="U264" s="207" t="n">
        <v>0</v>
      </c>
      <c r="V264" s="207" t="n">
        <f aca="false">ROUND(E264*U264,2)</f>
        <v>0</v>
      </c>
      <c r="W264" s="207"/>
      <c r="X264" s="207" t="s">
        <v>710</v>
      </c>
      <c r="Y264" s="207" t="s">
        <v>195</v>
      </c>
      <c r="Z264" s="208"/>
      <c r="AA264" s="208"/>
      <c r="AB264" s="208"/>
      <c r="AC264" s="208"/>
      <c r="AD264" s="208"/>
      <c r="AE264" s="208"/>
      <c r="AF264" s="208"/>
      <c r="AG264" s="208" t="s">
        <v>711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9"/>
      <c r="D265" s="219"/>
      <c r="E265" s="219"/>
      <c r="F265" s="219"/>
      <c r="G265" s="219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229" t="n">
        <v>89</v>
      </c>
      <c r="B266" s="230" t="s">
        <v>722</v>
      </c>
      <c r="C266" s="231" t="s">
        <v>723</v>
      </c>
      <c r="D266" s="232" t="s">
        <v>709</v>
      </c>
      <c r="E266" s="233" t="n">
        <v>1</v>
      </c>
      <c r="F266" s="204"/>
      <c r="G266" s="234" t="n">
        <f aca="false">ROUND(E266*F266,2)</f>
        <v>0</v>
      </c>
      <c r="H266" s="235" t="n">
        <v>0</v>
      </c>
      <c r="I266" s="234" t="n">
        <f aca="false">ROUND(E266*H266,2)</f>
        <v>0</v>
      </c>
      <c r="J266" s="235" t="n">
        <v>0</v>
      </c>
      <c r="K266" s="234" t="n">
        <f aca="false">ROUND(E266*J266,2)</f>
        <v>0</v>
      </c>
      <c r="L266" s="234" t="n">
        <v>21</v>
      </c>
      <c r="M266" s="234" t="n">
        <f aca="false">G266*(1+L266/100)</f>
        <v>0</v>
      </c>
      <c r="N266" s="233" t="n">
        <v>0</v>
      </c>
      <c r="O266" s="233" t="n">
        <f aca="false">ROUND(E266*N266,2)</f>
        <v>0</v>
      </c>
      <c r="P266" s="233" t="n">
        <v>0</v>
      </c>
      <c r="Q266" s="233" t="n">
        <f aca="false">ROUND(E266*P266,2)</f>
        <v>0</v>
      </c>
      <c r="R266" s="234"/>
      <c r="S266" s="234" t="s">
        <v>248</v>
      </c>
      <c r="T266" s="23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710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711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9"/>
      <c r="D267" s="219"/>
      <c r="E267" s="219"/>
      <c r="F267" s="219"/>
      <c r="G267" s="219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202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0" collapsed="false">
      <c r="A268" s="169"/>
      <c r="B268" s="175"/>
      <c r="C268" s="241"/>
      <c r="D268" s="177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AE268" s="0" t="n">
        <v>15</v>
      </c>
      <c r="AF268" s="0" t="n">
        <v>21</v>
      </c>
      <c r="AG268" s="0" t="s">
        <v>172</v>
      </c>
    </row>
    <row r="269" customFormat="false" ht="13.2" hidden="false" customHeight="false" outlineLevel="0" collapsed="false">
      <c r="A269" s="242"/>
      <c r="B269" s="243" t="s">
        <v>23</v>
      </c>
      <c r="C269" s="244"/>
      <c r="D269" s="245"/>
      <c r="E269" s="246"/>
      <c r="F269" s="246"/>
      <c r="G269" s="247" t="n">
        <f aca="false">G8+G15+G27+G30+G152+G205+G245+G250+G253</f>
        <v>0</v>
      </c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AE269" s="0" t="n">
        <f aca="false">SUMIF(L7:L267,AE268,G7:G267)</f>
        <v>0</v>
      </c>
      <c r="AF269" s="0" t="n">
        <f aca="false">SUMIF(L7:L267,AF268,G7:G267)</f>
        <v>0</v>
      </c>
      <c r="AG269" s="0" t="s">
        <v>724</v>
      </c>
    </row>
    <row r="270" customFormat="false" ht="13.2" hidden="false" customHeight="false" outlineLevel="0" collapsed="false">
      <c r="C270" s="248"/>
      <c r="D270" s="112"/>
      <c r="AG270" s="0" t="s">
        <v>725</v>
      </c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</sheetData>
  <sheetProtection sheet="true" password="8d30" objects="true" scenarios="true"/>
  <mergeCells count="134">
    <mergeCell ref="A1:G1"/>
    <mergeCell ref="C2:G2"/>
    <mergeCell ref="C3:G3"/>
    <mergeCell ref="C4:G4"/>
    <mergeCell ref="C11:G11"/>
    <mergeCell ref="C14:G14"/>
    <mergeCell ref="C18:G18"/>
    <mergeCell ref="C20:G20"/>
    <mergeCell ref="C22:G22"/>
    <mergeCell ref="C24:G24"/>
    <mergeCell ref="C26:G26"/>
    <mergeCell ref="C29:G29"/>
    <mergeCell ref="C32:G32"/>
    <mergeCell ref="C35:G35"/>
    <mergeCell ref="C38:G38"/>
    <mergeCell ref="C41:G41"/>
    <mergeCell ref="C43:G43"/>
    <mergeCell ref="C44:G44"/>
    <mergeCell ref="C46:G46"/>
    <mergeCell ref="C48:G48"/>
    <mergeCell ref="C49:G49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7:G67"/>
    <mergeCell ref="C69:G69"/>
    <mergeCell ref="C70:G70"/>
    <mergeCell ref="C72:G72"/>
    <mergeCell ref="C74:G74"/>
    <mergeCell ref="C75:G75"/>
    <mergeCell ref="C77:G77"/>
    <mergeCell ref="C79:G79"/>
    <mergeCell ref="C80:G80"/>
    <mergeCell ref="C83:G83"/>
    <mergeCell ref="C85:G85"/>
    <mergeCell ref="C86:G86"/>
    <mergeCell ref="C88:G88"/>
    <mergeCell ref="C90:G90"/>
    <mergeCell ref="C91:G91"/>
    <mergeCell ref="C93:G93"/>
    <mergeCell ref="C95:G95"/>
    <mergeCell ref="C96:G96"/>
    <mergeCell ref="C98:G98"/>
    <mergeCell ref="C100:G100"/>
    <mergeCell ref="C101:G101"/>
    <mergeCell ref="C103:G103"/>
    <mergeCell ref="C104:G104"/>
    <mergeCell ref="C106:G106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6:G136"/>
    <mergeCell ref="C139:G139"/>
    <mergeCell ref="C143:G143"/>
    <mergeCell ref="C147:G147"/>
    <mergeCell ref="C149:G149"/>
    <mergeCell ref="C151:G151"/>
    <mergeCell ref="C154:G154"/>
    <mergeCell ref="C155:G155"/>
    <mergeCell ref="C157:G157"/>
    <mergeCell ref="C159:G159"/>
    <mergeCell ref="C161:G161"/>
    <mergeCell ref="C162:G162"/>
    <mergeCell ref="C164:G164"/>
    <mergeCell ref="C165:G165"/>
    <mergeCell ref="C166:G166"/>
    <mergeCell ref="C168:G168"/>
    <mergeCell ref="C169:G169"/>
    <mergeCell ref="C170:G170"/>
    <mergeCell ref="C172:G172"/>
    <mergeCell ref="C173:G173"/>
    <mergeCell ref="C174:G174"/>
    <mergeCell ref="C176:G176"/>
    <mergeCell ref="C177:G177"/>
    <mergeCell ref="C178:G178"/>
    <mergeCell ref="C180:G180"/>
    <mergeCell ref="C181:G181"/>
    <mergeCell ref="C183:G183"/>
    <mergeCell ref="C184:G184"/>
    <mergeCell ref="C186:G186"/>
    <mergeCell ref="C187:G187"/>
    <mergeCell ref="C189:G189"/>
    <mergeCell ref="C191:G191"/>
    <mergeCell ref="C193:G193"/>
    <mergeCell ref="C195:G195"/>
    <mergeCell ref="C197:G197"/>
    <mergeCell ref="C199:G199"/>
    <mergeCell ref="C201:G201"/>
    <mergeCell ref="C203:G203"/>
    <mergeCell ref="C207:G207"/>
    <mergeCell ref="C209:G209"/>
    <mergeCell ref="C213:G213"/>
    <mergeCell ref="C217:G217"/>
    <mergeCell ref="C220:G220"/>
    <mergeCell ref="C222:G222"/>
    <mergeCell ref="C224:G224"/>
    <mergeCell ref="C226:G226"/>
    <mergeCell ref="C228:G228"/>
    <mergeCell ref="C229:G229"/>
    <mergeCell ref="C231:G231"/>
    <mergeCell ref="C233:G233"/>
    <mergeCell ref="C235:G235"/>
    <mergeCell ref="C237:G237"/>
    <mergeCell ref="C239:G239"/>
    <mergeCell ref="C241:G241"/>
    <mergeCell ref="C242:G242"/>
    <mergeCell ref="C244:G244"/>
    <mergeCell ref="C247:G247"/>
    <mergeCell ref="C249:G249"/>
    <mergeCell ref="C252:G252"/>
    <mergeCell ref="C255:G255"/>
    <mergeCell ref="C257:G257"/>
    <mergeCell ref="C259:G259"/>
    <mergeCell ref="C261:G261"/>
    <mergeCell ref="C263:G263"/>
    <mergeCell ref="C265:G265"/>
    <mergeCell ref="C267:G26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52" activePane="bottomLeft" state="frozen"/>
      <selection pane="topLeft" activeCell="A1" activeCellId="0" sqref="A1"/>
      <selection pane="bottomLeft" activeCell="F172" activeCellId="0" sqref="F17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59</v>
      </c>
      <c r="C4" s="183" t="s">
        <v>60</v>
      </c>
      <c r="D4" s="183"/>
      <c r="E4" s="183"/>
      <c r="F4" s="183"/>
      <c r="G4" s="183"/>
      <c r="AG4" s="0" t="s">
        <v>161</v>
      </c>
    </row>
    <row r="5" customFormat="false" ht="12.8" hidden="false" customHeight="false" outlineLevel="0" collapsed="false">
      <c r="C5" s="220" t="s">
        <v>934</v>
      </c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85</v>
      </c>
      <c r="C8" s="193" t="s">
        <v>86</v>
      </c>
      <c r="D8" s="194"/>
      <c r="E8" s="195"/>
      <c r="F8" s="196"/>
      <c r="G8" s="196" t="n">
        <f aca="false">SUMIF(AG9:AG43,"&lt;&gt;NOR",G9:G43)</f>
        <v>0</v>
      </c>
      <c r="H8" s="196"/>
      <c r="I8" s="196" t="n">
        <f aca="false">SUM(I9:I43)</f>
        <v>6496.08</v>
      </c>
      <c r="J8" s="196"/>
      <c r="K8" s="196" t="n">
        <f aca="false">SUM(K9:K43)</f>
        <v>129054.44</v>
      </c>
      <c r="L8" s="196"/>
      <c r="M8" s="196" t="n">
        <f aca="false">SUM(M9:M43)</f>
        <v>0</v>
      </c>
      <c r="N8" s="195"/>
      <c r="O8" s="195" t="n">
        <f aca="false">SUM(O9:O43)</f>
        <v>20.86</v>
      </c>
      <c r="P8" s="195"/>
      <c r="Q8" s="195" t="n">
        <f aca="false">SUM(Q9:Q43)</f>
        <v>0</v>
      </c>
      <c r="R8" s="196"/>
      <c r="S8" s="196"/>
      <c r="T8" s="197"/>
      <c r="U8" s="198"/>
      <c r="V8" s="198" t="n">
        <f aca="false">SUM(V9:V43)</f>
        <v>218.05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935</v>
      </c>
      <c r="C9" s="201" t="s">
        <v>936</v>
      </c>
      <c r="D9" s="202" t="s">
        <v>340</v>
      </c>
      <c r="E9" s="203" t="n">
        <v>25.24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583</v>
      </c>
      <c r="K9" s="205" t="n">
        <f aca="false">ROUND(E9*J9,2)</f>
        <v>14714.92</v>
      </c>
      <c r="L9" s="205" t="n">
        <v>21</v>
      </c>
      <c r="M9" s="205" t="n">
        <f aca="false">G9*(1+L9/100)</f>
        <v>0</v>
      </c>
      <c r="N9" s="203" t="n">
        <v>0.05</v>
      </c>
      <c r="O9" s="203" t="n">
        <f aca="false">ROUND(E9*N9,2)</f>
        <v>1.26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937</v>
      </c>
      <c r="D10" s="215"/>
      <c r="E10" s="216" t="n">
        <v>25.24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938</v>
      </c>
      <c r="C12" s="201" t="s">
        <v>939</v>
      </c>
      <c r="D12" s="202" t="s">
        <v>205</v>
      </c>
      <c r="E12" s="203" t="n">
        <v>43.2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1527</v>
      </c>
      <c r="K12" s="205" t="n">
        <f aca="false">ROUND(E12*J12,2)</f>
        <v>65966.4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3.533</v>
      </c>
      <c r="V12" s="207" t="n">
        <f aca="false">ROUND(E12*U12,2)</f>
        <v>152.63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940</v>
      </c>
      <c r="D13" s="215"/>
      <c r="E13" s="216" t="n">
        <v>43.2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941</v>
      </c>
      <c r="C15" s="201" t="s">
        <v>942</v>
      </c>
      <c r="D15" s="202" t="s">
        <v>190</v>
      </c>
      <c r="E15" s="203" t="n">
        <v>24</v>
      </c>
      <c r="F15" s="204"/>
      <c r="G15" s="205" t="n">
        <f aca="false">ROUND(E15*F15,2)</f>
        <v>0</v>
      </c>
      <c r="H15" s="204" t="n">
        <v>9.55</v>
      </c>
      <c r="I15" s="205" t="n">
        <f aca="false">ROUND(E15*H15,2)</f>
        <v>229.2</v>
      </c>
      <c r="J15" s="204" t="n">
        <v>142.45</v>
      </c>
      <c r="K15" s="205" t="n">
        <f aca="false">ROUND(E15*J15,2)</f>
        <v>3418.8</v>
      </c>
      <c r="L15" s="205" t="n">
        <v>21</v>
      </c>
      <c r="M15" s="205" t="n">
        <f aca="false">G15*(1+L15/100)</f>
        <v>0</v>
      </c>
      <c r="N15" s="203" t="n">
        <v>0.00099</v>
      </c>
      <c r="O15" s="203" t="n">
        <f aca="false">ROUND(E15*N15,2)</f>
        <v>0.02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0.236</v>
      </c>
      <c r="V15" s="207" t="n">
        <f aca="false">ROUND(E15*U15,2)</f>
        <v>5.66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943</v>
      </c>
      <c r="D16" s="215"/>
      <c r="E16" s="216" t="n">
        <v>24</v>
      </c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4</v>
      </c>
      <c r="B18" s="200" t="s">
        <v>944</v>
      </c>
      <c r="C18" s="201" t="s">
        <v>945</v>
      </c>
      <c r="D18" s="202" t="s">
        <v>190</v>
      </c>
      <c r="E18" s="203" t="n">
        <v>24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33.1</v>
      </c>
      <c r="K18" s="205" t="n">
        <f aca="false">ROUND(E18*J18,2)</f>
        <v>794.4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192</v>
      </c>
      <c r="T18" s="206" t="s">
        <v>193</v>
      </c>
      <c r="U18" s="207" t="n">
        <v>0.07</v>
      </c>
      <c r="V18" s="207" t="n">
        <f aca="false">ROUND(E18*U18,2)</f>
        <v>1.68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5</v>
      </c>
      <c r="B20" s="200" t="s">
        <v>946</v>
      </c>
      <c r="C20" s="201" t="s">
        <v>947</v>
      </c>
      <c r="D20" s="202" t="s">
        <v>205</v>
      </c>
      <c r="E20" s="203" t="n">
        <v>56.16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153.5</v>
      </c>
      <c r="K20" s="205" t="n">
        <f aca="false">ROUND(E20*J20,2)</f>
        <v>8620.56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192</v>
      </c>
      <c r="T20" s="206" t="s">
        <v>193</v>
      </c>
      <c r="U20" s="207" t="n">
        <v>0.345</v>
      </c>
      <c r="V20" s="207" t="n">
        <f aca="false">ROUND(E20*U20,2)</f>
        <v>19.38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948</v>
      </c>
      <c r="D21" s="215"/>
      <c r="E21" s="216" t="n">
        <v>56.16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6</v>
      </c>
      <c r="B23" s="200" t="s">
        <v>949</v>
      </c>
      <c r="C23" s="201" t="s">
        <v>950</v>
      </c>
      <c r="D23" s="202" t="s">
        <v>205</v>
      </c>
      <c r="E23" s="203" t="n">
        <v>56.16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53.3</v>
      </c>
      <c r="K23" s="205" t="n">
        <f aca="false">ROUND(E23*J23,2)</f>
        <v>2993.33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192</v>
      </c>
      <c r="T23" s="206" t="s">
        <v>193</v>
      </c>
      <c r="U23" s="207" t="n">
        <v>0.074</v>
      </c>
      <c r="V23" s="207" t="n">
        <f aca="false">ROUND(E23*U23,2)</f>
        <v>4.16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7</v>
      </c>
      <c r="B25" s="200" t="s">
        <v>951</v>
      </c>
      <c r="C25" s="201" t="s">
        <v>952</v>
      </c>
      <c r="D25" s="202" t="s">
        <v>205</v>
      </c>
      <c r="E25" s="203" t="n">
        <v>14.976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296</v>
      </c>
      <c r="K25" s="205" t="n">
        <f aca="false">ROUND(E25*J25,2)</f>
        <v>4432.9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192</v>
      </c>
      <c r="T25" s="206" t="s">
        <v>193</v>
      </c>
      <c r="U25" s="207" t="n">
        <v>0.011</v>
      </c>
      <c r="V25" s="207" t="n">
        <f aca="false">ROUND(E25*U25,2)</f>
        <v>0.16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4" t="s">
        <v>953</v>
      </c>
      <c r="D26" s="215"/>
      <c r="E26" s="216" t="n">
        <v>56.16</v>
      </c>
      <c r="F26" s="207"/>
      <c r="G26" s="20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200</v>
      </c>
      <c r="AH26" s="208" t="n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3" collapsed="false">
      <c r="A27" s="209"/>
      <c r="B27" s="210"/>
      <c r="C27" s="214" t="s">
        <v>954</v>
      </c>
      <c r="D27" s="215"/>
      <c r="E27" s="216" t="n">
        <v>-41.18</v>
      </c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7"/>
      <c r="D28" s="217"/>
      <c r="E28" s="217"/>
      <c r="F28" s="217"/>
      <c r="G28" s="21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229" t="n">
        <v>8</v>
      </c>
      <c r="B29" s="230" t="s">
        <v>955</v>
      </c>
      <c r="C29" s="231" t="s">
        <v>956</v>
      </c>
      <c r="D29" s="232" t="s">
        <v>205</v>
      </c>
      <c r="E29" s="233" t="n">
        <v>14.976</v>
      </c>
      <c r="F29" s="235"/>
      <c r="G29" s="234" t="n">
        <f aca="false">ROUND(E29*F29,2)</f>
        <v>0</v>
      </c>
      <c r="H29" s="235" t="n">
        <v>0</v>
      </c>
      <c r="I29" s="234" t="n">
        <f aca="false">ROUND(E29*H29,2)</f>
        <v>0</v>
      </c>
      <c r="J29" s="235" t="n">
        <v>316</v>
      </c>
      <c r="K29" s="234" t="n">
        <f aca="false">ROUND(E29*J29,2)</f>
        <v>4732.42</v>
      </c>
      <c r="L29" s="234" t="n">
        <v>21</v>
      </c>
      <c r="M29" s="234" t="n">
        <f aca="false">G29*(1+L29/100)</f>
        <v>0</v>
      </c>
      <c r="N29" s="233" t="n">
        <v>0</v>
      </c>
      <c r="O29" s="233" t="n">
        <f aca="false">ROUND(E29*N29,2)</f>
        <v>0</v>
      </c>
      <c r="P29" s="233" t="n">
        <v>0</v>
      </c>
      <c r="Q29" s="233" t="n">
        <f aca="false">ROUND(E29*P29,2)</f>
        <v>0</v>
      </c>
      <c r="R29" s="234"/>
      <c r="S29" s="234" t="s">
        <v>192</v>
      </c>
      <c r="T29" s="236" t="s">
        <v>193</v>
      </c>
      <c r="U29" s="207" t="n">
        <v>0.652</v>
      </c>
      <c r="V29" s="207" t="n">
        <f aca="false">ROUND(E29*U29,2)</f>
        <v>9.76</v>
      </c>
      <c r="W29" s="207"/>
      <c r="X29" s="207" t="s">
        <v>194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207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229" t="n">
        <v>9</v>
      </c>
      <c r="B31" s="230" t="s">
        <v>957</v>
      </c>
      <c r="C31" s="231" t="s">
        <v>958</v>
      </c>
      <c r="D31" s="232" t="s">
        <v>205</v>
      </c>
      <c r="E31" s="233" t="n">
        <v>56.16</v>
      </c>
      <c r="F31" s="204"/>
      <c r="G31" s="234" t="n">
        <f aca="false">ROUND(E31*F31,2)</f>
        <v>0</v>
      </c>
      <c r="H31" s="235" t="n">
        <v>0</v>
      </c>
      <c r="I31" s="234" t="n">
        <f aca="false">ROUND(E31*H31,2)</f>
        <v>0</v>
      </c>
      <c r="J31" s="235" t="n">
        <v>18.8</v>
      </c>
      <c r="K31" s="234" t="n">
        <f aca="false">ROUND(E31*J31,2)</f>
        <v>1055.81</v>
      </c>
      <c r="L31" s="234" t="n">
        <v>21</v>
      </c>
      <c r="M31" s="234" t="n">
        <f aca="false">G31*(1+L31/100)</f>
        <v>0</v>
      </c>
      <c r="N31" s="233" t="n">
        <v>0</v>
      </c>
      <c r="O31" s="233" t="n">
        <f aca="false">ROUND(E31*N31,2)</f>
        <v>0</v>
      </c>
      <c r="P31" s="233" t="n">
        <v>0</v>
      </c>
      <c r="Q31" s="233" t="n">
        <f aca="false">ROUND(E31*P31,2)</f>
        <v>0</v>
      </c>
      <c r="R31" s="234"/>
      <c r="S31" s="234" t="s">
        <v>192</v>
      </c>
      <c r="T31" s="236" t="s">
        <v>193</v>
      </c>
      <c r="U31" s="207" t="n">
        <v>0.009</v>
      </c>
      <c r="V31" s="207" t="n">
        <f aca="false">ROUND(E31*U31,2)</f>
        <v>0.51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10</v>
      </c>
      <c r="B33" s="200" t="s">
        <v>959</v>
      </c>
      <c r="C33" s="201" t="s">
        <v>960</v>
      </c>
      <c r="D33" s="202" t="s">
        <v>205</v>
      </c>
      <c r="E33" s="203" t="n">
        <v>31.68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145.5</v>
      </c>
      <c r="K33" s="205" t="n">
        <f aca="false">ROUND(E33*J33,2)</f>
        <v>4609.44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192</v>
      </c>
      <c r="T33" s="206" t="s">
        <v>193</v>
      </c>
      <c r="U33" s="207" t="n">
        <v>0.184</v>
      </c>
      <c r="V33" s="207" t="n">
        <f aca="false">ROUND(E33*U33,2)</f>
        <v>5.83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961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4" t="s">
        <v>962</v>
      </c>
      <c r="D35" s="215"/>
      <c r="E35" s="216" t="n">
        <v>-11.52</v>
      </c>
      <c r="F35" s="207"/>
      <c r="G35" s="20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200</v>
      </c>
      <c r="AH35" s="208" t="n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3" collapsed="false">
      <c r="A36" s="209"/>
      <c r="B36" s="210"/>
      <c r="C36" s="214" t="s">
        <v>963</v>
      </c>
      <c r="D36" s="215"/>
      <c r="E36" s="216" t="n">
        <v>43.2</v>
      </c>
      <c r="F36" s="207"/>
      <c r="G36" s="20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200</v>
      </c>
      <c r="AH36" s="208" t="n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11</v>
      </c>
      <c r="B38" s="200" t="s">
        <v>964</v>
      </c>
      <c r="C38" s="201" t="s">
        <v>965</v>
      </c>
      <c r="D38" s="202" t="s">
        <v>205</v>
      </c>
      <c r="E38" s="203" t="n">
        <v>11.52</v>
      </c>
      <c r="F38" s="204"/>
      <c r="G38" s="205" t="n">
        <f aca="false">ROUND(E38*F38,2)</f>
        <v>0</v>
      </c>
      <c r="H38" s="204" t="n">
        <v>544</v>
      </c>
      <c r="I38" s="205" t="n">
        <f aca="false">ROUND(E38*H38,2)</f>
        <v>6266.88</v>
      </c>
      <c r="J38" s="204" t="n">
        <v>919</v>
      </c>
      <c r="K38" s="205" t="n">
        <f aca="false">ROUND(E38*J38,2)</f>
        <v>10586.88</v>
      </c>
      <c r="L38" s="205" t="n">
        <v>21</v>
      </c>
      <c r="M38" s="205" t="n">
        <f aca="false">G38*(1+L38/100)</f>
        <v>0</v>
      </c>
      <c r="N38" s="203" t="n">
        <v>1.7</v>
      </c>
      <c r="O38" s="203" t="n">
        <f aca="false">ROUND(E38*N38,2)</f>
        <v>19.58</v>
      </c>
      <c r="P38" s="203" t="n">
        <v>0</v>
      </c>
      <c r="Q38" s="203" t="n">
        <f aca="false">ROUND(E38*P38,2)</f>
        <v>0</v>
      </c>
      <c r="R38" s="205"/>
      <c r="S38" s="205" t="s">
        <v>192</v>
      </c>
      <c r="T38" s="206" t="s">
        <v>193</v>
      </c>
      <c r="U38" s="207" t="n">
        <v>1.587</v>
      </c>
      <c r="V38" s="207" t="n">
        <f aca="false">ROUND(E38*U38,2)</f>
        <v>18.28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4" t="s">
        <v>966</v>
      </c>
      <c r="D39" s="215"/>
      <c r="E39" s="216" t="n">
        <v>11.52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229" t="n">
        <v>12</v>
      </c>
      <c r="B41" s="230" t="s">
        <v>967</v>
      </c>
      <c r="C41" s="231" t="s">
        <v>968</v>
      </c>
      <c r="D41" s="232" t="s">
        <v>212</v>
      </c>
      <c r="E41" s="233" t="n">
        <v>25.4592</v>
      </c>
      <c r="F41" s="204"/>
      <c r="G41" s="234" t="n">
        <f aca="false">ROUND(E41*F41,2)</f>
        <v>0</v>
      </c>
      <c r="H41" s="235" t="n">
        <v>0</v>
      </c>
      <c r="I41" s="234" t="n">
        <f aca="false">ROUND(E41*H41,2)</f>
        <v>0</v>
      </c>
      <c r="J41" s="235" t="n">
        <v>280</v>
      </c>
      <c r="K41" s="234" t="n">
        <f aca="false">ROUND(E41*J41,2)</f>
        <v>7128.58</v>
      </c>
      <c r="L41" s="234" t="n">
        <v>21</v>
      </c>
      <c r="M41" s="234" t="n">
        <f aca="false">G41*(1+L41/100)</f>
        <v>0</v>
      </c>
      <c r="N41" s="233" t="n">
        <v>0</v>
      </c>
      <c r="O41" s="233" t="n">
        <f aca="false">ROUND(E41*N41,2)</f>
        <v>0</v>
      </c>
      <c r="P41" s="233" t="n">
        <v>0</v>
      </c>
      <c r="Q41" s="233" t="n">
        <f aca="false">ROUND(E41*P41,2)</f>
        <v>0</v>
      </c>
      <c r="R41" s="234"/>
      <c r="S41" s="234" t="s">
        <v>192</v>
      </c>
      <c r="T41" s="23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4" t="s">
        <v>969</v>
      </c>
      <c r="D42" s="215"/>
      <c r="E42" s="216" t="n">
        <v>25.46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7"/>
      <c r="D43" s="217"/>
      <c r="E43" s="217"/>
      <c r="F43" s="217"/>
      <c r="G43" s="21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99</v>
      </c>
      <c r="C44" s="193" t="s">
        <v>100</v>
      </c>
      <c r="D44" s="194"/>
      <c r="E44" s="195"/>
      <c r="F44" s="196"/>
      <c r="G44" s="196" t="n">
        <f aca="false">SUMIF(AG45:AG78,"&lt;&gt;NOR",G45:G78)</f>
        <v>0</v>
      </c>
      <c r="H44" s="196"/>
      <c r="I44" s="196" t="n">
        <f aca="false">SUM(I45:I78)</f>
        <v>19644.51</v>
      </c>
      <c r="J44" s="196"/>
      <c r="K44" s="196" t="n">
        <f aca="false">SUM(K45:K78)</f>
        <v>69568.68</v>
      </c>
      <c r="L44" s="196"/>
      <c r="M44" s="196" t="n">
        <f aca="false">SUM(M45:M78)</f>
        <v>0</v>
      </c>
      <c r="N44" s="195"/>
      <c r="O44" s="195" t="n">
        <f aca="false">SUM(O45:O78)</f>
        <v>0.23</v>
      </c>
      <c r="P44" s="195"/>
      <c r="Q44" s="195" t="n">
        <f aca="false">SUM(Q45:Q78)</f>
        <v>0</v>
      </c>
      <c r="R44" s="196"/>
      <c r="S44" s="196"/>
      <c r="T44" s="197"/>
      <c r="U44" s="198"/>
      <c r="V44" s="198" t="n">
        <f aca="false">SUM(V45:V78)</f>
        <v>57.54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13</v>
      </c>
      <c r="B45" s="200" t="s">
        <v>970</v>
      </c>
      <c r="C45" s="201" t="s">
        <v>971</v>
      </c>
      <c r="D45" s="202" t="s">
        <v>340</v>
      </c>
      <c r="E45" s="203" t="n">
        <v>24</v>
      </c>
      <c r="F45" s="204"/>
      <c r="G45" s="205" t="n">
        <f aca="false">ROUND(E45*F45,2)</f>
        <v>0</v>
      </c>
      <c r="H45" s="204" t="n">
        <v>110.4</v>
      </c>
      <c r="I45" s="205" t="n">
        <f aca="false">ROUND(E45*H45,2)</f>
        <v>2649.6</v>
      </c>
      <c r="J45" s="204" t="n">
        <v>779.6</v>
      </c>
      <c r="K45" s="205" t="n">
        <f aca="false">ROUND(E45*J45,2)</f>
        <v>18710.4</v>
      </c>
      <c r="L45" s="205" t="n">
        <v>21</v>
      </c>
      <c r="M45" s="205" t="n">
        <f aca="false">G45*(1+L45/100)</f>
        <v>0</v>
      </c>
      <c r="N45" s="203" t="n">
        <v>0.00209</v>
      </c>
      <c r="O45" s="203" t="n">
        <f aca="false">ROUND(E45*N45,2)</f>
        <v>0.05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0.8</v>
      </c>
      <c r="V45" s="207" t="n">
        <f aca="false">ROUND(E45*U45,2)</f>
        <v>19.2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2" collapsed="false">
      <c r="A46" s="209"/>
      <c r="B46" s="210"/>
      <c r="C46" s="220" t="s">
        <v>972</v>
      </c>
      <c r="D46" s="220"/>
      <c r="E46" s="220"/>
      <c r="F46" s="220"/>
      <c r="G46" s="220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4" t="s">
        <v>973</v>
      </c>
      <c r="D47" s="215"/>
      <c r="E47" s="216" t="n">
        <v>24</v>
      </c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14</v>
      </c>
      <c r="B49" s="200" t="s">
        <v>974</v>
      </c>
      <c r="C49" s="201" t="s">
        <v>975</v>
      </c>
      <c r="D49" s="202" t="s">
        <v>340</v>
      </c>
      <c r="E49" s="203" t="n">
        <v>14.8</v>
      </c>
      <c r="F49" s="204"/>
      <c r="G49" s="205" t="n">
        <f aca="false">ROUND(E49*F49,2)</f>
        <v>0</v>
      </c>
      <c r="H49" s="204" t="n">
        <v>156.96</v>
      </c>
      <c r="I49" s="205" t="n">
        <f aca="false">ROUND(E49*H49,2)</f>
        <v>2323.01</v>
      </c>
      <c r="J49" s="204" t="n">
        <v>898.04</v>
      </c>
      <c r="K49" s="205" t="n">
        <f aca="false">ROUND(E49*J49,2)</f>
        <v>13290.99</v>
      </c>
      <c r="L49" s="205" t="n">
        <v>21</v>
      </c>
      <c r="M49" s="205" t="n">
        <f aca="false">G49*(1+L49/100)</f>
        <v>0</v>
      </c>
      <c r="N49" s="203" t="n">
        <v>0.0025</v>
      </c>
      <c r="O49" s="203" t="n">
        <f aca="false">ROUND(E49*N49,2)</f>
        <v>0.04</v>
      </c>
      <c r="P49" s="203" t="n">
        <v>0</v>
      </c>
      <c r="Q49" s="203" t="n">
        <f aca="false">ROUND(E49*P49,2)</f>
        <v>0</v>
      </c>
      <c r="R49" s="205"/>
      <c r="S49" s="205" t="s">
        <v>192</v>
      </c>
      <c r="T49" s="206" t="s">
        <v>193</v>
      </c>
      <c r="U49" s="207" t="n">
        <v>0.8</v>
      </c>
      <c r="V49" s="207" t="n">
        <f aca="false">ROUND(E49*U49,2)</f>
        <v>11.84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453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972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4" t="s">
        <v>976</v>
      </c>
      <c r="D51" s="215"/>
      <c r="E51" s="216" t="n">
        <v>14.8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15</v>
      </c>
      <c r="B53" s="200" t="s">
        <v>977</v>
      </c>
      <c r="C53" s="201" t="s">
        <v>978</v>
      </c>
      <c r="D53" s="202" t="s">
        <v>340</v>
      </c>
      <c r="E53" s="203" t="n">
        <v>24.2</v>
      </c>
      <c r="F53" s="204"/>
      <c r="G53" s="205" t="n">
        <f aca="false">ROUND(E53*F53,2)</f>
        <v>0</v>
      </c>
      <c r="H53" s="204" t="n">
        <v>191.17</v>
      </c>
      <c r="I53" s="205" t="n">
        <f aca="false">ROUND(E53*H53,2)</f>
        <v>4626.31</v>
      </c>
      <c r="J53" s="204" t="n">
        <v>893.83</v>
      </c>
      <c r="K53" s="205" t="n">
        <f aca="false">ROUND(E53*J53,2)</f>
        <v>21630.69</v>
      </c>
      <c r="L53" s="205" t="n">
        <v>21</v>
      </c>
      <c r="M53" s="205" t="n">
        <f aca="false">G53*(1+L53/100)</f>
        <v>0</v>
      </c>
      <c r="N53" s="203" t="n">
        <v>0.00355</v>
      </c>
      <c r="O53" s="203" t="n">
        <f aca="false">ROUND(E53*N53,2)</f>
        <v>0.09</v>
      </c>
      <c r="P53" s="203" t="n">
        <v>0</v>
      </c>
      <c r="Q53" s="203" t="n">
        <f aca="false">ROUND(E53*P53,2)</f>
        <v>0</v>
      </c>
      <c r="R53" s="205"/>
      <c r="S53" s="205" t="s">
        <v>192</v>
      </c>
      <c r="T53" s="206" t="s">
        <v>193</v>
      </c>
      <c r="U53" s="207" t="n">
        <v>0.55</v>
      </c>
      <c r="V53" s="207" t="n">
        <f aca="false">ROUND(E53*U53,2)</f>
        <v>13.31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453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972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979</v>
      </c>
      <c r="D55" s="215"/>
      <c r="E55" s="216" t="n">
        <v>7.2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980</v>
      </c>
      <c r="D56" s="215"/>
      <c r="E56" s="216" t="n">
        <v>17</v>
      </c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2" collapsed="false">
      <c r="A57" s="209"/>
      <c r="B57" s="210"/>
      <c r="C57" s="217"/>
      <c r="D57" s="217"/>
      <c r="E57" s="217"/>
      <c r="F57" s="217"/>
      <c r="G57" s="21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202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2.8" hidden="false" customHeight="false" outlineLevel="1" collapsed="false">
      <c r="A58" s="199" t="n">
        <v>16</v>
      </c>
      <c r="B58" s="200" t="s">
        <v>981</v>
      </c>
      <c r="C58" s="201" t="s">
        <v>982</v>
      </c>
      <c r="D58" s="202" t="s">
        <v>340</v>
      </c>
      <c r="E58" s="203" t="n">
        <v>13.5</v>
      </c>
      <c r="F58" s="204"/>
      <c r="G58" s="205" t="n">
        <f aca="false">ROUND(E58*F58,2)</f>
        <v>0</v>
      </c>
      <c r="H58" s="204" t="n">
        <v>196.91</v>
      </c>
      <c r="I58" s="205" t="n">
        <f aca="false">ROUND(E58*H58,2)</f>
        <v>2658.29</v>
      </c>
      <c r="J58" s="204" t="n">
        <v>964.09</v>
      </c>
      <c r="K58" s="205" t="n">
        <f aca="false">ROUND(E58*J58,2)</f>
        <v>13015.22</v>
      </c>
      <c r="L58" s="205" t="n">
        <v>21</v>
      </c>
      <c r="M58" s="205" t="n">
        <f aca="false">G58*(1+L58/100)</f>
        <v>0</v>
      </c>
      <c r="N58" s="203" t="n">
        <v>0.004</v>
      </c>
      <c r="O58" s="203" t="n">
        <f aca="false">ROUND(E58*N58,2)</f>
        <v>0.05</v>
      </c>
      <c r="P58" s="203" t="n">
        <v>0</v>
      </c>
      <c r="Q58" s="203" t="n">
        <f aca="false">ROUND(E58*P58,2)</f>
        <v>0</v>
      </c>
      <c r="R58" s="205"/>
      <c r="S58" s="205" t="s">
        <v>192</v>
      </c>
      <c r="T58" s="206" t="s">
        <v>193</v>
      </c>
      <c r="U58" s="207" t="n">
        <v>0.6</v>
      </c>
      <c r="V58" s="207" t="n">
        <f aca="false">ROUND(E58*U58,2)</f>
        <v>8.1</v>
      </c>
      <c r="W58" s="207"/>
      <c r="X58" s="207" t="s">
        <v>194</v>
      </c>
      <c r="Y58" s="207" t="s">
        <v>195</v>
      </c>
      <c r="Z58" s="208"/>
      <c r="AA58" s="208"/>
      <c r="AB58" s="208"/>
      <c r="AC58" s="208"/>
      <c r="AD58" s="208"/>
      <c r="AE58" s="208"/>
      <c r="AF58" s="208"/>
      <c r="AG58" s="208" t="s">
        <v>453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2" collapsed="false">
      <c r="A59" s="209"/>
      <c r="B59" s="210"/>
      <c r="C59" s="220" t="s">
        <v>972</v>
      </c>
      <c r="D59" s="220"/>
      <c r="E59" s="220"/>
      <c r="F59" s="220"/>
      <c r="G59" s="220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229" t="n">
        <v>17</v>
      </c>
      <c r="B61" s="230" t="s">
        <v>983</v>
      </c>
      <c r="C61" s="231" t="s">
        <v>984</v>
      </c>
      <c r="D61" s="232" t="s">
        <v>340</v>
      </c>
      <c r="E61" s="233" t="n">
        <v>59.8</v>
      </c>
      <c r="F61" s="204"/>
      <c r="G61" s="234" t="n">
        <f aca="false">ROUND(E61*F61,2)</f>
        <v>0</v>
      </c>
      <c r="H61" s="235" t="n">
        <v>0.52</v>
      </c>
      <c r="I61" s="234" t="n">
        <f aca="false">ROUND(E61*H61,2)</f>
        <v>31.1</v>
      </c>
      <c r="J61" s="235" t="n">
        <v>27.38</v>
      </c>
      <c r="K61" s="234" t="n">
        <f aca="false">ROUND(E61*J61,2)</f>
        <v>1637.32</v>
      </c>
      <c r="L61" s="234" t="n">
        <v>21</v>
      </c>
      <c r="M61" s="234" t="n">
        <f aca="false">G61*(1+L61/100)</f>
        <v>0</v>
      </c>
      <c r="N61" s="233" t="n">
        <v>0</v>
      </c>
      <c r="O61" s="233" t="n">
        <f aca="false">ROUND(E61*N61,2)</f>
        <v>0</v>
      </c>
      <c r="P61" s="233" t="n">
        <v>0</v>
      </c>
      <c r="Q61" s="233" t="n">
        <f aca="false">ROUND(E61*P61,2)</f>
        <v>0</v>
      </c>
      <c r="R61" s="234"/>
      <c r="S61" s="234" t="s">
        <v>192</v>
      </c>
      <c r="T61" s="236" t="s">
        <v>193</v>
      </c>
      <c r="U61" s="207" t="n">
        <v>0.048</v>
      </c>
      <c r="V61" s="207" t="n">
        <f aca="false">ROUND(E61*U61,2)</f>
        <v>2.87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2.8" hidden="false" customHeight="false" outlineLevel="1" collapsed="false">
      <c r="A63" s="229" t="n">
        <v>18</v>
      </c>
      <c r="B63" s="230" t="s">
        <v>985</v>
      </c>
      <c r="C63" s="231" t="s">
        <v>986</v>
      </c>
      <c r="D63" s="232" t="s">
        <v>340</v>
      </c>
      <c r="E63" s="233" t="n">
        <v>37.7</v>
      </c>
      <c r="F63" s="204"/>
      <c r="G63" s="234" t="n">
        <f aca="false">ROUND(E63*F63,2)</f>
        <v>0</v>
      </c>
      <c r="H63" s="235" t="n">
        <v>1.24</v>
      </c>
      <c r="I63" s="234" t="n">
        <f aca="false">ROUND(E63*H63,2)</f>
        <v>46.75</v>
      </c>
      <c r="J63" s="235" t="n">
        <v>34.06</v>
      </c>
      <c r="K63" s="234" t="n">
        <f aca="false">ROUND(E63*J63,2)</f>
        <v>1284.06</v>
      </c>
      <c r="L63" s="234" t="n">
        <v>21</v>
      </c>
      <c r="M63" s="234" t="n">
        <f aca="false">G63*(1+L63/100)</f>
        <v>0</v>
      </c>
      <c r="N63" s="233" t="n">
        <v>0</v>
      </c>
      <c r="O63" s="233" t="n">
        <f aca="false">ROUND(E63*N63,2)</f>
        <v>0</v>
      </c>
      <c r="P63" s="233" t="n">
        <v>0</v>
      </c>
      <c r="Q63" s="233" t="n">
        <f aca="false">ROUND(E63*P63,2)</f>
        <v>0</v>
      </c>
      <c r="R63" s="234"/>
      <c r="S63" s="234" t="s">
        <v>192</v>
      </c>
      <c r="T63" s="236" t="s">
        <v>193</v>
      </c>
      <c r="U63" s="207" t="n">
        <v>0.059</v>
      </c>
      <c r="V63" s="207" t="n">
        <f aca="false">ROUND(E63*U63,2)</f>
        <v>2.22</v>
      </c>
      <c r="W63" s="207"/>
      <c r="X63" s="207" t="s">
        <v>194</v>
      </c>
      <c r="Y63" s="207" t="s">
        <v>195</v>
      </c>
      <c r="Z63" s="208"/>
      <c r="AA63" s="208"/>
      <c r="AB63" s="208"/>
      <c r="AC63" s="208"/>
      <c r="AD63" s="208"/>
      <c r="AE63" s="208"/>
      <c r="AF63" s="208"/>
      <c r="AG63" s="208" t="s">
        <v>207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4" t="s">
        <v>987</v>
      </c>
      <c r="D64" s="215"/>
      <c r="E64" s="216" t="n">
        <v>24.2</v>
      </c>
      <c r="F64" s="207"/>
      <c r="G64" s="20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200</v>
      </c>
      <c r="AH64" s="208" t="n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3" collapsed="false">
      <c r="A65" s="209"/>
      <c r="B65" s="210"/>
      <c r="C65" s="214" t="s">
        <v>988</v>
      </c>
      <c r="D65" s="215"/>
      <c r="E65" s="216" t="n">
        <v>13.5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7"/>
      <c r="D66" s="217"/>
      <c r="E66" s="217"/>
      <c r="F66" s="217"/>
      <c r="G66" s="21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1" collapsed="false">
      <c r="A67" s="199" t="n">
        <v>19</v>
      </c>
      <c r="B67" s="200" t="s">
        <v>989</v>
      </c>
      <c r="C67" s="201" t="s">
        <v>990</v>
      </c>
      <c r="D67" s="202" t="s">
        <v>340</v>
      </c>
      <c r="E67" s="203" t="n">
        <v>76.5</v>
      </c>
      <c r="F67" s="204"/>
      <c r="G67" s="205" t="n">
        <f aca="false">ROUND(E67*F67,2)</f>
        <v>0</v>
      </c>
      <c r="H67" s="204" t="n">
        <v>5.3</v>
      </c>
      <c r="I67" s="205" t="n">
        <f aca="false">ROUND(E67*H67,2)</f>
        <v>405.45</v>
      </c>
      <c r="J67" s="204" t="n">
        <v>0</v>
      </c>
      <c r="K67" s="205" t="n">
        <f aca="false">ROUND(E67*J67,2)</f>
        <v>0</v>
      </c>
      <c r="L67" s="205" t="n">
        <v>21</v>
      </c>
      <c r="M67" s="205" t="n">
        <f aca="false">G67*(1+L67/100)</f>
        <v>0</v>
      </c>
      <c r="N67" s="203" t="n">
        <v>0</v>
      </c>
      <c r="O67" s="203" t="n">
        <f aca="false">ROUND(E67*N67,2)</f>
        <v>0</v>
      </c>
      <c r="P67" s="203" t="n">
        <v>0</v>
      </c>
      <c r="Q67" s="203" t="n">
        <f aca="false">ROUND(E67*P67,2)</f>
        <v>0</v>
      </c>
      <c r="R67" s="205" t="s">
        <v>274</v>
      </c>
      <c r="S67" s="205" t="s">
        <v>192</v>
      </c>
      <c r="T67" s="206" t="s">
        <v>193</v>
      </c>
      <c r="U67" s="207" t="n">
        <v>0</v>
      </c>
      <c r="V67" s="207" t="n">
        <f aca="false">ROUND(E67*U67,2)</f>
        <v>0</v>
      </c>
      <c r="W67" s="207"/>
      <c r="X67" s="207" t="s">
        <v>268</v>
      </c>
      <c r="Y67" s="207" t="s">
        <v>195</v>
      </c>
      <c r="Z67" s="208"/>
      <c r="AA67" s="208"/>
      <c r="AB67" s="208"/>
      <c r="AC67" s="208"/>
      <c r="AD67" s="208"/>
      <c r="AE67" s="208"/>
      <c r="AF67" s="208"/>
      <c r="AG67" s="208" t="s">
        <v>269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2" collapsed="false">
      <c r="A68" s="209"/>
      <c r="B68" s="210"/>
      <c r="C68" s="214" t="s">
        <v>991</v>
      </c>
      <c r="D68" s="215"/>
      <c r="E68" s="216" t="n">
        <v>24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3" collapsed="false">
      <c r="A69" s="209"/>
      <c r="B69" s="210"/>
      <c r="C69" s="214" t="s">
        <v>987</v>
      </c>
      <c r="D69" s="215"/>
      <c r="E69" s="216" t="n">
        <v>24.2</v>
      </c>
      <c r="F69" s="207"/>
      <c r="G69" s="20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200</v>
      </c>
      <c r="AH69" s="208" t="n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3" collapsed="false">
      <c r="A70" s="209"/>
      <c r="B70" s="210"/>
      <c r="C70" s="214" t="s">
        <v>992</v>
      </c>
      <c r="D70" s="215"/>
      <c r="E70" s="216" t="n">
        <v>14.8</v>
      </c>
      <c r="F70" s="207"/>
      <c r="G70" s="20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200</v>
      </c>
      <c r="AH70" s="208" t="n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3" collapsed="false">
      <c r="A71" s="209"/>
      <c r="B71" s="210"/>
      <c r="C71" s="214" t="s">
        <v>988</v>
      </c>
      <c r="D71" s="215"/>
      <c r="E71" s="216" t="n">
        <v>13.5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20</v>
      </c>
      <c r="B73" s="200" t="s">
        <v>993</v>
      </c>
      <c r="C73" s="201" t="s">
        <v>994</v>
      </c>
      <c r="D73" s="202" t="s">
        <v>259</v>
      </c>
      <c r="E73" s="203" t="n">
        <v>2</v>
      </c>
      <c r="F73" s="204"/>
      <c r="G73" s="205" t="n">
        <f aca="false">ROUND(E73*F73,2)</f>
        <v>0</v>
      </c>
      <c r="H73" s="204" t="n">
        <v>923</v>
      </c>
      <c r="I73" s="205" t="n">
        <f aca="false">ROUND(E73*H73,2)</f>
        <v>1846</v>
      </c>
      <c r="J73" s="204" t="n">
        <v>0</v>
      </c>
      <c r="K73" s="205" t="n">
        <f aca="false">ROUND(E73*J73,2)</f>
        <v>0</v>
      </c>
      <c r="L73" s="205" t="n">
        <v>21</v>
      </c>
      <c r="M73" s="205" t="n">
        <f aca="false">G73*(1+L73/100)</f>
        <v>0</v>
      </c>
      <c r="N73" s="203" t="n">
        <v>0.0002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248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268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269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995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7"/>
      <c r="D75" s="217"/>
      <c r="E75" s="217"/>
      <c r="F75" s="217"/>
      <c r="G75" s="21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21</v>
      </c>
      <c r="B76" s="200" t="s">
        <v>996</v>
      </c>
      <c r="C76" s="201" t="s">
        <v>997</v>
      </c>
      <c r="D76" s="202" t="s">
        <v>259</v>
      </c>
      <c r="E76" s="203" t="n">
        <v>6</v>
      </c>
      <c r="F76" s="204"/>
      <c r="G76" s="205" t="n">
        <f aca="false">ROUND(E76*F76,2)</f>
        <v>0</v>
      </c>
      <c r="H76" s="204" t="n">
        <v>843</v>
      </c>
      <c r="I76" s="205" t="n">
        <f aca="false">ROUND(E76*H76,2)</f>
        <v>5058</v>
      </c>
      <c r="J76" s="204" t="n">
        <v>0</v>
      </c>
      <c r="K76" s="205" t="n">
        <f aca="false">ROUND(E76*J76,2)</f>
        <v>0</v>
      </c>
      <c r="L76" s="205" t="n">
        <v>21</v>
      </c>
      <c r="M76" s="205" t="n">
        <f aca="false">G76*(1+L76/100)</f>
        <v>0</v>
      </c>
      <c r="N76" s="203" t="n">
        <v>0.0002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248</v>
      </c>
      <c r="T76" s="206" t="s">
        <v>193</v>
      </c>
      <c r="U76" s="207" t="n">
        <v>0</v>
      </c>
      <c r="V76" s="207" t="n">
        <f aca="false">ROUND(E76*U76,2)</f>
        <v>0</v>
      </c>
      <c r="W76" s="207"/>
      <c r="X76" s="207" t="s">
        <v>268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269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true" outlineLevel="2" collapsed="false">
      <c r="A77" s="209"/>
      <c r="B77" s="210"/>
      <c r="C77" s="220" t="s">
        <v>995</v>
      </c>
      <c r="D77" s="220"/>
      <c r="E77" s="220"/>
      <c r="F77" s="220"/>
      <c r="G77" s="220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215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0" collapsed="false">
      <c r="A79" s="191" t="s">
        <v>186</v>
      </c>
      <c r="B79" s="192" t="s">
        <v>107</v>
      </c>
      <c r="C79" s="193" t="s">
        <v>108</v>
      </c>
      <c r="D79" s="194"/>
      <c r="E79" s="195"/>
      <c r="F79" s="196"/>
      <c r="G79" s="196" t="n">
        <f aca="false">SUMIF(AG80:AG86,"&lt;&gt;NOR",G80:G86)</f>
        <v>0</v>
      </c>
      <c r="H79" s="196"/>
      <c r="I79" s="196" t="n">
        <f aca="false">SUM(I80:I86)</f>
        <v>0</v>
      </c>
      <c r="J79" s="196"/>
      <c r="K79" s="196" t="n">
        <f aca="false">SUM(K80:K86)</f>
        <v>18458.5</v>
      </c>
      <c r="L79" s="196"/>
      <c r="M79" s="196" t="n">
        <f aca="false">SUM(M80:M86)</f>
        <v>0</v>
      </c>
      <c r="N79" s="195"/>
      <c r="O79" s="195" t="n">
        <f aca="false">SUM(O80:O86)</f>
        <v>0</v>
      </c>
      <c r="P79" s="195"/>
      <c r="Q79" s="195" t="n">
        <f aca="false">SUM(Q80:Q86)</f>
        <v>0</v>
      </c>
      <c r="R79" s="196"/>
      <c r="S79" s="196"/>
      <c r="T79" s="197"/>
      <c r="U79" s="198"/>
      <c r="V79" s="198" t="n">
        <f aca="false">SUM(V80:V86)</f>
        <v>57.9</v>
      </c>
      <c r="W79" s="198"/>
      <c r="X79" s="198"/>
      <c r="Y79" s="198"/>
      <c r="AG79" s="0" t="s">
        <v>187</v>
      </c>
    </row>
    <row r="80" customFormat="false" ht="12.8" hidden="false" customHeight="false" outlineLevel="1" collapsed="false">
      <c r="A80" s="229" t="n">
        <v>22</v>
      </c>
      <c r="B80" s="230" t="s">
        <v>998</v>
      </c>
      <c r="C80" s="231" t="s">
        <v>999</v>
      </c>
      <c r="D80" s="232" t="s">
        <v>212</v>
      </c>
      <c r="E80" s="233" t="n">
        <v>2.524</v>
      </c>
      <c r="F80" s="204"/>
      <c r="G80" s="234" t="n">
        <f aca="false">ROUND(E80*F80,2)</f>
        <v>0</v>
      </c>
      <c r="H80" s="235" t="n">
        <v>0</v>
      </c>
      <c r="I80" s="234" t="n">
        <f aca="false">ROUND(E80*H80,2)</f>
        <v>0</v>
      </c>
      <c r="J80" s="235" t="n">
        <v>768</v>
      </c>
      <c r="K80" s="234" t="n">
        <f aca="false">ROUND(E80*J80,2)</f>
        <v>1938.43</v>
      </c>
      <c r="L80" s="234" t="n">
        <v>21</v>
      </c>
      <c r="M80" s="234" t="n">
        <f aca="false">G80*(1+L80/100)</f>
        <v>0</v>
      </c>
      <c r="N80" s="233" t="n">
        <v>0</v>
      </c>
      <c r="O80" s="233" t="n">
        <f aca="false">ROUND(E80*N80,2)</f>
        <v>0</v>
      </c>
      <c r="P80" s="233" t="n">
        <v>0</v>
      </c>
      <c r="Q80" s="233" t="n">
        <f aca="false">ROUND(E80*P80,2)</f>
        <v>0</v>
      </c>
      <c r="R80" s="234"/>
      <c r="S80" s="234" t="s">
        <v>192</v>
      </c>
      <c r="T80" s="23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196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23</v>
      </c>
      <c r="B82" s="230" t="s">
        <v>742</v>
      </c>
      <c r="C82" s="231" t="s">
        <v>743</v>
      </c>
      <c r="D82" s="232" t="s">
        <v>212</v>
      </c>
      <c r="E82" s="233" t="n">
        <v>21.09843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618</v>
      </c>
      <c r="K82" s="234" t="n">
        <f aca="false">ROUND(E82*J82,2)</f>
        <v>13038.83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1.264</v>
      </c>
      <c r="V82" s="207" t="n">
        <f aca="false">ROUND(E82*U82,2)</f>
        <v>26.67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207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229" t="n">
        <v>24</v>
      </c>
      <c r="B84" s="230" t="s">
        <v>1000</v>
      </c>
      <c r="C84" s="231" t="s">
        <v>1001</v>
      </c>
      <c r="D84" s="232" t="s">
        <v>212</v>
      </c>
      <c r="E84" s="233" t="n">
        <v>21.09843</v>
      </c>
      <c r="F84" s="204"/>
      <c r="G84" s="234" t="n">
        <f aca="false">ROUND(E84*F84,2)</f>
        <v>0</v>
      </c>
      <c r="H84" s="235" t="n">
        <v>0</v>
      </c>
      <c r="I84" s="234" t="n">
        <f aca="false">ROUND(E84*H84,2)</f>
        <v>0</v>
      </c>
      <c r="J84" s="235" t="n">
        <v>165</v>
      </c>
      <c r="K84" s="234" t="n">
        <f aca="false">ROUND(E84*J84,2)</f>
        <v>3481.24</v>
      </c>
      <c r="L84" s="234" t="n">
        <v>21</v>
      </c>
      <c r="M84" s="234" t="n">
        <f aca="false">G84*(1+L84/100)</f>
        <v>0</v>
      </c>
      <c r="N84" s="233" t="n">
        <v>0</v>
      </c>
      <c r="O84" s="233" t="n">
        <f aca="false">ROUND(E84*N84,2)</f>
        <v>0</v>
      </c>
      <c r="P84" s="233" t="n">
        <v>0</v>
      </c>
      <c r="Q84" s="233" t="n">
        <f aca="false">ROUND(E84*P84,2)</f>
        <v>0</v>
      </c>
      <c r="R84" s="234"/>
      <c r="S84" s="234" t="s">
        <v>192</v>
      </c>
      <c r="T84" s="236" t="s">
        <v>193</v>
      </c>
      <c r="U84" s="207" t="n">
        <v>1.48</v>
      </c>
      <c r="V84" s="207" t="n">
        <f aca="false">ROUND(E84*U84,2)</f>
        <v>31.23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207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1002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0" collapsed="false">
      <c r="A87" s="191" t="s">
        <v>186</v>
      </c>
      <c r="B87" s="192" t="s">
        <v>113</v>
      </c>
      <c r="C87" s="193" t="s">
        <v>114</v>
      </c>
      <c r="D87" s="194"/>
      <c r="E87" s="195"/>
      <c r="F87" s="196"/>
      <c r="G87" s="196" t="n">
        <f aca="false">SUMIF(AG88:AG130,"&lt;&gt;NOR",G88:G130)</f>
        <v>0</v>
      </c>
      <c r="H87" s="196"/>
      <c r="I87" s="196" t="n">
        <f aca="false">SUM(I88:I130)</f>
        <v>3956.08</v>
      </c>
      <c r="J87" s="196"/>
      <c r="K87" s="196" t="n">
        <f aca="false">SUM(K88:K130)</f>
        <v>87189.56</v>
      </c>
      <c r="L87" s="196"/>
      <c r="M87" s="196" t="n">
        <f aca="false">SUM(M88:M130)</f>
        <v>0</v>
      </c>
      <c r="N87" s="195"/>
      <c r="O87" s="195" t="n">
        <f aca="false">SUM(O88:O130)</f>
        <v>0.06</v>
      </c>
      <c r="P87" s="195"/>
      <c r="Q87" s="195" t="n">
        <f aca="false">SUM(Q88:Q130)</f>
        <v>0</v>
      </c>
      <c r="R87" s="196"/>
      <c r="S87" s="196"/>
      <c r="T87" s="197"/>
      <c r="U87" s="198"/>
      <c r="V87" s="198" t="n">
        <f aca="false">SUM(V88:V130)</f>
        <v>28.27</v>
      </c>
      <c r="W87" s="198"/>
      <c r="X87" s="198"/>
      <c r="Y87" s="198"/>
      <c r="AG87" s="0" t="s">
        <v>187</v>
      </c>
    </row>
    <row r="88" customFormat="false" ht="12.8" hidden="false" customHeight="false" outlineLevel="1" collapsed="false">
      <c r="A88" s="199" t="n">
        <v>25</v>
      </c>
      <c r="B88" s="200" t="s">
        <v>1003</v>
      </c>
      <c r="C88" s="201" t="s">
        <v>1004</v>
      </c>
      <c r="D88" s="202" t="s">
        <v>259</v>
      </c>
      <c r="E88" s="203" t="n">
        <v>6</v>
      </c>
      <c r="F88" s="204"/>
      <c r="G88" s="205" t="n">
        <f aca="false">ROUND(E88*F88,2)</f>
        <v>0</v>
      </c>
      <c r="H88" s="204" t="n">
        <v>43.86</v>
      </c>
      <c r="I88" s="205" t="n">
        <f aca="false">ROUND(E88*H88,2)</f>
        <v>263.16</v>
      </c>
      <c r="J88" s="204" t="n">
        <v>459.14</v>
      </c>
      <c r="K88" s="205" t="n">
        <f aca="false">ROUND(E88*J88,2)</f>
        <v>2754.84</v>
      </c>
      <c r="L88" s="205" t="n">
        <v>21</v>
      </c>
      <c r="M88" s="205" t="n">
        <f aca="false">G88*(1+L88/100)</f>
        <v>0</v>
      </c>
      <c r="N88" s="203" t="n">
        <v>0.00059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0.359</v>
      </c>
      <c r="V88" s="207" t="n">
        <f aca="false">ROUND(E88*U88,2)</f>
        <v>2.15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453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972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26</v>
      </c>
      <c r="B91" s="200" t="s">
        <v>1005</v>
      </c>
      <c r="C91" s="201" t="s">
        <v>1006</v>
      </c>
      <c r="D91" s="202" t="s">
        <v>259</v>
      </c>
      <c r="E91" s="203" t="n">
        <v>10</v>
      </c>
      <c r="F91" s="204"/>
      <c r="G91" s="205" t="n">
        <f aca="false">ROUND(E91*F91,2)</f>
        <v>0</v>
      </c>
      <c r="H91" s="204" t="n">
        <v>0</v>
      </c>
      <c r="I91" s="205" t="n">
        <f aca="false">ROUND(E91*H91,2)</f>
        <v>0</v>
      </c>
      <c r="J91" s="204" t="n">
        <v>3450</v>
      </c>
      <c r="K91" s="205" t="n">
        <f aca="false">ROUND(E91*J91,2)</f>
        <v>34500</v>
      </c>
      <c r="L91" s="205" t="n">
        <v>21</v>
      </c>
      <c r="M91" s="205" t="n">
        <f aca="false">G91*(1+L91/100)</f>
        <v>0</v>
      </c>
      <c r="N91" s="203" t="n">
        <v>0.0018</v>
      </c>
      <c r="O91" s="203" t="n">
        <f aca="false">ROUND(E91*N91,2)</f>
        <v>0.02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0.21</v>
      </c>
      <c r="V91" s="207" t="n">
        <f aca="false">ROUND(E91*U91,2)</f>
        <v>2.1</v>
      </c>
      <c r="W91" s="207"/>
      <c r="X91" s="207" t="s">
        <v>194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196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27</v>
      </c>
      <c r="B93" s="200" t="s">
        <v>1007</v>
      </c>
      <c r="C93" s="201" t="s">
        <v>1008</v>
      </c>
      <c r="D93" s="202" t="s">
        <v>259</v>
      </c>
      <c r="E93" s="203" t="n">
        <v>6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3843</v>
      </c>
      <c r="K93" s="205" t="n">
        <f aca="false">ROUND(E93*J93,2)</f>
        <v>23058</v>
      </c>
      <c r="L93" s="205" t="n">
        <v>21</v>
      </c>
      <c r="M93" s="205" t="n">
        <f aca="false">G93*(1+L93/100)</f>
        <v>0</v>
      </c>
      <c r="N93" s="203" t="n">
        <v>0.0018</v>
      </c>
      <c r="O93" s="203" t="n">
        <f aca="false">ROUND(E93*N93,2)</f>
        <v>0.01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0.21</v>
      </c>
      <c r="V93" s="207" t="n">
        <f aca="false">ROUND(E93*U93,2)</f>
        <v>1.26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196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28</v>
      </c>
      <c r="B95" s="200" t="s">
        <v>1009</v>
      </c>
      <c r="C95" s="201" t="s">
        <v>1010</v>
      </c>
      <c r="D95" s="202" t="s">
        <v>340</v>
      </c>
      <c r="E95" s="203" t="n">
        <v>4</v>
      </c>
      <c r="F95" s="204"/>
      <c r="G95" s="205" t="n">
        <f aca="false">ROUND(E95*F95,2)</f>
        <v>0</v>
      </c>
      <c r="H95" s="204" t="n">
        <v>114.48</v>
      </c>
      <c r="I95" s="205" t="n">
        <f aca="false">ROUND(E95*H95,2)</f>
        <v>457.92</v>
      </c>
      <c r="J95" s="204" t="n">
        <v>2685.52</v>
      </c>
      <c r="K95" s="205" t="n">
        <f aca="false">ROUND(E95*J95,2)</f>
        <v>10742.08</v>
      </c>
      <c r="L95" s="205" t="n">
        <v>21</v>
      </c>
      <c r="M95" s="205" t="n">
        <f aca="false">G95*(1+L95/100)</f>
        <v>0</v>
      </c>
      <c r="N95" s="203" t="n">
        <v>0.00152</v>
      </c>
      <c r="O95" s="203" t="n">
        <f aca="false">ROUND(E95*N95,2)</f>
        <v>0.01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1.173</v>
      </c>
      <c r="V95" s="207" t="n">
        <f aca="false">ROUND(E95*U95,2)</f>
        <v>4.69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453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199" t="n">
        <v>29</v>
      </c>
      <c r="B97" s="200" t="s">
        <v>1011</v>
      </c>
      <c r="C97" s="201" t="s">
        <v>1012</v>
      </c>
      <c r="D97" s="202" t="s">
        <v>340</v>
      </c>
      <c r="E97" s="203" t="n">
        <v>6.5</v>
      </c>
      <c r="F97" s="204"/>
      <c r="G97" s="205" t="n">
        <f aca="false">ROUND(E97*F97,2)</f>
        <v>0</v>
      </c>
      <c r="H97" s="204" t="n">
        <v>38.09</v>
      </c>
      <c r="I97" s="205" t="n">
        <f aca="false">ROUND(E97*H97,2)</f>
        <v>247.59</v>
      </c>
      <c r="J97" s="204" t="n">
        <v>256.41</v>
      </c>
      <c r="K97" s="205" t="n">
        <f aca="false">ROUND(E97*J97,2)</f>
        <v>1666.67</v>
      </c>
      <c r="L97" s="205" t="n">
        <v>21</v>
      </c>
      <c r="M97" s="205" t="n">
        <f aca="false">G97*(1+L97/100)</f>
        <v>0</v>
      </c>
      <c r="N97" s="203" t="n">
        <v>0.00038</v>
      </c>
      <c r="O97" s="203" t="n">
        <f aca="false">ROUND(E97*N97,2)</f>
        <v>0</v>
      </c>
      <c r="P97" s="203" t="n">
        <v>0</v>
      </c>
      <c r="Q97" s="203" t="n">
        <f aca="false">ROUND(E97*P97,2)</f>
        <v>0</v>
      </c>
      <c r="R97" s="205"/>
      <c r="S97" s="205" t="s">
        <v>192</v>
      </c>
      <c r="T97" s="206" t="s">
        <v>193</v>
      </c>
      <c r="U97" s="207" t="n">
        <v>0.32</v>
      </c>
      <c r="V97" s="207" t="n">
        <f aca="false">ROUND(E97*U97,2)</f>
        <v>2.08</v>
      </c>
      <c r="W97" s="207"/>
      <c r="X97" s="207" t="s">
        <v>194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453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2" collapsed="false">
      <c r="A98" s="209"/>
      <c r="B98" s="210"/>
      <c r="C98" s="220" t="s">
        <v>972</v>
      </c>
      <c r="D98" s="220"/>
      <c r="E98" s="220"/>
      <c r="F98" s="220"/>
      <c r="G98" s="22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4" t="s">
        <v>1013</v>
      </c>
      <c r="D99" s="215"/>
      <c r="E99" s="216" t="n">
        <v>6.5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30</v>
      </c>
      <c r="B101" s="200" t="s">
        <v>1014</v>
      </c>
      <c r="C101" s="201" t="s">
        <v>1015</v>
      </c>
      <c r="D101" s="202" t="s">
        <v>340</v>
      </c>
      <c r="E101" s="203" t="n">
        <v>5.1</v>
      </c>
      <c r="F101" s="204"/>
      <c r="G101" s="205" t="n">
        <f aca="false">ROUND(E101*F101,2)</f>
        <v>0</v>
      </c>
      <c r="H101" s="204" t="n">
        <v>43.86</v>
      </c>
      <c r="I101" s="205" t="n">
        <f aca="false">ROUND(E101*H101,2)</f>
        <v>223.69</v>
      </c>
      <c r="J101" s="204" t="n">
        <v>285.64</v>
      </c>
      <c r="K101" s="205" t="n">
        <f aca="false">ROUND(E101*J101,2)</f>
        <v>1456.76</v>
      </c>
      <c r="L101" s="205" t="n">
        <v>21</v>
      </c>
      <c r="M101" s="205" t="n">
        <f aca="false">G101*(1+L101/100)</f>
        <v>0</v>
      </c>
      <c r="N101" s="203" t="n">
        <v>0.00047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192</v>
      </c>
      <c r="T101" s="206" t="s">
        <v>193</v>
      </c>
      <c r="U101" s="207" t="n">
        <v>0.359</v>
      </c>
      <c r="V101" s="207" t="n">
        <f aca="false">ROUND(E101*U101,2)</f>
        <v>1.83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453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972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4" t="s">
        <v>1016</v>
      </c>
      <c r="D103" s="215"/>
      <c r="E103" s="216" t="n">
        <v>5.1</v>
      </c>
      <c r="F103" s="207"/>
      <c r="G103" s="20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200</v>
      </c>
      <c r="AH103" s="208" t="n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31</v>
      </c>
      <c r="B105" s="200" t="s">
        <v>1017</v>
      </c>
      <c r="C105" s="201" t="s">
        <v>1018</v>
      </c>
      <c r="D105" s="202" t="s">
        <v>340</v>
      </c>
      <c r="E105" s="203" t="n">
        <v>0.6</v>
      </c>
      <c r="F105" s="204"/>
      <c r="G105" s="205" t="n">
        <f aca="false">ROUND(E105*F105,2)</f>
        <v>0</v>
      </c>
      <c r="H105" s="204" t="n">
        <v>55.71</v>
      </c>
      <c r="I105" s="205" t="n">
        <f aca="false">ROUND(E105*H105,2)</f>
        <v>33.43</v>
      </c>
      <c r="J105" s="204" t="n">
        <v>380.79</v>
      </c>
      <c r="K105" s="205" t="n">
        <f aca="false">ROUND(E105*J105,2)</f>
        <v>228.47</v>
      </c>
      <c r="L105" s="205" t="n">
        <v>21</v>
      </c>
      <c r="M105" s="205" t="n">
        <f aca="false">G105*(1+L105/100)</f>
        <v>0</v>
      </c>
      <c r="N105" s="203" t="n">
        <v>0.0007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192</v>
      </c>
      <c r="T105" s="206" t="s">
        <v>193</v>
      </c>
      <c r="U105" s="207" t="n">
        <v>0.452</v>
      </c>
      <c r="V105" s="207" t="n">
        <f aca="false">ROUND(E105*U105,2)</f>
        <v>0.27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972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32</v>
      </c>
      <c r="B108" s="200" t="s">
        <v>1019</v>
      </c>
      <c r="C108" s="201" t="s">
        <v>1020</v>
      </c>
      <c r="D108" s="202" t="s">
        <v>340</v>
      </c>
      <c r="E108" s="203" t="n">
        <v>3.4</v>
      </c>
      <c r="F108" s="204"/>
      <c r="G108" s="205" t="n">
        <f aca="false">ROUND(E108*F108,2)</f>
        <v>0</v>
      </c>
      <c r="H108" s="204" t="n">
        <v>114.48</v>
      </c>
      <c r="I108" s="205" t="n">
        <f aca="false">ROUND(E108*H108,2)</f>
        <v>389.23</v>
      </c>
      <c r="J108" s="204" t="n">
        <v>933.52</v>
      </c>
      <c r="K108" s="205" t="n">
        <f aca="false">ROUND(E108*J108,2)</f>
        <v>3173.97</v>
      </c>
      <c r="L108" s="205" t="n">
        <v>21</v>
      </c>
      <c r="M108" s="205" t="n">
        <f aca="false">G108*(1+L108/100)</f>
        <v>0</v>
      </c>
      <c r="N108" s="203" t="n">
        <v>0.00152</v>
      </c>
      <c r="O108" s="203" t="n">
        <f aca="false">ROUND(E108*N108,2)</f>
        <v>0.01</v>
      </c>
      <c r="P108" s="203" t="n">
        <v>0</v>
      </c>
      <c r="Q108" s="203" t="n">
        <f aca="false">ROUND(E108*P108,2)</f>
        <v>0</v>
      </c>
      <c r="R108" s="205"/>
      <c r="S108" s="205" t="s">
        <v>192</v>
      </c>
      <c r="T108" s="206" t="s">
        <v>193</v>
      </c>
      <c r="U108" s="207" t="n">
        <v>1.173</v>
      </c>
      <c r="V108" s="207" t="n">
        <f aca="false">ROUND(E108*U108,2)</f>
        <v>3.99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972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4" t="s">
        <v>1021</v>
      </c>
      <c r="D110" s="215"/>
      <c r="E110" s="216" t="n">
        <v>3.4</v>
      </c>
      <c r="F110" s="207"/>
      <c r="G110" s="20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200</v>
      </c>
      <c r="AH110" s="208" t="n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7"/>
      <c r="D111" s="217"/>
      <c r="E111" s="217"/>
      <c r="F111" s="217"/>
      <c r="G111" s="217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33</v>
      </c>
      <c r="B112" s="200" t="s">
        <v>1022</v>
      </c>
      <c r="C112" s="201" t="s">
        <v>1023</v>
      </c>
      <c r="D112" s="202" t="s">
        <v>259</v>
      </c>
      <c r="E112" s="203" t="n">
        <v>21.6</v>
      </c>
      <c r="F112" s="204"/>
      <c r="G112" s="205" t="n">
        <f aca="false">ROUND(E112*F112,2)</f>
        <v>0</v>
      </c>
      <c r="H112" s="204" t="n">
        <v>0</v>
      </c>
      <c r="I112" s="205" t="n">
        <f aca="false">ROUND(E112*H112,2)</f>
        <v>0</v>
      </c>
      <c r="J112" s="204" t="n">
        <v>118</v>
      </c>
      <c r="K112" s="205" t="n">
        <f aca="false">ROUND(E112*J112,2)</f>
        <v>2548.8</v>
      </c>
      <c r="L112" s="205" t="n">
        <v>21</v>
      </c>
      <c r="M112" s="205" t="n">
        <f aca="false">G112*(1+L112/100)</f>
        <v>0</v>
      </c>
      <c r="N112" s="203" t="n">
        <v>0</v>
      </c>
      <c r="O112" s="203" t="n">
        <f aca="false">ROUND(E112*N112,2)</f>
        <v>0</v>
      </c>
      <c r="P112" s="203" t="n">
        <v>0</v>
      </c>
      <c r="Q112" s="203" t="n">
        <f aca="false">ROUND(E112*P112,2)</f>
        <v>0</v>
      </c>
      <c r="R112" s="205"/>
      <c r="S112" s="205" t="s">
        <v>248</v>
      </c>
      <c r="T112" s="206" t="s">
        <v>193</v>
      </c>
      <c r="U112" s="207" t="n">
        <v>0.21</v>
      </c>
      <c r="V112" s="207" t="n">
        <f aca="false">ROUND(E112*U112,2)</f>
        <v>4.54</v>
      </c>
      <c r="W112" s="207"/>
      <c r="X112" s="207" t="s">
        <v>194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196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4" t="s">
        <v>1024</v>
      </c>
      <c r="D113" s="215"/>
      <c r="E113" s="216" t="n">
        <v>6.5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1025</v>
      </c>
      <c r="D114" s="215"/>
      <c r="E114" s="216" t="n">
        <v>5.1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1026</v>
      </c>
      <c r="D115" s="215"/>
      <c r="E115" s="216" t="n">
        <v>0.6</v>
      </c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1027</v>
      </c>
      <c r="D116" s="215"/>
      <c r="E116" s="216" t="n">
        <v>3.4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1028</v>
      </c>
      <c r="D117" s="215"/>
      <c r="E117" s="216" t="n">
        <v>6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7"/>
      <c r="D118" s="217"/>
      <c r="E118" s="217"/>
      <c r="F118" s="217"/>
      <c r="G118" s="21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2.8" hidden="false" customHeight="false" outlineLevel="1" collapsed="false">
      <c r="A119" s="199" t="n">
        <v>34</v>
      </c>
      <c r="B119" s="200" t="s">
        <v>1029</v>
      </c>
      <c r="C119" s="201" t="s">
        <v>1030</v>
      </c>
      <c r="D119" s="202" t="s">
        <v>340</v>
      </c>
      <c r="E119" s="203" t="n">
        <v>6</v>
      </c>
      <c r="F119" s="204"/>
      <c r="G119" s="205" t="n">
        <f aca="false">ROUND(E119*F119,2)</f>
        <v>0</v>
      </c>
      <c r="H119" s="204" t="n">
        <v>313.76</v>
      </c>
      <c r="I119" s="205" t="n">
        <f aca="false">ROUND(E119*H119,2)</f>
        <v>1882.56</v>
      </c>
      <c r="J119" s="204" t="n">
        <v>1029.24</v>
      </c>
      <c r="K119" s="205" t="n">
        <f aca="false">ROUND(E119*J119,2)</f>
        <v>6175.44</v>
      </c>
      <c r="L119" s="205" t="n">
        <v>21</v>
      </c>
      <c r="M119" s="205" t="n">
        <f aca="false">G119*(1+L119/100)</f>
        <v>0</v>
      </c>
      <c r="N119" s="203" t="n">
        <v>0.00161</v>
      </c>
      <c r="O119" s="203" t="n">
        <f aca="false">ROUND(E119*N119,2)</f>
        <v>0.01</v>
      </c>
      <c r="P119" s="203" t="n">
        <v>0</v>
      </c>
      <c r="Q119" s="203" t="n">
        <f aca="false">ROUND(E119*P119,2)</f>
        <v>0</v>
      </c>
      <c r="R119" s="205"/>
      <c r="S119" s="205" t="s">
        <v>192</v>
      </c>
      <c r="T119" s="206" t="s">
        <v>193</v>
      </c>
      <c r="U119" s="207" t="n">
        <v>0.739</v>
      </c>
      <c r="V119" s="207" t="n">
        <f aca="false">ROUND(E119*U119,2)</f>
        <v>4.43</v>
      </c>
      <c r="W119" s="207"/>
      <c r="X119" s="207" t="s">
        <v>194</v>
      </c>
      <c r="Y119" s="207" t="s">
        <v>195</v>
      </c>
      <c r="Z119" s="208"/>
      <c r="AA119" s="208"/>
      <c r="AB119" s="208"/>
      <c r="AC119" s="208"/>
      <c r="AD119" s="208"/>
      <c r="AE119" s="208"/>
      <c r="AF119" s="208"/>
      <c r="AG119" s="208" t="s">
        <v>453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true" outlineLevel="2" collapsed="false">
      <c r="A120" s="209"/>
      <c r="B120" s="210"/>
      <c r="C120" s="220" t="s">
        <v>1031</v>
      </c>
      <c r="D120" s="220"/>
      <c r="E120" s="220"/>
      <c r="F120" s="220"/>
      <c r="G120" s="220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215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3" collapsed="false">
      <c r="A121" s="209"/>
      <c r="B121" s="210"/>
      <c r="C121" s="218" t="s">
        <v>1032</v>
      </c>
      <c r="D121" s="218"/>
      <c r="E121" s="218"/>
      <c r="F121" s="218"/>
      <c r="G121" s="218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true" outlineLevel="3" collapsed="false">
      <c r="A122" s="209"/>
      <c r="B122" s="210"/>
      <c r="C122" s="218" t="s">
        <v>1033</v>
      </c>
      <c r="D122" s="218"/>
      <c r="E122" s="218"/>
      <c r="F122" s="218"/>
      <c r="G122" s="218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4" t="s">
        <v>1034</v>
      </c>
      <c r="D123" s="215"/>
      <c r="E123" s="216" t="n">
        <v>6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35</v>
      </c>
      <c r="B125" s="200" t="s">
        <v>1035</v>
      </c>
      <c r="C125" s="201" t="s">
        <v>1036</v>
      </c>
      <c r="D125" s="202" t="s">
        <v>259</v>
      </c>
      <c r="E125" s="203" t="n">
        <v>4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208.5</v>
      </c>
      <c r="K125" s="205" t="n">
        <f aca="false">ROUND(E125*J125,2)</f>
        <v>834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192</v>
      </c>
      <c r="T125" s="206" t="s">
        <v>193</v>
      </c>
      <c r="U125" s="207" t="n">
        <v>0.21</v>
      </c>
      <c r="V125" s="207" t="n">
        <f aca="false">ROUND(E125*U125,2)</f>
        <v>0.84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453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2" collapsed="false">
      <c r="A126" s="209"/>
      <c r="B126" s="210"/>
      <c r="C126" s="219"/>
      <c r="D126" s="219"/>
      <c r="E126" s="219"/>
      <c r="F126" s="219"/>
      <c r="G126" s="219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202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2.8" hidden="false" customHeight="false" outlineLevel="1" collapsed="false">
      <c r="A127" s="229" t="n">
        <v>36</v>
      </c>
      <c r="B127" s="230" t="s">
        <v>1037</v>
      </c>
      <c r="C127" s="231" t="s">
        <v>1038</v>
      </c>
      <c r="D127" s="232" t="s">
        <v>212</v>
      </c>
      <c r="E127" s="233" t="n">
        <v>0.05883</v>
      </c>
      <c r="F127" s="204"/>
      <c r="G127" s="234" t="n">
        <f aca="false">ROUND(E127*F127,2)</f>
        <v>0</v>
      </c>
      <c r="H127" s="235" t="n">
        <v>0</v>
      </c>
      <c r="I127" s="234" t="n">
        <f aca="false">ROUND(E127*H127,2)</f>
        <v>0</v>
      </c>
      <c r="J127" s="235" t="n">
        <v>859</v>
      </c>
      <c r="K127" s="234" t="n">
        <f aca="false">ROUND(E127*J127,2)</f>
        <v>50.53</v>
      </c>
      <c r="L127" s="234" t="n">
        <v>21</v>
      </c>
      <c r="M127" s="234" t="n">
        <f aca="false">G127*(1+L127/100)</f>
        <v>0</v>
      </c>
      <c r="N127" s="233" t="n">
        <v>0</v>
      </c>
      <c r="O127" s="233" t="n">
        <f aca="false">ROUND(E127*N127,2)</f>
        <v>0</v>
      </c>
      <c r="P127" s="233" t="n">
        <v>0</v>
      </c>
      <c r="Q127" s="233" t="n">
        <f aca="false">ROUND(E127*P127,2)</f>
        <v>0</v>
      </c>
      <c r="R127" s="234"/>
      <c r="S127" s="234" t="s">
        <v>192</v>
      </c>
      <c r="T127" s="236" t="s">
        <v>193</v>
      </c>
      <c r="U127" s="207" t="n">
        <v>1.523</v>
      </c>
      <c r="V127" s="207" t="n">
        <f aca="false">ROUND(E127*U127,2)</f>
        <v>0.09</v>
      </c>
      <c r="W127" s="207"/>
      <c r="X127" s="207" t="s">
        <v>194</v>
      </c>
      <c r="Y127" s="207" t="s">
        <v>195</v>
      </c>
      <c r="Z127" s="208"/>
      <c r="AA127" s="208"/>
      <c r="AB127" s="208"/>
      <c r="AC127" s="208"/>
      <c r="AD127" s="208"/>
      <c r="AE127" s="208"/>
      <c r="AF127" s="208"/>
      <c r="AG127" s="208" t="s">
        <v>890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2" collapsed="false">
      <c r="A128" s="209"/>
      <c r="B128" s="210"/>
      <c r="C128" s="219"/>
      <c r="D128" s="219"/>
      <c r="E128" s="219"/>
      <c r="F128" s="219"/>
      <c r="G128" s="219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202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2.8" hidden="false" customHeight="false" outlineLevel="1" collapsed="false">
      <c r="A129" s="199" t="n">
        <v>37</v>
      </c>
      <c r="B129" s="200" t="s">
        <v>1039</v>
      </c>
      <c r="C129" s="201" t="s">
        <v>1040</v>
      </c>
      <c r="D129" s="202" t="s">
        <v>259</v>
      </c>
      <c r="E129" s="203" t="n">
        <v>1</v>
      </c>
      <c r="F129" s="204"/>
      <c r="G129" s="205" t="n">
        <f aca="false">ROUND(E129*F129,2)</f>
        <v>0</v>
      </c>
      <c r="H129" s="204" t="n">
        <v>458.5</v>
      </c>
      <c r="I129" s="205" t="n">
        <f aca="false">ROUND(E129*H129,2)</f>
        <v>458.5</v>
      </c>
      <c r="J129" s="204" t="n">
        <v>0</v>
      </c>
      <c r="K129" s="205" t="n">
        <f aca="false">ROUND(E129*J129,2)</f>
        <v>0</v>
      </c>
      <c r="L129" s="205" t="n">
        <v>21</v>
      </c>
      <c r="M129" s="205" t="n">
        <f aca="false">G129*(1+L129/100)</f>
        <v>0</v>
      </c>
      <c r="N129" s="203" t="n">
        <v>0.0003</v>
      </c>
      <c r="O129" s="203" t="n">
        <f aca="false">ROUND(E129*N129,2)</f>
        <v>0</v>
      </c>
      <c r="P129" s="203" t="n">
        <v>0</v>
      </c>
      <c r="Q129" s="203" t="n">
        <f aca="false">ROUND(E129*P129,2)</f>
        <v>0</v>
      </c>
      <c r="R129" s="205" t="s">
        <v>274</v>
      </c>
      <c r="S129" s="205" t="s">
        <v>192</v>
      </c>
      <c r="T129" s="206" t="s">
        <v>193</v>
      </c>
      <c r="U129" s="207" t="n">
        <v>0</v>
      </c>
      <c r="V129" s="207" t="n">
        <f aca="false">ROUND(E129*U129,2)</f>
        <v>0</v>
      </c>
      <c r="W129" s="207"/>
      <c r="X129" s="207" t="s">
        <v>268</v>
      </c>
      <c r="Y129" s="207" t="s">
        <v>195</v>
      </c>
      <c r="Z129" s="208"/>
      <c r="AA129" s="208"/>
      <c r="AB129" s="208"/>
      <c r="AC129" s="208"/>
      <c r="AD129" s="208"/>
      <c r="AE129" s="208"/>
      <c r="AF129" s="208"/>
      <c r="AG129" s="208" t="s">
        <v>494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2" collapsed="false">
      <c r="A130" s="209"/>
      <c r="B130" s="210"/>
      <c r="C130" s="219"/>
      <c r="D130" s="219"/>
      <c r="E130" s="219"/>
      <c r="F130" s="219"/>
      <c r="G130" s="219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202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0" collapsed="false">
      <c r="A131" s="191" t="s">
        <v>186</v>
      </c>
      <c r="B131" s="192" t="s">
        <v>117</v>
      </c>
      <c r="C131" s="193" t="s">
        <v>118</v>
      </c>
      <c r="D131" s="194"/>
      <c r="E131" s="195"/>
      <c r="F131" s="196"/>
      <c r="G131" s="196" t="n">
        <f aca="false">SUMIF(AG132:AG143,"&lt;&gt;NOR",G132:G143)</f>
        <v>0</v>
      </c>
      <c r="H131" s="196"/>
      <c r="I131" s="196" t="n">
        <f aca="false">SUM(I132:I143)</f>
        <v>0</v>
      </c>
      <c r="J131" s="196"/>
      <c r="K131" s="196" t="n">
        <f aca="false">SUM(K132:K143)</f>
        <v>34056.2</v>
      </c>
      <c r="L131" s="196"/>
      <c r="M131" s="196" t="n">
        <f aca="false">SUM(M132:M143)</f>
        <v>0</v>
      </c>
      <c r="N131" s="195"/>
      <c r="O131" s="195" t="n">
        <f aca="false">SUM(O132:O143)</f>
        <v>0.08</v>
      </c>
      <c r="P131" s="195"/>
      <c r="Q131" s="195" t="n">
        <f aca="false">SUM(Q132:Q143)</f>
        <v>0</v>
      </c>
      <c r="R131" s="196"/>
      <c r="S131" s="196"/>
      <c r="T131" s="197"/>
      <c r="U131" s="198"/>
      <c r="V131" s="198" t="n">
        <f aca="false">SUM(V132:V143)</f>
        <v>0.12</v>
      </c>
      <c r="W131" s="198"/>
      <c r="X131" s="198"/>
      <c r="Y131" s="198"/>
      <c r="AG131" s="0" t="s">
        <v>187</v>
      </c>
    </row>
    <row r="132" customFormat="false" ht="12.8" hidden="false" customHeight="false" outlineLevel="1" collapsed="false">
      <c r="A132" s="199" t="n">
        <v>38</v>
      </c>
      <c r="B132" s="200" t="s">
        <v>876</v>
      </c>
      <c r="C132" s="201" t="s">
        <v>1041</v>
      </c>
      <c r="D132" s="202" t="s">
        <v>264</v>
      </c>
      <c r="E132" s="203" t="n">
        <v>1</v>
      </c>
      <c r="F132" s="204"/>
      <c r="G132" s="205" t="n">
        <f aca="false">ROUND(E132*F132,2)</f>
        <v>0</v>
      </c>
      <c r="H132" s="204" t="n">
        <v>0</v>
      </c>
      <c r="I132" s="205" t="n">
        <f aca="false">ROUND(E132*H132,2)</f>
        <v>0</v>
      </c>
      <c r="J132" s="204" t="n">
        <v>16000</v>
      </c>
      <c r="K132" s="205" t="n">
        <f aca="false">ROUND(E132*J132,2)</f>
        <v>16000</v>
      </c>
      <c r="L132" s="205" t="n">
        <v>21</v>
      </c>
      <c r="M132" s="205" t="n">
        <f aca="false">G132*(1+L132/100)</f>
        <v>0</v>
      </c>
      <c r="N132" s="203" t="n">
        <v>0.04</v>
      </c>
      <c r="O132" s="203" t="n">
        <f aca="false">ROUND(E132*N132,2)</f>
        <v>0.04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194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453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75" hidden="false" customHeight="true" outlineLevel="2" collapsed="false">
      <c r="A133" s="209"/>
      <c r="B133" s="210"/>
      <c r="C133" s="220" t="s">
        <v>1042</v>
      </c>
      <c r="D133" s="220"/>
      <c r="E133" s="220"/>
      <c r="F133" s="220"/>
      <c r="G133" s="220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9.4" hidden="false" customHeight="false" outlineLevel="1" collapsed="false">
      <c r="A135" s="199" t="n">
        <v>39</v>
      </c>
      <c r="B135" s="200" t="s">
        <v>1043</v>
      </c>
      <c r="C135" s="201" t="s">
        <v>1044</v>
      </c>
      <c r="D135" s="202" t="s">
        <v>259</v>
      </c>
      <c r="E135" s="203" t="n">
        <v>1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17000</v>
      </c>
      <c r="K135" s="205" t="n">
        <f aca="false">ROUND(E135*J135,2)</f>
        <v>17000</v>
      </c>
      <c r="L135" s="205" t="n">
        <v>21</v>
      </c>
      <c r="M135" s="205" t="n">
        <f aca="false">G135*(1+L135/100)</f>
        <v>0</v>
      </c>
      <c r="N135" s="203" t="n">
        <v>0.04</v>
      </c>
      <c r="O135" s="203" t="n">
        <f aca="false">ROUND(E135*N135,2)</f>
        <v>0.04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453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995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true" outlineLevel="2" collapsed="false">
      <c r="A137" s="209"/>
      <c r="B137" s="210"/>
      <c r="C137" s="220" t="s">
        <v>1045</v>
      </c>
      <c r="D137" s="220"/>
      <c r="E137" s="220"/>
      <c r="F137" s="220"/>
      <c r="G137" s="22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20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2" collapsed="false">
      <c r="A138" s="209"/>
      <c r="B138" s="210"/>
      <c r="C138" s="220"/>
      <c r="D138" s="220"/>
      <c r="E138" s="220"/>
      <c r="F138" s="220"/>
      <c r="G138" s="220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20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2.8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9.4" hidden="false" customHeight="false" outlineLevel="1" collapsed="false">
      <c r="A140" s="199" t="n">
        <v>40</v>
      </c>
      <c r="B140" s="200" t="s">
        <v>1046</v>
      </c>
      <c r="C140" s="201" t="s">
        <v>1047</v>
      </c>
      <c r="D140" s="202" t="s">
        <v>259</v>
      </c>
      <c r="E140" s="203" t="n">
        <v>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987</v>
      </c>
      <c r="K140" s="205" t="n">
        <f aca="false">ROUND(E140*J140,2)</f>
        <v>987</v>
      </c>
      <c r="L140" s="205" t="n">
        <v>21</v>
      </c>
      <c r="M140" s="205" t="n">
        <f aca="false">G140*(1+L140/100)</f>
        <v>0</v>
      </c>
      <c r="N140" s="203" t="n">
        <v>0.00028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192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453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9"/>
      <c r="D141" s="219"/>
      <c r="E141" s="219"/>
      <c r="F141" s="219"/>
      <c r="G141" s="219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202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2.8" hidden="false" customHeight="false" outlineLevel="1" collapsed="false">
      <c r="A142" s="229" t="n">
        <v>41</v>
      </c>
      <c r="B142" s="230" t="s">
        <v>888</v>
      </c>
      <c r="C142" s="231" t="s">
        <v>889</v>
      </c>
      <c r="D142" s="232" t="s">
        <v>212</v>
      </c>
      <c r="E142" s="233" t="n">
        <v>0.08028</v>
      </c>
      <c r="F142" s="204"/>
      <c r="G142" s="234" t="n">
        <f aca="false">ROUND(E142*F142,2)</f>
        <v>0</v>
      </c>
      <c r="H142" s="235" t="n">
        <v>0</v>
      </c>
      <c r="I142" s="234" t="n">
        <f aca="false">ROUND(E142*H142,2)</f>
        <v>0</v>
      </c>
      <c r="J142" s="235" t="n">
        <v>862</v>
      </c>
      <c r="K142" s="234" t="n">
        <f aca="false">ROUND(E142*J142,2)</f>
        <v>69.2</v>
      </c>
      <c r="L142" s="234" t="n">
        <v>21</v>
      </c>
      <c r="M142" s="234" t="n">
        <f aca="false">G142*(1+L142/100)</f>
        <v>0</v>
      </c>
      <c r="N142" s="233" t="n">
        <v>0</v>
      </c>
      <c r="O142" s="233" t="n">
        <f aca="false">ROUND(E142*N142,2)</f>
        <v>0</v>
      </c>
      <c r="P142" s="233" t="n">
        <v>0</v>
      </c>
      <c r="Q142" s="233" t="n">
        <f aca="false">ROUND(E142*P142,2)</f>
        <v>0</v>
      </c>
      <c r="R142" s="234"/>
      <c r="S142" s="234" t="s">
        <v>192</v>
      </c>
      <c r="T142" s="236" t="s">
        <v>193</v>
      </c>
      <c r="U142" s="207" t="n">
        <v>1.517</v>
      </c>
      <c r="V142" s="207" t="n">
        <f aca="false">ROUND(E142*U142,2)</f>
        <v>0.12</v>
      </c>
      <c r="W142" s="207"/>
      <c r="X142" s="207" t="s">
        <v>194</v>
      </c>
      <c r="Y142" s="207" t="s">
        <v>195</v>
      </c>
      <c r="Z142" s="208"/>
      <c r="AA142" s="208"/>
      <c r="AB142" s="208"/>
      <c r="AC142" s="208"/>
      <c r="AD142" s="208"/>
      <c r="AE142" s="208"/>
      <c r="AF142" s="208"/>
      <c r="AG142" s="208" t="s">
        <v>890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9"/>
      <c r="D143" s="219"/>
      <c r="E143" s="219"/>
      <c r="F143" s="219"/>
      <c r="G143" s="219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0" collapsed="false">
      <c r="A144" s="191" t="s">
        <v>186</v>
      </c>
      <c r="B144" s="192" t="s">
        <v>143</v>
      </c>
      <c r="C144" s="193" t="s">
        <v>144</v>
      </c>
      <c r="D144" s="194"/>
      <c r="E144" s="195"/>
      <c r="F144" s="196"/>
      <c r="G144" s="196" t="n">
        <f aca="false">SUMIF(AG145:AG154,"&lt;&gt;NOR",G145:G154)</f>
        <v>0</v>
      </c>
      <c r="H144" s="196"/>
      <c r="I144" s="196" t="n">
        <f aca="false">SUM(I145:I154)</f>
        <v>0</v>
      </c>
      <c r="J144" s="196"/>
      <c r="K144" s="196" t="n">
        <f aca="false">SUM(K145:K154)</f>
        <v>1775.13</v>
      </c>
      <c r="L144" s="196"/>
      <c r="M144" s="196" t="n">
        <f aca="false">SUM(M145:M154)</f>
        <v>0</v>
      </c>
      <c r="N144" s="195"/>
      <c r="O144" s="195" t="n">
        <f aca="false">SUM(O145:O154)</f>
        <v>0</v>
      </c>
      <c r="P144" s="195"/>
      <c r="Q144" s="195" t="n">
        <f aca="false">SUM(Q145:Q154)</f>
        <v>0</v>
      </c>
      <c r="R144" s="196"/>
      <c r="S144" s="196"/>
      <c r="T144" s="197"/>
      <c r="U144" s="198"/>
      <c r="V144" s="198" t="n">
        <f aca="false">SUM(V145:V154)</f>
        <v>3.62</v>
      </c>
      <c r="W144" s="198"/>
      <c r="X144" s="198"/>
      <c r="Y144" s="198"/>
      <c r="AG144" s="0" t="s">
        <v>187</v>
      </c>
    </row>
    <row r="145" customFormat="false" ht="12.8" hidden="false" customHeight="false" outlineLevel="1" collapsed="false">
      <c r="A145" s="229" t="n">
        <v>42</v>
      </c>
      <c r="B145" s="230" t="s">
        <v>1048</v>
      </c>
      <c r="C145" s="231" t="s">
        <v>1049</v>
      </c>
      <c r="D145" s="232" t="s">
        <v>212</v>
      </c>
      <c r="E145" s="233" t="n">
        <v>2.524</v>
      </c>
      <c r="F145" s="204"/>
      <c r="G145" s="234" t="n">
        <f aca="false">ROUND(E145*F145,2)</f>
        <v>0</v>
      </c>
      <c r="H145" s="235" t="n">
        <v>0</v>
      </c>
      <c r="I145" s="234" t="n">
        <f aca="false">ROUND(E145*H145,2)</f>
        <v>0</v>
      </c>
      <c r="J145" s="235" t="n">
        <v>271.5</v>
      </c>
      <c r="K145" s="234" t="n">
        <f aca="false">ROUND(E145*J145,2)</f>
        <v>685.27</v>
      </c>
      <c r="L145" s="234" t="n">
        <v>21</v>
      </c>
      <c r="M145" s="234" t="n">
        <f aca="false">G145*(1+L145/100)</f>
        <v>0</v>
      </c>
      <c r="N145" s="233" t="n">
        <v>0</v>
      </c>
      <c r="O145" s="233" t="n">
        <f aca="false">ROUND(E145*N145,2)</f>
        <v>0</v>
      </c>
      <c r="P145" s="233" t="n">
        <v>0</v>
      </c>
      <c r="Q145" s="233" t="n">
        <f aca="false">ROUND(E145*P145,2)</f>
        <v>0</v>
      </c>
      <c r="R145" s="234"/>
      <c r="S145" s="234" t="s">
        <v>192</v>
      </c>
      <c r="T145" s="236" t="s">
        <v>193</v>
      </c>
      <c r="U145" s="207" t="n">
        <v>0.49</v>
      </c>
      <c r="V145" s="207" t="n">
        <f aca="false">ROUND(E145*U145,2)</f>
        <v>1.24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624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true" outlineLevel="2" collapsed="false">
      <c r="A146" s="209"/>
      <c r="B146" s="210"/>
      <c r="C146" s="220" t="s">
        <v>1050</v>
      </c>
      <c r="D146" s="220"/>
      <c r="E146" s="220"/>
      <c r="F146" s="220"/>
      <c r="G146" s="220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215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4" t="s">
        <v>1051</v>
      </c>
      <c r="D147" s="215"/>
      <c r="E147" s="216" t="n">
        <v>2.52</v>
      </c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2" collapsed="false">
      <c r="A148" s="209"/>
      <c r="B148" s="210"/>
      <c r="C148" s="217"/>
      <c r="D148" s="217"/>
      <c r="E148" s="217"/>
      <c r="F148" s="217"/>
      <c r="G148" s="21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202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2.8" hidden="false" customHeight="false" outlineLevel="1" collapsed="false">
      <c r="A149" s="229" t="n">
        <v>43</v>
      </c>
      <c r="B149" s="230" t="s">
        <v>646</v>
      </c>
      <c r="C149" s="231" t="s">
        <v>1052</v>
      </c>
      <c r="D149" s="232" t="s">
        <v>212</v>
      </c>
      <c r="E149" s="233" t="n">
        <v>2.524</v>
      </c>
      <c r="F149" s="204"/>
      <c r="G149" s="234" t="n">
        <f aca="false">ROUND(E149*F149,2)</f>
        <v>0</v>
      </c>
      <c r="H149" s="235" t="n">
        <v>0</v>
      </c>
      <c r="I149" s="234" t="n">
        <f aca="false">ROUND(E149*H149,2)</f>
        <v>0</v>
      </c>
      <c r="J149" s="235" t="n">
        <v>383.5</v>
      </c>
      <c r="K149" s="234" t="n">
        <f aca="false">ROUND(E149*J149,2)</f>
        <v>967.95</v>
      </c>
      <c r="L149" s="234" t="n">
        <v>21</v>
      </c>
      <c r="M149" s="234" t="n">
        <f aca="false">G149*(1+L149/100)</f>
        <v>0</v>
      </c>
      <c r="N149" s="233" t="n">
        <v>0</v>
      </c>
      <c r="O149" s="233" t="n">
        <f aca="false">ROUND(E149*N149,2)</f>
        <v>0</v>
      </c>
      <c r="P149" s="233" t="n">
        <v>0</v>
      </c>
      <c r="Q149" s="233" t="n">
        <f aca="false">ROUND(E149*P149,2)</f>
        <v>0</v>
      </c>
      <c r="R149" s="234"/>
      <c r="S149" s="234" t="s">
        <v>192</v>
      </c>
      <c r="T149" s="236" t="s">
        <v>193</v>
      </c>
      <c r="U149" s="207" t="n">
        <v>0.942</v>
      </c>
      <c r="V149" s="207" t="n">
        <f aca="false">ROUND(E149*U149,2)</f>
        <v>2.38</v>
      </c>
      <c r="W149" s="207"/>
      <c r="X149" s="207" t="s">
        <v>194</v>
      </c>
      <c r="Y149" s="207" t="s">
        <v>195</v>
      </c>
      <c r="Z149" s="208"/>
      <c r="AA149" s="208"/>
      <c r="AB149" s="208"/>
      <c r="AC149" s="208"/>
      <c r="AD149" s="208"/>
      <c r="AE149" s="208"/>
      <c r="AF149" s="208"/>
      <c r="AG149" s="208" t="s">
        <v>624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2" collapsed="false">
      <c r="A150" s="209"/>
      <c r="B150" s="210"/>
      <c r="C150" s="214" t="s">
        <v>1051</v>
      </c>
      <c r="D150" s="215"/>
      <c r="E150" s="216" t="n">
        <v>2.52</v>
      </c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7"/>
      <c r="D151" s="217"/>
      <c r="E151" s="217"/>
      <c r="F151" s="217"/>
      <c r="G151" s="21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2.8" hidden="false" customHeight="false" outlineLevel="1" collapsed="false">
      <c r="A152" s="229" t="n">
        <v>44</v>
      </c>
      <c r="B152" s="230" t="s">
        <v>1053</v>
      </c>
      <c r="C152" s="231" t="s">
        <v>1054</v>
      </c>
      <c r="D152" s="232" t="s">
        <v>212</v>
      </c>
      <c r="E152" s="233" t="n">
        <v>2.524</v>
      </c>
      <c r="F152" s="204"/>
      <c r="G152" s="234" t="n">
        <f aca="false">ROUND(E152*F152,2)</f>
        <v>0</v>
      </c>
      <c r="H152" s="235" t="n">
        <v>0</v>
      </c>
      <c r="I152" s="234" t="n">
        <f aca="false">ROUND(E152*H152,2)</f>
        <v>0</v>
      </c>
      <c r="J152" s="235" t="n">
        <v>48.3</v>
      </c>
      <c r="K152" s="234" t="n">
        <f aca="false">ROUND(E152*J152,2)</f>
        <v>121.91</v>
      </c>
      <c r="L152" s="234" t="n">
        <v>21</v>
      </c>
      <c r="M152" s="234" t="n">
        <f aca="false">G152*(1+L152/100)</f>
        <v>0</v>
      </c>
      <c r="N152" s="233" t="n">
        <v>0</v>
      </c>
      <c r="O152" s="233" t="n">
        <f aca="false">ROUND(E152*N152,2)</f>
        <v>0</v>
      </c>
      <c r="P152" s="233" t="n">
        <v>0</v>
      </c>
      <c r="Q152" s="233" t="n">
        <f aca="false">ROUND(E152*P152,2)</f>
        <v>0</v>
      </c>
      <c r="R152" s="234"/>
      <c r="S152" s="234" t="s">
        <v>192</v>
      </c>
      <c r="T152" s="236" t="s">
        <v>193</v>
      </c>
      <c r="U152" s="207" t="n">
        <v>0</v>
      </c>
      <c r="V152" s="207" t="n">
        <f aca="false">ROUND(E152*U152,2)</f>
        <v>0</v>
      </c>
      <c r="W152" s="207"/>
      <c r="X152" s="207" t="s">
        <v>194</v>
      </c>
      <c r="Y152" s="207" t="s">
        <v>195</v>
      </c>
      <c r="Z152" s="208"/>
      <c r="AA152" s="208"/>
      <c r="AB152" s="208"/>
      <c r="AC152" s="208"/>
      <c r="AD152" s="208"/>
      <c r="AE152" s="208"/>
      <c r="AF152" s="208"/>
      <c r="AG152" s="208" t="s">
        <v>929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2" collapsed="false">
      <c r="A153" s="209"/>
      <c r="B153" s="210"/>
      <c r="C153" s="214" t="s">
        <v>1051</v>
      </c>
      <c r="D153" s="215"/>
      <c r="E153" s="216" t="n">
        <v>2.52</v>
      </c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2" collapsed="false">
      <c r="A154" s="209"/>
      <c r="B154" s="210"/>
      <c r="C154" s="217"/>
      <c r="D154" s="217"/>
      <c r="E154" s="217"/>
      <c r="F154" s="217"/>
      <c r="G154" s="21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202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0" collapsed="false">
      <c r="A155" s="191" t="s">
        <v>186</v>
      </c>
      <c r="B155" s="192" t="s">
        <v>152</v>
      </c>
      <c r="C155" s="193" t="s">
        <v>28</v>
      </c>
      <c r="D155" s="194"/>
      <c r="E155" s="195"/>
      <c r="F155" s="196"/>
      <c r="G155" s="196" t="n">
        <f aca="false">SUMIF(AG156:AG158,"&lt;&gt;NOR",G156:G158)</f>
        <v>0</v>
      </c>
      <c r="H155" s="196"/>
      <c r="I155" s="196" t="n">
        <f aca="false">SUM(I156:I158)</f>
        <v>0</v>
      </c>
      <c r="J155" s="196"/>
      <c r="K155" s="196" t="n">
        <f aca="false">SUM(K156:K158)</f>
        <v>5500</v>
      </c>
      <c r="L155" s="196"/>
      <c r="M155" s="196" t="n">
        <f aca="false">SUM(M156:M158)</f>
        <v>0</v>
      </c>
      <c r="N155" s="195"/>
      <c r="O155" s="195" t="n">
        <f aca="false">SUM(O156:O158)</f>
        <v>0</v>
      </c>
      <c r="P155" s="195"/>
      <c r="Q155" s="195" t="n">
        <f aca="false">SUM(Q156:Q158)</f>
        <v>0</v>
      </c>
      <c r="R155" s="196"/>
      <c r="S155" s="196"/>
      <c r="T155" s="197"/>
      <c r="U155" s="198"/>
      <c r="V155" s="198" t="n">
        <f aca="false">SUM(V156:V158)</f>
        <v>0</v>
      </c>
      <c r="W155" s="198"/>
      <c r="X155" s="198"/>
      <c r="Y155" s="198"/>
      <c r="AG155" s="0" t="s">
        <v>187</v>
      </c>
    </row>
    <row r="156" customFormat="false" ht="12.8" hidden="false" customHeight="false" outlineLevel="1" collapsed="false">
      <c r="A156" s="229" t="n">
        <v>45</v>
      </c>
      <c r="B156" s="230" t="s">
        <v>932</v>
      </c>
      <c r="C156" s="231" t="s">
        <v>933</v>
      </c>
      <c r="D156" s="232" t="s">
        <v>848</v>
      </c>
      <c r="E156" s="233" t="n">
        <v>1</v>
      </c>
      <c r="F156" s="204"/>
      <c r="G156" s="234" t="n">
        <f aca="false">ROUND(E156*F156,2)</f>
        <v>0</v>
      </c>
      <c r="H156" s="235" t="n">
        <v>0</v>
      </c>
      <c r="I156" s="234" t="n">
        <f aca="false">ROUND(E156*H156,2)</f>
        <v>0</v>
      </c>
      <c r="J156" s="235" t="n">
        <v>5500</v>
      </c>
      <c r="K156" s="234" t="n">
        <f aca="false">ROUND(E156*J156,2)</f>
        <v>5500</v>
      </c>
      <c r="L156" s="234" t="n">
        <v>21</v>
      </c>
      <c r="M156" s="234" t="n">
        <f aca="false">G156*(1+L156/100)</f>
        <v>0</v>
      </c>
      <c r="N156" s="233" t="n">
        <v>0</v>
      </c>
      <c r="O156" s="233" t="n">
        <f aca="false">ROUND(E156*N156,2)</f>
        <v>0</v>
      </c>
      <c r="P156" s="233" t="n">
        <v>0</v>
      </c>
      <c r="Q156" s="233" t="n">
        <f aca="false">ROUND(E156*P156,2)</f>
        <v>0</v>
      </c>
      <c r="R156" s="234"/>
      <c r="S156" s="234" t="s">
        <v>248</v>
      </c>
      <c r="T156" s="23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1055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13" t="str">
        <f aca="false">C157</f>
        <v>Náklady na vyhotovení dokumentace skutečného provedení stavby a její předání objednateli v požadované formě a požadovaném počtu.</v>
      </c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0" collapsed="false">
      <c r="A159" s="191" t="s">
        <v>186</v>
      </c>
      <c r="B159" s="192" t="s">
        <v>27</v>
      </c>
      <c r="C159" s="193" t="s">
        <v>28</v>
      </c>
      <c r="D159" s="194"/>
      <c r="E159" s="195"/>
      <c r="F159" s="196"/>
      <c r="G159" s="196" t="n">
        <f aca="false">SUMIF(AG160:AG173,"&lt;&gt;NOR",G160:G173)</f>
        <v>0</v>
      </c>
      <c r="H159" s="196"/>
      <c r="I159" s="196" t="n">
        <f aca="false">SUM(I160:I173)</f>
        <v>0</v>
      </c>
      <c r="J159" s="196"/>
      <c r="K159" s="196" t="n">
        <f aca="false">SUM(K160:K173)</f>
        <v>0</v>
      </c>
      <c r="L159" s="196"/>
      <c r="M159" s="196" t="n">
        <f aca="false">SUM(M160:M173)</f>
        <v>0</v>
      </c>
      <c r="N159" s="195"/>
      <c r="O159" s="195" t="n">
        <f aca="false">SUM(O160:O173)</f>
        <v>0</v>
      </c>
      <c r="P159" s="195"/>
      <c r="Q159" s="195" t="n">
        <f aca="false">SUM(Q160:Q173)</f>
        <v>0</v>
      </c>
      <c r="R159" s="196"/>
      <c r="S159" s="196"/>
      <c r="T159" s="197"/>
      <c r="U159" s="198"/>
      <c r="V159" s="198" t="n">
        <f aca="false">SUM(V160:V173)</f>
        <v>0</v>
      </c>
      <c r="W159" s="198"/>
      <c r="X159" s="198"/>
      <c r="Y159" s="198"/>
      <c r="AG159" s="0" t="s">
        <v>187</v>
      </c>
    </row>
    <row r="160" customFormat="false" ht="12.8" hidden="false" customHeight="false" outlineLevel="1" collapsed="false">
      <c r="A160" s="229" t="n">
        <v>46</v>
      </c>
      <c r="B160" s="230" t="s">
        <v>707</v>
      </c>
      <c r="C160" s="231" t="s">
        <v>708</v>
      </c>
      <c r="D160" s="232" t="s">
        <v>709</v>
      </c>
      <c r="E160" s="233" t="n">
        <v>1</v>
      </c>
      <c r="F160" s="204"/>
      <c r="G160" s="234" t="n">
        <f aca="false">ROUND(E160*F160,2)</f>
        <v>0</v>
      </c>
      <c r="H160" s="235" t="n">
        <v>0</v>
      </c>
      <c r="I160" s="234" t="n">
        <f aca="false">ROUND(E160*H160,2)</f>
        <v>0</v>
      </c>
      <c r="J160" s="235" t="n">
        <v>0</v>
      </c>
      <c r="K160" s="234" t="n">
        <f aca="false">ROUND(E160*J160,2)</f>
        <v>0</v>
      </c>
      <c r="L160" s="234" t="n">
        <v>21</v>
      </c>
      <c r="M160" s="234" t="n">
        <f aca="false">G160*(1+L160/100)</f>
        <v>0</v>
      </c>
      <c r="N160" s="233" t="n">
        <v>0</v>
      </c>
      <c r="O160" s="233" t="n">
        <f aca="false">ROUND(E160*N160,2)</f>
        <v>0</v>
      </c>
      <c r="P160" s="233" t="n">
        <v>0</v>
      </c>
      <c r="Q160" s="233" t="n">
        <f aca="false">ROUND(E160*P160,2)</f>
        <v>0</v>
      </c>
      <c r="R160" s="234"/>
      <c r="S160" s="234" t="s">
        <v>248</v>
      </c>
      <c r="T160" s="23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710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711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9"/>
      <c r="D161" s="219"/>
      <c r="E161" s="219"/>
      <c r="F161" s="219"/>
      <c r="G161" s="219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229" t="n">
        <v>47</v>
      </c>
      <c r="B162" s="230" t="s">
        <v>712</v>
      </c>
      <c r="C162" s="231" t="s">
        <v>713</v>
      </c>
      <c r="D162" s="232" t="s">
        <v>709</v>
      </c>
      <c r="E162" s="233" t="n">
        <v>1</v>
      </c>
      <c r="F162" s="204"/>
      <c r="G162" s="234" t="n">
        <f aca="false">ROUND(E162*F162,2)</f>
        <v>0</v>
      </c>
      <c r="H162" s="235" t="n">
        <v>0</v>
      </c>
      <c r="I162" s="234" t="n">
        <f aca="false">ROUND(E162*H162,2)</f>
        <v>0</v>
      </c>
      <c r="J162" s="235" t="n">
        <v>0</v>
      </c>
      <c r="K162" s="234" t="n">
        <f aca="false">ROUND(E162*J162,2)</f>
        <v>0</v>
      </c>
      <c r="L162" s="234" t="n">
        <v>21</v>
      </c>
      <c r="M162" s="234" t="n">
        <f aca="false">G162*(1+L162/100)</f>
        <v>0</v>
      </c>
      <c r="N162" s="233" t="n">
        <v>0</v>
      </c>
      <c r="O162" s="233" t="n">
        <f aca="false">ROUND(E162*N162,2)</f>
        <v>0</v>
      </c>
      <c r="P162" s="233" t="n">
        <v>0</v>
      </c>
      <c r="Q162" s="233" t="n">
        <f aca="false">ROUND(E162*P162,2)</f>
        <v>0</v>
      </c>
      <c r="R162" s="234"/>
      <c r="S162" s="234" t="s">
        <v>248</v>
      </c>
      <c r="T162" s="23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710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711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2" collapsed="false">
      <c r="A163" s="209"/>
      <c r="B163" s="210"/>
      <c r="C163" s="219"/>
      <c r="D163" s="219"/>
      <c r="E163" s="219"/>
      <c r="F163" s="219"/>
      <c r="G163" s="219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202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2.8" hidden="false" customHeight="false" outlineLevel="1" collapsed="false">
      <c r="A164" s="229" t="n">
        <v>48</v>
      </c>
      <c r="B164" s="230" t="s">
        <v>714</v>
      </c>
      <c r="C164" s="231" t="s">
        <v>715</v>
      </c>
      <c r="D164" s="232" t="s">
        <v>709</v>
      </c>
      <c r="E164" s="233" t="n">
        <v>1</v>
      </c>
      <c r="F164" s="204"/>
      <c r="G164" s="234" t="n">
        <f aca="false">ROUND(E164*F164,2)</f>
        <v>0</v>
      </c>
      <c r="H164" s="235" t="n">
        <v>0</v>
      </c>
      <c r="I164" s="234" t="n">
        <f aca="false">ROUND(E164*H164,2)</f>
        <v>0</v>
      </c>
      <c r="J164" s="235" t="n">
        <v>0</v>
      </c>
      <c r="K164" s="234" t="n">
        <f aca="false">ROUND(E164*J164,2)</f>
        <v>0</v>
      </c>
      <c r="L164" s="234" t="n">
        <v>21</v>
      </c>
      <c r="M164" s="234" t="n">
        <f aca="false">G164*(1+L164/100)</f>
        <v>0</v>
      </c>
      <c r="N164" s="233" t="n">
        <v>0</v>
      </c>
      <c r="O164" s="233" t="n">
        <f aca="false">ROUND(E164*N164,2)</f>
        <v>0</v>
      </c>
      <c r="P164" s="233" t="n">
        <v>0</v>
      </c>
      <c r="Q164" s="233" t="n">
        <f aca="false">ROUND(E164*P164,2)</f>
        <v>0</v>
      </c>
      <c r="R164" s="234"/>
      <c r="S164" s="234" t="s">
        <v>248</v>
      </c>
      <c r="T164" s="236" t="s">
        <v>193</v>
      </c>
      <c r="U164" s="207" t="n">
        <v>0</v>
      </c>
      <c r="V164" s="207" t="n">
        <f aca="false">ROUND(E164*U164,2)</f>
        <v>0</v>
      </c>
      <c r="W164" s="207"/>
      <c r="X164" s="207" t="s">
        <v>710</v>
      </c>
      <c r="Y164" s="207" t="s">
        <v>195</v>
      </c>
      <c r="Z164" s="208"/>
      <c r="AA164" s="208"/>
      <c r="AB164" s="208"/>
      <c r="AC164" s="208"/>
      <c r="AD164" s="208"/>
      <c r="AE164" s="208"/>
      <c r="AF164" s="208"/>
      <c r="AG164" s="208" t="s">
        <v>711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2" collapsed="false">
      <c r="A165" s="209"/>
      <c r="B165" s="210"/>
      <c r="C165" s="219"/>
      <c r="D165" s="219"/>
      <c r="E165" s="219"/>
      <c r="F165" s="219"/>
      <c r="G165" s="219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202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2.8" hidden="false" customHeight="false" outlineLevel="1" collapsed="false">
      <c r="A166" s="229" t="n">
        <v>49</v>
      </c>
      <c r="B166" s="230" t="s">
        <v>716</v>
      </c>
      <c r="C166" s="231" t="s">
        <v>717</v>
      </c>
      <c r="D166" s="232" t="s">
        <v>709</v>
      </c>
      <c r="E166" s="233" t="n">
        <v>1</v>
      </c>
      <c r="F166" s="204"/>
      <c r="G166" s="234" t="n">
        <f aca="false">ROUND(E166*F166,2)</f>
        <v>0</v>
      </c>
      <c r="H166" s="235" t="n">
        <v>0</v>
      </c>
      <c r="I166" s="234" t="n">
        <f aca="false">ROUND(E166*H166,2)</f>
        <v>0</v>
      </c>
      <c r="J166" s="235" t="n">
        <v>0</v>
      </c>
      <c r="K166" s="234" t="n">
        <f aca="false">ROUND(E166*J166,2)</f>
        <v>0</v>
      </c>
      <c r="L166" s="234" t="n">
        <v>21</v>
      </c>
      <c r="M166" s="234" t="n">
        <f aca="false">G166*(1+L166/100)</f>
        <v>0</v>
      </c>
      <c r="N166" s="233" t="n">
        <v>0</v>
      </c>
      <c r="O166" s="233" t="n">
        <f aca="false">ROUND(E166*N166,2)</f>
        <v>0</v>
      </c>
      <c r="P166" s="233" t="n">
        <v>0</v>
      </c>
      <c r="Q166" s="233" t="n">
        <f aca="false">ROUND(E166*P166,2)</f>
        <v>0</v>
      </c>
      <c r="R166" s="234"/>
      <c r="S166" s="234" t="s">
        <v>248</v>
      </c>
      <c r="T166" s="236" t="s">
        <v>193</v>
      </c>
      <c r="U166" s="207" t="n">
        <v>0</v>
      </c>
      <c r="V166" s="207" t="n">
        <f aca="false">ROUND(E166*U166,2)</f>
        <v>0</v>
      </c>
      <c r="W166" s="207"/>
      <c r="X166" s="207" t="s">
        <v>710</v>
      </c>
      <c r="Y166" s="207" t="s">
        <v>195</v>
      </c>
      <c r="Z166" s="208"/>
      <c r="AA166" s="208"/>
      <c r="AB166" s="208"/>
      <c r="AC166" s="208"/>
      <c r="AD166" s="208"/>
      <c r="AE166" s="208"/>
      <c r="AF166" s="208"/>
      <c r="AG166" s="208" t="s">
        <v>711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9"/>
      <c r="D167" s="219"/>
      <c r="E167" s="219"/>
      <c r="F167" s="219"/>
      <c r="G167" s="219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229" t="n">
        <v>50</v>
      </c>
      <c r="B168" s="230" t="s">
        <v>718</v>
      </c>
      <c r="C168" s="231" t="s">
        <v>719</v>
      </c>
      <c r="D168" s="232" t="s">
        <v>709</v>
      </c>
      <c r="E168" s="233" t="n">
        <v>1</v>
      </c>
      <c r="F168" s="204"/>
      <c r="G168" s="234" t="n">
        <f aca="false">ROUND(E168*F168,2)</f>
        <v>0</v>
      </c>
      <c r="H168" s="235" t="n">
        <v>0</v>
      </c>
      <c r="I168" s="234" t="n">
        <f aca="false">ROUND(E168*H168,2)</f>
        <v>0</v>
      </c>
      <c r="J168" s="235" t="n">
        <v>0</v>
      </c>
      <c r="K168" s="234" t="n">
        <f aca="false">ROUND(E168*J168,2)</f>
        <v>0</v>
      </c>
      <c r="L168" s="234" t="n">
        <v>21</v>
      </c>
      <c r="M168" s="234" t="n">
        <f aca="false">G168*(1+L168/100)</f>
        <v>0</v>
      </c>
      <c r="N168" s="233" t="n">
        <v>0</v>
      </c>
      <c r="O168" s="233" t="n">
        <f aca="false">ROUND(E168*N168,2)</f>
        <v>0</v>
      </c>
      <c r="P168" s="233" t="n">
        <v>0</v>
      </c>
      <c r="Q168" s="233" t="n">
        <f aca="false">ROUND(E168*P168,2)</f>
        <v>0</v>
      </c>
      <c r="R168" s="234"/>
      <c r="S168" s="234" t="s">
        <v>192</v>
      </c>
      <c r="T168" s="23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710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711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2" collapsed="false">
      <c r="A169" s="209"/>
      <c r="B169" s="210"/>
      <c r="C169" s="219"/>
      <c r="D169" s="219"/>
      <c r="E169" s="219"/>
      <c r="F169" s="219"/>
      <c r="G169" s="219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202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2.8" hidden="false" customHeight="false" outlineLevel="1" collapsed="false">
      <c r="A170" s="229" t="n">
        <v>51</v>
      </c>
      <c r="B170" s="230" t="s">
        <v>720</v>
      </c>
      <c r="C170" s="231" t="s">
        <v>721</v>
      </c>
      <c r="D170" s="232" t="s">
        <v>709</v>
      </c>
      <c r="E170" s="233" t="n">
        <v>1</v>
      </c>
      <c r="F170" s="204"/>
      <c r="G170" s="234" t="n">
        <f aca="false">ROUND(E170*F170,2)</f>
        <v>0</v>
      </c>
      <c r="H170" s="235" t="n">
        <v>0</v>
      </c>
      <c r="I170" s="234" t="n">
        <f aca="false">ROUND(E170*H170,2)</f>
        <v>0</v>
      </c>
      <c r="J170" s="235" t="n">
        <v>0</v>
      </c>
      <c r="K170" s="234" t="n">
        <f aca="false">ROUND(E170*J170,2)</f>
        <v>0</v>
      </c>
      <c r="L170" s="234" t="n">
        <v>21</v>
      </c>
      <c r="M170" s="234" t="n">
        <f aca="false">G170*(1+L170/100)</f>
        <v>0</v>
      </c>
      <c r="N170" s="233" t="n">
        <v>0</v>
      </c>
      <c r="O170" s="233" t="n">
        <f aca="false">ROUND(E170*N170,2)</f>
        <v>0</v>
      </c>
      <c r="P170" s="233" t="n">
        <v>0</v>
      </c>
      <c r="Q170" s="233" t="n">
        <f aca="false">ROUND(E170*P170,2)</f>
        <v>0</v>
      </c>
      <c r="R170" s="234"/>
      <c r="S170" s="234" t="s">
        <v>248</v>
      </c>
      <c r="T170" s="236" t="s">
        <v>193</v>
      </c>
      <c r="U170" s="207" t="n">
        <v>0</v>
      </c>
      <c r="V170" s="207" t="n">
        <f aca="false">ROUND(E170*U170,2)</f>
        <v>0</v>
      </c>
      <c r="W170" s="207"/>
      <c r="X170" s="207" t="s">
        <v>710</v>
      </c>
      <c r="Y170" s="207" t="s">
        <v>195</v>
      </c>
      <c r="Z170" s="208"/>
      <c r="AA170" s="208"/>
      <c r="AB170" s="208"/>
      <c r="AC170" s="208"/>
      <c r="AD170" s="208"/>
      <c r="AE170" s="208"/>
      <c r="AF170" s="208"/>
      <c r="AG170" s="208" t="s">
        <v>711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2" collapsed="false">
      <c r="A171" s="209"/>
      <c r="B171" s="210"/>
      <c r="C171" s="219"/>
      <c r="D171" s="219"/>
      <c r="E171" s="219"/>
      <c r="F171" s="219"/>
      <c r="G171" s="219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202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2.8" hidden="false" customHeight="false" outlineLevel="1" collapsed="false">
      <c r="A172" s="229" t="n">
        <v>52</v>
      </c>
      <c r="B172" s="230" t="s">
        <v>722</v>
      </c>
      <c r="C172" s="231" t="s">
        <v>723</v>
      </c>
      <c r="D172" s="232" t="s">
        <v>709</v>
      </c>
      <c r="E172" s="233" t="n">
        <v>1</v>
      </c>
      <c r="F172" s="204"/>
      <c r="G172" s="234" t="n">
        <f aca="false">ROUND(E172*F172,2)</f>
        <v>0</v>
      </c>
      <c r="H172" s="235" t="n">
        <v>0</v>
      </c>
      <c r="I172" s="234" t="n">
        <f aca="false">ROUND(E172*H172,2)</f>
        <v>0</v>
      </c>
      <c r="J172" s="235" t="n">
        <v>0</v>
      </c>
      <c r="K172" s="234" t="n">
        <f aca="false">ROUND(E172*J172,2)</f>
        <v>0</v>
      </c>
      <c r="L172" s="234" t="n">
        <v>21</v>
      </c>
      <c r="M172" s="234" t="n">
        <f aca="false">G172*(1+L172/100)</f>
        <v>0</v>
      </c>
      <c r="N172" s="233" t="n">
        <v>0</v>
      </c>
      <c r="O172" s="233" t="n">
        <f aca="false">ROUND(E172*N172,2)</f>
        <v>0</v>
      </c>
      <c r="P172" s="233" t="n">
        <v>0</v>
      </c>
      <c r="Q172" s="233" t="n">
        <f aca="false">ROUND(E172*P172,2)</f>
        <v>0</v>
      </c>
      <c r="R172" s="234"/>
      <c r="S172" s="234" t="s">
        <v>248</v>
      </c>
      <c r="T172" s="236" t="s">
        <v>193</v>
      </c>
      <c r="U172" s="207" t="n">
        <v>0</v>
      </c>
      <c r="V172" s="207" t="n">
        <f aca="false">ROUND(E172*U172,2)</f>
        <v>0</v>
      </c>
      <c r="W172" s="207"/>
      <c r="X172" s="207" t="s">
        <v>710</v>
      </c>
      <c r="Y172" s="207" t="s">
        <v>195</v>
      </c>
      <c r="Z172" s="208"/>
      <c r="AA172" s="208"/>
      <c r="AB172" s="208"/>
      <c r="AC172" s="208"/>
      <c r="AD172" s="208"/>
      <c r="AE172" s="208"/>
      <c r="AF172" s="208"/>
      <c r="AG172" s="208" t="s">
        <v>711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9"/>
      <c r="D173" s="219"/>
      <c r="E173" s="219"/>
      <c r="F173" s="219"/>
      <c r="G173" s="219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0" collapsed="false">
      <c r="A174" s="169"/>
      <c r="B174" s="175"/>
      <c r="C174" s="241"/>
      <c r="D174" s="177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AE174" s="0" t="n">
        <v>15</v>
      </c>
      <c r="AF174" s="0" t="n">
        <v>21</v>
      </c>
      <c r="AG174" s="0" t="s">
        <v>172</v>
      </c>
    </row>
    <row r="175" customFormat="false" ht="13.2" hidden="false" customHeight="false" outlineLevel="0" collapsed="false">
      <c r="A175" s="242"/>
      <c r="B175" s="243" t="s">
        <v>23</v>
      </c>
      <c r="C175" s="244"/>
      <c r="D175" s="245"/>
      <c r="E175" s="246"/>
      <c r="F175" s="246"/>
      <c r="G175" s="247" t="n">
        <f aca="false">G8+G44+G79+G87+G131+G144+G155+G159</f>
        <v>0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AE175" s="0" t="n">
        <f aca="false">SUMIF(L7:L173,AE174,G7:G173)</f>
        <v>0</v>
      </c>
      <c r="AF175" s="0" t="n">
        <f aca="false">SUMIF(L7:L173,AF174,G7:G173)</f>
        <v>0</v>
      </c>
      <c r="AG175" s="0" t="s">
        <v>724</v>
      </c>
    </row>
    <row r="176" customFormat="false" ht="13.2" hidden="false" customHeight="false" outlineLevel="0" collapsed="false">
      <c r="C176" s="248"/>
      <c r="D176" s="112"/>
      <c r="AG176" s="0" t="s">
        <v>725</v>
      </c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8d30" objects="true" scenarios="true"/>
  <mergeCells count="77">
    <mergeCell ref="A1:G1"/>
    <mergeCell ref="C2:G2"/>
    <mergeCell ref="C3:G3"/>
    <mergeCell ref="C4:G4"/>
    <mergeCell ref="C11:G11"/>
    <mergeCell ref="C14:G14"/>
    <mergeCell ref="C17:G17"/>
    <mergeCell ref="C19:G19"/>
    <mergeCell ref="C22:G22"/>
    <mergeCell ref="C24:G24"/>
    <mergeCell ref="C28:G28"/>
    <mergeCell ref="C30:G30"/>
    <mergeCell ref="C32:G32"/>
    <mergeCell ref="C34:G34"/>
    <mergeCell ref="C37:G37"/>
    <mergeCell ref="C40:G40"/>
    <mergeCell ref="C43:G43"/>
    <mergeCell ref="C46:G46"/>
    <mergeCell ref="C48:G48"/>
    <mergeCell ref="C50:G50"/>
    <mergeCell ref="C52:G52"/>
    <mergeCell ref="C54:G54"/>
    <mergeCell ref="C57:G57"/>
    <mergeCell ref="C59:G59"/>
    <mergeCell ref="C60:G60"/>
    <mergeCell ref="C62:G62"/>
    <mergeCell ref="C66:G66"/>
    <mergeCell ref="C72:G72"/>
    <mergeCell ref="C74:G74"/>
    <mergeCell ref="C75:G75"/>
    <mergeCell ref="C77:G77"/>
    <mergeCell ref="C78:G78"/>
    <mergeCell ref="C81:G81"/>
    <mergeCell ref="C83:G83"/>
    <mergeCell ref="C85:G85"/>
    <mergeCell ref="C86:G86"/>
    <mergeCell ref="C89:G89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7:G107"/>
    <mergeCell ref="C109:G109"/>
    <mergeCell ref="C111:G111"/>
    <mergeCell ref="C118:G118"/>
    <mergeCell ref="C120:G120"/>
    <mergeCell ref="C121:G121"/>
    <mergeCell ref="C122:G122"/>
    <mergeCell ref="C124:G124"/>
    <mergeCell ref="C126:G126"/>
    <mergeCell ref="C128:G128"/>
    <mergeCell ref="C130:G130"/>
    <mergeCell ref="C133:G133"/>
    <mergeCell ref="C134:G134"/>
    <mergeCell ref="C136:G136"/>
    <mergeCell ref="C137:G138"/>
    <mergeCell ref="C139:G139"/>
    <mergeCell ref="C141:G141"/>
    <mergeCell ref="C143:G143"/>
    <mergeCell ref="C146:G146"/>
    <mergeCell ref="C148:G148"/>
    <mergeCell ref="C151:G151"/>
    <mergeCell ref="C154:G154"/>
    <mergeCell ref="C157:G157"/>
    <mergeCell ref="C158:G158"/>
    <mergeCell ref="C161:G161"/>
    <mergeCell ref="C163:G163"/>
    <mergeCell ref="C165:G165"/>
    <mergeCell ref="C167:G167"/>
    <mergeCell ref="C169:G169"/>
    <mergeCell ref="C171:G171"/>
    <mergeCell ref="C173:G17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01" activePane="bottomLeft" state="frozen"/>
      <selection pane="topLeft" activeCell="A1" activeCellId="0" sqref="A1"/>
      <selection pane="bottomLeft" activeCell="F128" activeCellId="0" sqref="F128"/>
    </sheetView>
  </sheetViews>
  <sheetFormatPr defaultRowHeight="13.2" zeroHeight="false" outlineLevelRow="2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61</v>
      </c>
      <c r="C4" s="183" t="s">
        <v>62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89</v>
      </c>
      <c r="C8" s="193" t="s">
        <v>90</v>
      </c>
      <c r="D8" s="194"/>
      <c r="E8" s="195"/>
      <c r="F8" s="196"/>
      <c r="G8" s="196" t="n">
        <f aca="false">SUMIF(AG9:AG12,"&lt;&gt;NOR",G9:G12)</f>
        <v>0</v>
      </c>
      <c r="H8" s="196"/>
      <c r="I8" s="196" t="n">
        <f aca="false">SUM(I9:I12)</f>
        <v>221.85</v>
      </c>
      <c r="J8" s="196"/>
      <c r="K8" s="196" t="n">
        <f aca="false">SUM(K9:K12)</f>
        <v>736.65</v>
      </c>
      <c r="L8" s="196"/>
      <c r="M8" s="196" t="n">
        <f aca="false">SUM(M9:M12)</f>
        <v>0</v>
      </c>
      <c r="N8" s="195"/>
      <c r="O8" s="195" t="n">
        <f aca="false">SUM(O9:O12)</f>
        <v>0.08</v>
      </c>
      <c r="P8" s="195"/>
      <c r="Q8" s="195" t="n">
        <f aca="false">SUM(Q9:Q12)</f>
        <v>0</v>
      </c>
      <c r="R8" s="196"/>
      <c r="S8" s="196"/>
      <c r="T8" s="197"/>
      <c r="U8" s="198"/>
      <c r="V8" s="198" t="n">
        <f aca="false">SUM(V9:V12)</f>
        <v>1.26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1056</v>
      </c>
      <c r="C9" s="201" t="s">
        <v>1057</v>
      </c>
      <c r="D9" s="202" t="s">
        <v>259</v>
      </c>
      <c r="E9" s="203" t="n">
        <v>3</v>
      </c>
      <c r="F9" s="204"/>
      <c r="G9" s="205" t="n">
        <f aca="false">ROUND(E9*F9,2)</f>
        <v>0</v>
      </c>
      <c r="H9" s="204" t="n">
        <v>37.23</v>
      </c>
      <c r="I9" s="205" t="n">
        <f aca="false">ROUND(E9*H9,2)</f>
        <v>111.69</v>
      </c>
      <c r="J9" s="204" t="n">
        <v>96.27</v>
      </c>
      <c r="K9" s="205" t="n">
        <f aca="false">ROUND(E9*J9,2)</f>
        <v>288.81</v>
      </c>
      <c r="L9" s="205" t="n">
        <v>21</v>
      </c>
      <c r="M9" s="205" t="n">
        <f aca="false">G9*(1+L9/100)</f>
        <v>0</v>
      </c>
      <c r="N9" s="203" t="n">
        <v>0.01469</v>
      </c>
      <c r="O9" s="203" t="n">
        <f aca="false">ROUND(E9*N9,2)</f>
        <v>0.04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0.16</v>
      </c>
      <c r="V9" s="207" t="n">
        <f aca="false">ROUND(E9*U9,2)</f>
        <v>0.48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2.8" hidden="false" customHeight="false" outlineLevel="1" collapsed="false">
      <c r="A11" s="199" t="n">
        <v>2</v>
      </c>
      <c r="B11" s="200" t="s">
        <v>1058</v>
      </c>
      <c r="C11" s="201" t="s">
        <v>1059</v>
      </c>
      <c r="D11" s="202" t="s">
        <v>259</v>
      </c>
      <c r="E11" s="203" t="n">
        <v>3</v>
      </c>
      <c r="F11" s="204"/>
      <c r="G11" s="205" t="n">
        <f aca="false">ROUND(E11*F11,2)</f>
        <v>0</v>
      </c>
      <c r="H11" s="204" t="n">
        <v>36.72</v>
      </c>
      <c r="I11" s="205" t="n">
        <f aca="false">ROUND(E11*H11,2)</f>
        <v>110.16</v>
      </c>
      <c r="J11" s="204" t="n">
        <v>149.28</v>
      </c>
      <c r="K11" s="205" t="n">
        <f aca="false">ROUND(E11*J11,2)</f>
        <v>447.84</v>
      </c>
      <c r="L11" s="205" t="n">
        <v>21</v>
      </c>
      <c r="M11" s="205" t="n">
        <f aca="false">G11*(1+L11/100)</f>
        <v>0</v>
      </c>
      <c r="N11" s="203" t="n">
        <v>0.01419</v>
      </c>
      <c r="O11" s="203" t="n">
        <f aca="false">ROUND(E11*N11,2)</f>
        <v>0.04</v>
      </c>
      <c r="P11" s="203" t="n">
        <v>0</v>
      </c>
      <c r="Q11" s="203" t="n">
        <f aca="false">ROUND(E11*P11,2)</f>
        <v>0</v>
      </c>
      <c r="R11" s="205"/>
      <c r="S11" s="205" t="s">
        <v>192</v>
      </c>
      <c r="T11" s="206" t="s">
        <v>193</v>
      </c>
      <c r="U11" s="207" t="n">
        <v>0.261</v>
      </c>
      <c r="V11" s="207" t="n">
        <f aca="false">ROUND(E11*U11,2)</f>
        <v>0.78</v>
      </c>
      <c r="W11" s="207"/>
      <c r="X11" s="207" t="s">
        <v>194</v>
      </c>
      <c r="Y11" s="207" t="s">
        <v>195</v>
      </c>
      <c r="Z11" s="208"/>
      <c r="AA11" s="208"/>
      <c r="AB11" s="208"/>
      <c r="AC11" s="208"/>
      <c r="AD11" s="208"/>
      <c r="AE11" s="208"/>
      <c r="AF11" s="208"/>
      <c r="AG11" s="208" t="s">
        <v>207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2" collapsed="false">
      <c r="A12" s="209"/>
      <c r="B12" s="210"/>
      <c r="C12" s="219"/>
      <c r="D12" s="219"/>
      <c r="E12" s="219"/>
      <c r="F12" s="219"/>
      <c r="G12" s="219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202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0" collapsed="false">
      <c r="A13" s="191" t="s">
        <v>186</v>
      </c>
      <c r="B13" s="192" t="s">
        <v>101</v>
      </c>
      <c r="C13" s="193" t="s">
        <v>102</v>
      </c>
      <c r="D13" s="194"/>
      <c r="E13" s="195"/>
      <c r="F13" s="196"/>
      <c r="G13" s="196" t="n">
        <f aca="false">SUMIF(AG14:AG21,"&lt;&gt;NOR",G14:G21)</f>
        <v>0</v>
      </c>
      <c r="H13" s="196"/>
      <c r="I13" s="196" t="n">
        <f aca="false">SUM(I14:I21)</f>
        <v>55.95</v>
      </c>
      <c r="J13" s="196"/>
      <c r="K13" s="196" t="n">
        <f aca="false">SUM(K14:K21)</f>
        <v>2075.55</v>
      </c>
      <c r="L13" s="196"/>
      <c r="M13" s="196" t="n">
        <f aca="false">SUM(M14:M21)</f>
        <v>0</v>
      </c>
      <c r="N13" s="195"/>
      <c r="O13" s="195" t="n">
        <f aca="false">SUM(O14:O21)</f>
        <v>0</v>
      </c>
      <c r="P13" s="195"/>
      <c r="Q13" s="195" t="n">
        <f aca="false">SUM(Q14:Q21)</f>
        <v>0.18</v>
      </c>
      <c r="R13" s="196"/>
      <c r="S13" s="196"/>
      <c r="T13" s="197"/>
      <c r="U13" s="198"/>
      <c r="V13" s="198" t="n">
        <f aca="false">SUM(V14:V21)</f>
        <v>2.92</v>
      </c>
      <c r="W13" s="198"/>
      <c r="X13" s="198"/>
      <c r="Y13" s="198"/>
      <c r="AG13" s="0" t="s">
        <v>187</v>
      </c>
    </row>
    <row r="14" customFormat="false" ht="19.4" hidden="false" customHeight="false" outlineLevel="1" collapsed="false">
      <c r="A14" s="199" t="n">
        <v>3</v>
      </c>
      <c r="B14" s="200" t="s">
        <v>1060</v>
      </c>
      <c r="C14" s="201" t="s">
        <v>1061</v>
      </c>
      <c r="D14" s="202" t="s">
        <v>190</v>
      </c>
      <c r="E14" s="203" t="n">
        <v>1.5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568</v>
      </c>
      <c r="K14" s="205" t="n">
        <f aca="false">ROUND(E14*J14,2)</f>
        <v>852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0.04</v>
      </c>
      <c r="Q14" s="203" t="n">
        <f aca="false">ROUND(E14*P14,2)</f>
        <v>0.06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2" collapsed="false">
      <c r="A15" s="209"/>
      <c r="B15" s="210"/>
      <c r="C15" s="219"/>
      <c r="D15" s="219"/>
      <c r="E15" s="219"/>
      <c r="F15" s="219"/>
      <c r="G15" s="219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202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2.8" hidden="false" customHeight="false" outlineLevel="1" collapsed="false">
      <c r="A16" s="199" t="n">
        <v>4</v>
      </c>
      <c r="B16" s="200" t="s">
        <v>1062</v>
      </c>
      <c r="C16" s="201" t="s">
        <v>1063</v>
      </c>
      <c r="D16" s="202" t="s">
        <v>259</v>
      </c>
      <c r="E16" s="203" t="n">
        <v>3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65.1</v>
      </c>
      <c r="K16" s="205" t="n">
        <f aca="false">ROUND(E16*J16,2)</f>
        <v>195.3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0.004</v>
      </c>
      <c r="Q16" s="203" t="n">
        <f aca="false">ROUND(E16*P16,2)</f>
        <v>0.01</v>
      </c>
      <c r="R16" s="205"/>
      <c r="S16" s="205" t="s">
        <v>192</v>
      </c>
      <c r="T16" s="206" t="s">
        <v>193</v>
      </c>
      <c r="U16" s="207" t="n">
        <v>0.16</v>
      </c>
      <c r="V16" s="207" t="n">
        <f aca="false">ROUND(E16*U16,2)</f>
        <v>0.48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207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9"/>
      <c r="D17" s="219"/>
      <c r="E17" s="219"/>
      <c r="F17" s="219"/>
      <c r="G17" s="219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5</v>
      </c>
      <c r="B18" s="200" t="s">
        <v>1064</v>
      </c>
      <c r="C18" s="201" t="s">
        <v>1065</v>
      </c>
      <c r="D18" s="202" t="s">
        <v>259</v>
      </c>
      <c r="E18" s="203" t="n">
        <v>3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98.9</v>
      </c>
      <c r="K18" s="205" t="n">
        <f aca="false">ROUND(E18*J18,2)</f>
        <v>296.7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0.008</v>
      </c>
      <c r="Q18" s="203" t="n">
        <f aca="false">ROUND(E18*P18,2)</f>
        <v>0.02</v>
      </c>
      <c r="R18" s="205"/>
      <c r="S18" s="205" t="s">
        <v>192</v>
      </c>
      <c r="T18" s="206" t="s">
        <v>193</v>
      </c>
      <c r="U18" s="207" t="n">
        <v>0.243</v>
      </c>
      <c r="V18" s="207" t="n">
        <f aca="false">ROUND(E18*U18,2)</f>
        <v>0.73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6</v>
      </c>
      <c r="B20" s="200" t="s">
        <v>735</v>
      </c>
      <c r="C20" s="201" t="s">
        <v>736</v>
      </c>
      <c r="D20" s="202" t="s">
        <v>340</v>
      </c>
      <c r="E20" s="203" t="n">
        <v>5</v>
      </c>
      <c r="F20" s="204"/>
      <c r="G20" s="205" t="n">
        <f aca="false">ROUND(E20*F20,2)</f>
        <v>0</v>
      </c>
      <c r="H20" s="204" t="n">
        <v>11.19</v>
      </c>
      <c r="I20" s="205" t="n">
        <f aca="false">ROUND(E20*H20,2)</f>
        <v>55.95</v>
      </c>
      <c r="J20" s="204" t="n">
        <v>146.31</v>
      </c>
      <c r="K20" s="205" t="n">
        <f aca="false">ROUND(E20*J20,2)</f>
        <v>731.55</v>
      </c>
      <c r="L20" s="205" t="n">
        <v>21</v>
      </c>
      <c r="M20" s="205" t="n">
        <f aca="false">G20*(1+L20/100)</f>
        <v>0</v>
      </c>
      <c r="N20" s="203" t="n">
        <v>0.00049</v>
      </c>
      <c r="O20" s="203" t="n">
        <f aca="false">ROUND(E20*N20,2)</f>
        <v>0</v>
      </c>
      <c r="P20" s="203" t="n">
        <v>0.018</v>
      </c>
      <c r="Q20" s="203" t="n">
        <f aca="false">ROUND(E20*P20,2)</f>
        <v>0.09</v>
      </c>
      <c r="R20" s="205"/>
      <c r="S20" s="205" t="s">
        <v>192</v>
      </c>
      <c r="T20" s="206" t="s">
        <v>193</v>
      </c>
      <c r="U20" s="207" t="n">
        <v>0.342</v>
      </c>
      <c r="V20" s="207" t="n">
        <f aca="false">ROUND(E20*U20,2)</f>
        <v>1.71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9"/>
      <c r="D21" s="219"/>
      <c r="E21" s="219"/>
      <c r="F21" s="219"/>
      <c r="G21" s="219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202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0" collapsed="false">
      <c r="A22" s="191" t="s">
        <v>186</v>
      </c>
      <c r="B22" s="192" t="s">
        <v>111</v>
      </c>
      <c r="C22" s="193" t="s">
        <v>112</v>
      </c>
      <c r="D22" s="194"/>
      <c r="E22" s="195"/>
      <c r="F22" s="196"/>
      <c r="G22" s="196" t="n">
        <f aca="false">SUMIF(AG23:AG30,"&lt;&gt;NOR",G23:G30)</f>
        <v>0</v>
      </c>
      <c r="H22" s="196"/>
      <c r="I22" s="196" t="n">
        <f aca="false">SUM(I23:I30)</f>
        <v>2790</v>
      </c>
      <c r="J22" s="196"/>
      <c r="K22" s="196" t="n">
        <f aca="false">SUM(K23:K30)</f>
        <v>2481.01</v>
      </c>
      <c r="L22" s="196"/>
      <c r="M22" s="196" t="n">
        <f aca="false">SUM(M23:M30)</f>
        <v>0</v>
      </c>
      <c r="N22" s="195"/>
      <c r="O22" s="195" t="n">
        <f aca="false">SUM(O23:O30)</f>
        <v>0</v>
      </c>
      <c r="P22" s="195"/>
      <c r="Q22" s="195" t="n">
        <f aca="false">SUM(Q23:Q30)</f>
        <v>0</v>
      </c>
      <c r="R22" s="196"/>
      <c r="S22" s="196"/>
      <c r="T22" s="197"/>
      <c r="U22" s="198"/>
      <c r="V22" s="198" t="n">
        <f aca="false">SUM(V23:V30)</f>
        <v>0</v>
      </c>
      <c r="W22" s="198"/>
      <c r="X22" s="198"/>
      <c r="Y22" s="198"/>
      <c r="AG22" s="0" t="s">
        <v>187</v>
      </c>
    </row>
    <row r="23" customFormat="false" ht="12.8" hidden="false" customHeight="false" outlineLevel="1" collapsed="false">
      <c r="A23" s="199" t="n">
        <v>7</v>
      </c>
      <c r="B23" s="200" t="s">
        <v>1066</v>
      </c>
      <c r="C23" s="201" t="s">
        <v>1067</v>
      </c>
      <c r="D23" s="202" t="s">
        <v>340</v>
      </c>
      <c r="E23" s="203" t="n">
        <v>45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52.5</v>
      </c>
      <c r="K23" s="205" t="n">
        <f aca="false">ROUND(E23*J23,2)</f>
        <v>2362.5</v>
      </c>
      <c r="L23" s="205" t="n">
        <v>21</v>
      </c>
      <c r="M23" s="205" t="n">
        <f aca="false">G23*(1+L23/100)</f>
        <v>0</v>
      </c>
      <c r="N23" s="203" t="n">
        <v>0.0001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453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229" t="n">
        <v>8</v>
      </c>
      <c r="B25" s="230" t="s">
        <v>1068</v>
      </c>
      <c r="C25" s="231" t="s">
        <v>1069</v>
      </c>
      <c r="D25" s="232" t="s">
        <v>33</v>
      </c>
      <c r="E25" s="233" t="n">
        <v>51.525</v>
      </c>
      <c r="F25" s="204"/>
      <c r="G25" s="234" t="n">
        <f aca="false">ROUND(E25*F25,2)</f>
        <v>0</v>
      </c>
      <c r="H25" s="235" t="n">
        <v>0</v>
      </c>
      <c r="I25" s="234" t="n">
        <f aca="false">ROUND(E25*H25,2)</f>
        <v>0</v>
      </c>
      <c r="J25" s="235" t="n">
        <v>2.3</v>
      </c>
      <c r="K25" s="234" t="n">
        <f aca="false">ROUND(E25*J25,2)</f>
        <v>118.51</v>
      </c>
      <c r="L25" s="234" t="n">
        <v>21</v>
      </c>
      <c r="M25" s="234" t="n">
        <f aca="false">G25*(1+L25/100)</f>
        <v>0</v>
      </c>
      <c r="N25" s="233" t="n">
        <v>0</v>
      </c>
      <c r="O25" s="233" t="n">
        <f aca="false">ROUND(E25*N25,2)</f>
        <v>0</v>
      </c>
      <c r="P25" s="233" t="n">
        <v>0</v>
      </c>
      <c r="Q25" s="233" t="n">
        <f aca="false">ROUND(E25*P25,2)</f>
        <v>0</v>
      </c>
      <c r="R25" s="234"/>
      <c r="S25" s="234" t="s">
        <v>192</v>
      </c>
      <c r="T25" s="23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464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9"/>
      <c r="D26" s="219"/>
      <c r="E26" s="219"/>
      <c r="F26" s="219"/>
      <c r="G26" s="219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9</v>
      </c>
      <c r="B27" s="200" t="s">
        <v>1070</v>
      </c>
      <c r="C27" s="201" t="s">
        <v>1071</v>
      </c>
      <c r="D27" s="202" t="s">
        <v>340</v>
      </c>
      <c r="E27" s="203" t="n">
        <v>45</v>
      </c>
      <c r="F27" s="204"/>
      <c r="G27" s="205" t="n">
        <f aca="false">ROUND(E27*F27,2)</f>
        <v>0</v>
      </c>
      <c r="H27" s="204" t="n">
        <v>52.5</v>
      </c>
      <c r="I27" s="205" t="n">
        <f aca="false">ROUND(E27*H27,2)</f>
        <v>2362.5</v>
      </c>
      <c r="J27" s="204" t="n">
        <v>0</v>
      </c>
      <c r="K27" s="205" t="n">
        <f aca="false">ROUND(E27*J27,2)</f>
        <v>0</v>
      </c>
      <c r="L27" s="205" t="n">
        <v>21</v>
      </c>
      <c r="M27" s="205" t="n">
        <f aca="false">G27*(1+L27/100)</f>
        <v>0</v>
      </c>
      <c r="N27" s="203" t="n">
        <v>0.0001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268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494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9"/>
      <c r="D28" s="219"/>
      <c r="E28" s="219"/>
      <c r="F28" s="219"/>
      <c r="G28" s="219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199" t="n">
        <v>10</v>
      </c>
      <c r="B29" s="200" t="s">
        <v>1072</v>
      </c>
      <c r="C29" s="201" t="s">
        <v>1073</v>
      </c>
      <c r="D29" s="202" t="s">
        <v>340</v>
      </c>
      <c r="E29" s="203" t="n">
        <v>45</v>
      </c>
      <c r="F29" s="204"/>
      <c r="G29" s="205" t="n">
        <f aca="false">ROUND(E29*F29,2)</f>
        <v>0</v>
      </c>
      <c r="H29" s="204" t="n">
        <v>9.5</v>
      </c>
      <c r="I29" s="205" t="n">
        <f aca="false">ROUND(E29*H29,2)</f>
        <v>427.5</v>
      </c>
      <c r="J29" s="204" t="n">
        <v>0</v>
      </c>
      <c r="K29" s="205" t="n">
        <f aca="false">ROUND(E29*J29,2)</f>
        <v>0</v>
      </c>
      <c r="L29" s="205" t="n">
        <v>21</v>
      </c>
      <c r="M29" s="205" t="n">
        <f aca="false">G29*(1+L29/100)</f>
        <v>0</v>
      </c>
      <c r="N29" s="203" t="n">
        <v>0.0001</v>
      </c>
      <c r="O29" s="203" t="n">
        <f aca="false">ROUND(E29*N29,2)</f>
        <v>0</v>
      </c>
      <c r="P29" s="203" t="n">
        <v>0</v>
      </c>
      <c r="Q29" s="203" t="n">
        <f aca="false">ROUND(E29*P29,2)</f>
        <v>0</v>
      </c>
      <c r="R29" s="205"/>
      <c r="S29" s="205" t="s">
        <v>248</v>
      </c>
      <c r="T29" s="206" t="s">
        <v>193</v>
      </c>
      <c r="U29" s="207" t="n">
        <v>0</v>
      </c>
      <c r="V29" s="207" t="n">
        <f aca="false">ROUND(E29*U29,2)</f>
        <v>0</v>
      </c>
      <c r="W29" s="207"/>
      <c r="X29" s="207" t="s">
        <v>268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494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false" outlineLevel="0" collapsed="false">
      <c r="A31" s="191" t="s">
        <v>186</v>
      </c>
      <c r="B31" s="192" t="s">
        <v>119</v>
      </c>
      <c r="C31" s="193" t="s">
        <v>120</v>
      </c>
      <c r="D31" s="194"/>
      <c r="E31" s="195"/>
      <c r="F31" s="196"/>
      <c r="G31" s="196" t="n">
        <f aca="false">SUMIF(AG32:AG43,"&lt;&gt;NOR",G32:G43)</f>
        <v>0</v>
      </c>
      <c r="H31" s="196"/>
      <c r="I31" s="196" t="n">
        <f aca="false">SUM(I32:I43)</f>
        <v>31.32</v>
      </c>
      <c r="J31" s="196"/>
      <c r="K31" s="196" t="n">
        <f aca="false">SUM(K32:K43)</f>
        <v>26053.14</v>
      </c>
      <c r="L31" s="196"/>
      <c r="M31" s="196" t="n">
        <f aca="false">SUM(M32:M43)</f>
        <v>0</v>
      </c>
      <c r="N31" s="195"/>
      <c r="O31" s="195" t="n">
        <f aca="false">SUM(O32:O43)</f>
        <v>0.13</v>
      </c>
      <c r="P31" s="195"/>
      <c r="Q31" s="195" t="n">
        <f aca="false">SUM(Q32:Q43)</f>
        <v>0.01</v>
      </c>
      <c r="R31" s="196"/>
      <c r="S31" s="196"/>
      <c r="T31" s="197"/>
      <c r="U31" s="198"/>
      <c r="V31" s="198" t="n">
        <f aca="false">SUM(V32:V43)</f>
        <v>0.61</v>
      </c>
      <c r="W31" s="198"/>
      <c r="X31" s="198"/>
      <c r="Y31" s="198"/>
      <c r="AG31" s="0" t="s">
        <v>187</v>
      </c>
    </row>
    <row r="32" customFormat="false" ht="12.8" hidden="false" customHeight="false" outlineLevel="1" collapsed="false">
      <c r="A32" s="199" t="n">
        <v>11</v>
      </c>
      <c r="B32" s="200" t="s">
        <v>1074</v>
      </c>
      <c r="C32" s="201" t="s">
        <v>1075</v>
      </c>
      <c r="D32" s="202" t="s">
        <v>340</v>
      </c>
      <c r="E32" s="203" t="n">
        <v>12</v>
      </c>
      <c r="F32" s="204"/>
      <c r="G32" s="205" t="n">
        <f aca="false">ROUND(E32*F32,2)</f>
        <v>0</v>
      </c>
      <c r="H32" s="204" t="n">
        <v>2.61</v>
      </c>
      <c r="I32" s="205" t="n">
        <f aca="false">ROUND(E32*H32,2)</f>
        <v>31.32</v>
      </c>
      <c r="J32" s="204" t="n">
        <v>29.59</v>
      </c>
      <c r="K32" s="205" t="n">
        <f aca="false">ROUND(E32*J32,2)</f>
        <v>355.08</v>
      </c>
      <c r="L32" s="205" t="n">
        <v>21</v>
      </c>
      <c r="M32" s="205" t="n">
        <f aca="false">G32*(1+L32/100)</f>
        <v>0</v>
      </c>
      <c r="N32" s="203" t="n">
        <v>2E-005</v>
      </c>
      <c r="O32" s="203" t="n">
        <f aca="false">ROUND(E32*N32,2)</f>
        <v>0</v>
      </c>
      <c r="P32" s="203" t="n">
        <v>0.001</v>
      </c>
      <c r="Q32" s="203" t="n">
        <f aca="false">ROUND(E32*P32,2)</f>
        <v>0.01</v>
      </c>
      <c r="R32" s="205"/>
      <c r="S32" s="205" t="s">
        <v>192</v>
      </c>
      <c r="T32" s="206" t="s">
        <v>193</v>
      </c>
      <c r="U32" s="207" t="n">
        <v>0.051</v>
      </c>
      <c r="V32" s="207" t="n">
        <f aca="false">ROUND(E32*U32,2)</f>
        <v>0.61</v>
      </c>
      <c r="W32" s="207"/>
      <c r="X32" s="207" t="s">
        <v>194</v>
      </c>
      <c r="Y32" s="207" t="s">
        <v>195</v>
      </c>
      <c r="Z32" s="208"/>
      <c r="AA32" s="208"/>
      <c r="AB32" s="208"/>
      <c r="AC32" s="208"/>
      <c r="AD32" s="208"/>
      <c r="AE32" s="208"/>
      <c r="AF32" s="208"/>
      <c r="AG32" s="208" t="s">
        <v>453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9"/>
      <c r="D33" s="219"/>
      <c r="E33" s="219"/>
      <c r="F33" s="219"/>
      <c r="G33" s="219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12</v>
      </c>
      <c r="B34" s="200" t="s">
        <v>1076</v>
      </c>
      <c r="C34" s="201" t="s">
        <v>1077</v>
      </c>
      <c r="D34" s="202" t="s">
        <v>340</v>
      </c>
      <c r="E34" s="203" t="n">
        <v>45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436</v>
      </c>
      <c r="K34" s="205" t="n">
        <f aca="false">ROUND(E34*J34,2)</f>
        <v>19620</v>
      </c>
      <c r="L34" s="205" t="n">
        <v>21</v>
      </c>
      <c r="M34" s="205" t="n">
        <f aca="false">G34*(1+L34/100)</f>
        <v>0</v>
      </c>
      <c r="N34" s="203" t="n">
        <v>0.00094</v>
      </c>
      <c r="O34" s="203" t="n">
        <f aca="false">ROUND(E34*N34,2)</f>
        <v>0.04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453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9"/>
      <c r="D35" s="219"/>
      <c r="E35" s="219"/>
      <c r="F35" s="219"/>
      <c r="G35" s="219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13</v>
      </c>
      <c r="B36" s="200" t="s">
        <v>1078</v>
      </c>
      <c r="C36" s="201" t="s">
        <v>1079</v>
      </c>
      <c r="D36" s="202" t="s">
        <v>259</v>
      </c>
      <c r="E36" s="203" t="n">
        <v>16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213</v>
      </c>
      <c r="K36" s="205" t="n">
        <f aca="false">ROUND(E36*J36,2)</f>
        <v>3408</v>
      </c>
      <c r="L36" s="205" t="n">
        <v>21</v>
      </c>
      <c r="M36" s="205" t="n">
        <f aca="false">G36*(1+L36/100)</f>
        <v>0</v>
      </c>
      <c r="N36" s="203" t="n">
        <v>0.00555</v>
      </c>
      <c r="O36" s="203" t="n">
        <f aca="false">ROUND(E36*N36,2)</f>
        <v>0.09</v>
      </c>
      <c r="P36" s="203" t="n">
        <v>0</v>
      </c>
      <c r="Q36" s="203" t="n">
        <f aca="false">ROUND(E36*P36,2)</f>
        <v>0</v>
      </c>
      <c r="R36" s="205"/>
      <c r="S36" s="205" t="s">
        <v>248</v>
      </c>
      <c r="T36" s="206" t="s">
        <v>193</v>
      </c>
      <c r="U36" s="207" t="n">
        <v>0</v>
      </c>
      <c r="V36" s="207" t="n">
        <f aca="false">ROUND(E36*U36,2)</f>
        <v>0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9"/>
      <c r="D37" s="219"/>
      <c r="E37" s="219"/>
      <c r="F37" s="219"/>
      <c r="G37" s="219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14</v>
      </c>
      <c r="B38" s="200" t="s">
        <v>1080</v>
      </c>
      <c r="C38" s="201" t="s">
        <v>1081</v>
      </c>
      <c r="D38" s="202" t="s">
        <v>340</v>
      </c>
      <c r="E38" s="203" t="n">
        <v>45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26.2</v>
      </c>
      <c r="K38" s="205" t="n">
        <f aca="false">ROUND(E38*J38,2)</f>
        <v>1179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453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9"/>
      <c r="D39" s="219"/>
      <c r="E39" s="219"/>
      <c r="F39" s="219"/>
      <c r="G39" s="219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15</v>
      </c>
      <c r="B40" s="200" t="s">
        <v>1082</v>
      </c>
      <c r="C40" s="201" t="s">
        <v>1083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167.5</v>
      </c>
      <c r="K40" s="205" t="n">
        <f aca="false">ROUND(E40*J40,2)</f>
        <v>670</v>
      </c>
      <c r="L40" s="205" t="n">
        <v>21</v>
      </c>
      <c r="M40" s="205" t="n">
        <f aca="false">G40*(1+L40/100)</f>
        <v>0</v>
      </c>
      <c r="N40" s="203" t="n">
        <v>2E-005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453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9"/>
      <c r="D41" s="219"/>
      <c r="E41" s="219"/>
      <c r="F41" s="219"/>
      <c r="G41" s="219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229" t="n">
        <v>16</v>
      </c>
      <c r="B42" s="230" t="s">
        <v>1084</v>
      </c>
      <c r="C42" s="231" t="s">
        <v>1085</v>
      </c>
      <c r="D42" s="232" t="s">
        <v>33</v>
      </c>
      <c r="E42" s="233" t="n">
        <v>252.634</v>
      </c>
      <c r="F42" s="204"/>
      <c r="G42" s="234" t="n">
        <f aca="false">ROUND(E42*F42,2)</f>
        <v>0</v>
      </c>
      <c r="H42" s="235" t="n">
        <v>0</v>
      </c>
      <c r="I42" s="234" t="n">
        <f aca="false">ROUND(E42*H42,2)</f>
        <v>0</v>
      </c>
      <c r="J42" s="235" t="n">
        <v>3.25</v>
      </c>
      <c r="K42" s="234" t="n">
        <f aca="false">ROUND(E42*J42,2)</f>
        <v>821.06</v>
      </c>
      <c r="L42" s="234" t="n">
        <v>21</v>
      </c>
      <c r="M42" s="234" t="n">
        <f aca="false">G42*(1+L42/100)</f>
        <v>0</v>
      </c>
      <c r="N42" s="233" t="n">
        <v>0</v>
      </c>
      <c r="O42" s="233" t="n">
        <f aca="false">ROUND(E42*N42,2)</f>
        <v>0</v>
      </c>
      <c r="P42" s="233" t="n">
        <v>0</v>
      </c>
      <c r="Q42" s="233" t="n">
        <f aca="false">ROUND(E42*P42,2)</f>
        <v>0</v>
      </c>
      <c r="R42" s="234"/>
      <c r="S42" s="234" t="s">
        <v>192</v>
      </c>
      <c r="T42" s="23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464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9"/>
      <c r="D43" s="219"/>
      <c r="E43" s="219"/>
      <c r="F43" s="219"/>
      <c r="G43" s="219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121</v>
      </c>
      <c r="C44" s="193" t="s">
        <v>122</v>
      </c>
      <c r="D44" s="194"/>
      <c r="E44" s="195"/>
      <c r="F44" s="196"/>
      <c r="G44" s="196" t="n">
        <f aca="false">SUMIF(AG45:AG62,"&lt;&gt;NOR",G45:G62)</f>
        <v>0</v>
      </c>
      <c r="H44" s="196"/>
      <c r="I44" s="196" t="n">
        <f aca="false">SUM(I45:I62)</f>
        <v>16926.76</v>
      </c>
      <c r="J44" s="196"/>
      <c r="K44" s="196" t="n">
        <f aca="false">SUM(K45:K62)</f>
        <v>1543.72</v>
      </c>
      <c r="L44" s="196"/>
      <c r="M44" s="196" t="n">
        <f aca="false">SUM(M45:M62)</f>
        <v>0</v>
      </c>
      <c r="N44" s="195"/>
      <c r="O44" s="195" t="n">
        <f aca="false">SUM(O45:O62)</f>
        <v>0</v>
      </c>
      <c r="P44" s="195"/>
      <c r="Q44" s="195" t="n">
        <f aca="false">SUM(Q45:Q62)</f>
        <v>0</v>
      </c>
      <c r="R44" s="196"/>
      <c r="S44" s="196"/>
      <c r="T44" s="197"/>
      <c r="U44" s="198"/>
      <c r="V44" s="198" t="n">
        <f aca="false">SUM(V45:V62)</f>
        <v>2.64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17</v>
      </c>
      <c r="B45" s="200" t="s">
        <v>1086</v>
      </c>
      <c r="C45" s="201" t="s">
        <v>1087</v>
      </c>
      <c r="D45" s="202" t="s">
        <v>259</v>
      </c>
      <c r="E45" s="203" t="n">
        <v>16</v>
      </c>
      <c r="F45" s="204"/>
      <c r="G45" s="205" t="n">
        <f aca="false">ROUND(E45*F45,2)</f>
        <v>0</v>
      </c>
      <c r="H45" s="204" t="n">
        <v>5.36</v>
      </c>
      <c r="I45" s="205" t="n">
        <f aca="false">ROUND(E45*H45,2)</f>
        <v>85.76</v>
      </c>
      <c r="J45" s="204" t="n">
        <v>91.54</v>
      </c>
      <c r="K45" s="205" t="n">
        <f aca="false">ROUND(E45*J45,2)</f>
        <v>1464.64</v>
      </c>
      <c r="L45" s="205" t="n">
        <v>21</v>
      </c>
      <c r="M45" s="205" t="n">
        <f aca="false">G45*(1+L45/100)</f>
        <v>0</v>
      </c>
      <c r="N45" s="203" t="n">
        <v>3E-005</v>
      </c>
      <c r="O45" s="203" t="n">
        <f aca="false">ROUND(E45*N45,2)</f>
        <v>0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0.165</v>
      </c>
      <c r="V45" s="207" t="n">
        <f aca="false">ROUND(E45*U45,2)</f>
        <v>2.64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9"/>
      <c r="D46" s="219"/>
      <c r="E46" s="219"/>
      <c r="F46" s="219"/>
      <c r="G46" s="219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18</v>
      </c>
      <c r="B47" s="200" t="s">
        <v>1088</v>
      </c>
      <c r="C47" s="201" t="s">
        <v>926</v>
      </c>
      <c r="D47" s="202" t="s">
        <v>33</v>
      </c>
      <c r="E47" s="203" t="n">
        <v>183.914</v>
      </c>
      <c r="F47" s="204"/>
      <c r="G47" s="205" t="n">
        <f aca="false">ROUND(E47*F47,2)</f>
        <v>0</v>
      </c>
      <c r="H47" s="204" t="n">
        <v>0</v>
      </c>
      <c r="I47" s="205" t="n">
        <f aca="false">ROUND(E47*H47,2)</f>
        <v>0</v>
      </c>
      <c r="J47" s="204" t="n">
        <v>0.43</v>
      </c>
      <c r="K47" s="205" t="n">
        <f aca="false">ROUND(E47*J47,2)</f>
        <v>79.08</v>
      </c>
      <c r="L47" s="205" t="n">
        <v>21</v>
      </c>
      <c r="M47" s="205" t="n">
        <f aca="false">G47*(1+L47/100)</f>
        <v>0</v>
      </c>
      <c r="N47" s="203" t="n">
        <v>0</v>
      </c>
      <c r="O47" s="203" t="n">
        <f aca="false">ROUND(E47*N47,2)</f>
        <v>0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</v>
      </c>
      <c r="V47" s="207" t="n">
        <f aca="false">ROUND(E47*U47,2)</f>
        <v>0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464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9"/>
      <c r="D48" s="219"/>
      <c r="E48" s="219"/>
      <c r="F48" s="219"/>
      <c r="G48" s="219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19</v>
      </c>
      <c r="B49" s="200" t="s">
        <v>1089</v>
      </c>
      <c r="C49" s="201" t="s">
        <v>1090</v>
      </c>
      <c r="D49" s="202" t="s">
        <v>259</v>
      </c>
      <c r="E49" s="203" t="n">
        <v>5</v>
      </c>
      <c r="F49" s="204"/>
      <c r="G49" s="205" t="n">
        <f aca="false">ROUND(E49*F49,2)</f>
        <v>0</v>
      </c>
      <c r="H49" s="204" t="n">
        <v>465</v>
      </c>
      <c r="I49" s="205" t="n">
        <f aca="false">ROUND(E49*H49,2)</f>
        <v>2325</v>
      </c>
      <c r="J49" s="204" t="n">
        <v>0</v>
      </c>
      <c r="K49" s="205" t="n">
        <f aca="false">ROUND(E49*J49,2)</f>
        <v>0</v>
      </c>
      <c r="L49" s="205" t="n">
        <v>21</v>
      </c>
      <c r="M49" s="205" t="n">
        <f aca="false">G49*(1+L49/100)</f>
        <v>0</v>
      </c>
      <c r="N49" s="203" t="n">
        <v>3E-005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268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494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9"/>
      <c r="D50" s="219"/>
      <c r="E50" s="219"/>
      <c r="F50" s="219"/>
      <c r="G50" s="219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20</v>
      </c>
      <c r="B51" s="200" t="s">
        <v>1091</v>
      </c>
      <c r="C51" s="201" t="s">
        <v>1092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2734</v>
      </c>
      <c r="I51" s="205" t="n">
        <f aca="false">ROUND(E51*H51,2)</f>
        <v>5468</v>
      </c>
      <c r="J51" s="204" t="n">
        <v>0</v>
      </c>
      <c r="K51" s="205" t="n">
        <f aca="false">ROUND(E51*J51,2)</f>
        <v>0</v>
      </c>
      <c r="L51" s="205" t="n">
        <v>21</v>
      </c>
      <c r="M51" s="205" t="n">
        <f aca="false">G51*(1+L51/100)</f>
        <v>0</v>
      </c>
      <c r="N51" s="203" t="n">
        <v>3E-005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268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494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9"/>
      <c r="D52" s="219"/>
      <c r="E52" s="219"/>
      <c r="F52" s="219"/>
      <c r="G52" s="219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21</v>
      </c>
      <c r="B53" s="200" t="s">
        <v>1093</v>
      </c>
      <c r="C53" s="201" t="s">
        <v>1094</v>
      </c>
      <c r="D53" s="202" t="s">
        <v>259</v>
      </c>
      <c r="E53" s="203" t="n">
        <v>2</v>
      </c>
      <c r="F53" s="204"/>
      <c r="G53" s="205" t="n">
        <f aca="false">ROUND(E53*F53,2)</f>
        <v>0</v>
      </c>
      <c r="H53" s="204" t="n">
        <v>365</v>
      </c>
      <c r="I53" s="205" t="n">
        <f aca="false">ROUND(E53*H53,2)</f>
        <v>730</v>
      </c>
      <c r="J53" s="204" t="n">
        <v>0</v>
      </c>
      <c r="K53" s="205" t="n">
        <f aca="false">ROUND(E53*J53,2)</f>
        <v>0</v>
      </c>
      <c r="L53" s="205" t="n">
        <v>21</v>
      </c>
      <c r="M53" s="205" t="n">
        <f aca="false">G53*(1+L53/100)</f>
        <v>0</v>
      </c>
      <c r="N53" s="203" t="n">
        <v>3E-005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268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494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9"/>
      <c r="D54" s="219"/>
      <c r="E54" s="219"/>
      <c r="F54" s="219"/>
      <c r="G54" s="219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22</v>
      </c>
      <c r="B55" s="200" t="s">
        <v>1095</v>
      </c>
      <c r="C55" s="201" t="s">
        <v>1096</v>
      </c>
      <c r="D55" s="202" t="s">
        <v>259</v>
      </c>
      <c r="E55" s="203" t="n">
        <v>2</v>
      </c>
      <c r="F55" s="204"/>
      <c r="G55" s="205" t="n">
        <f aca="false">ROUND(E55*F55,2)</f>
        <v>0</v>
      </c>
      <c r="H55" s="204" t="n">
        <v>493</v>
      </c>
      <c r="I55" s="205" t="n">
        <f aca="false">ROUND(E55*H55,2)</f>
        <v>986</v>
      </c>
      <c r="J55" s="204" t="n">
        <v>0</v>
      </c>
      <c r="K55" s="205" t="n">
        <f aca="false">ROUND(E55*J55,2)</f>
        <v>0</v>
      </c>
      <c r="L55" s="205" t="n">
        <v>21</v>
      </c>
      <c r="M55" s="205" t="n">
        <f aca="false">G55*(1+L55/100)</f>
        <v>0</v>
      </c>
      <c r="N55" s="203" t="n">
        <v>3E-005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268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494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9"/>
      <c r="D56" s="219"/>
      <c r="E56" s="219"/>
      <c r="F56" s="219"/>
      <c r="G56" s="219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23</v>
      </c>
      <c r="B57" s="200" t="s">
        <v>1097</v>
      </c>
      <c r="C57" s="201" t="s">
        <v>1098</v>
      </c>
      <c r="D57" s="202" t="s">
        <v>259</v>
      </c>
      <c r="E57" s="203" t="n">
        <v>5</v>
      </c>
      <c r="F57" s="204"/>
      <c r="G57" s="205" t="n">
        <f aca="false">ROUND(E57*F57,2)</f>
        <v>0</v>
      </c>
      <c r="H57" s="204" t="n">
        <v>790</v>
      </c>
      <c r="I57" s="205" t="n">
        <f aca="false">ROUND(E57*H57,2)</f>
        <v>3950</v>
      </c>
      <c r="J57" s="204" t="n">
        <v>0</v>
      </c>
      <c r="K57" s="205" t="n">
        <f aca="false">ROUND(E57*J57,2)</f>
        <v>0</v>
      </c>
      <c r="L57" s="205" t="n">
        <v>21</v>
      </c>
      <c r="M57" s="205" t="n">
        <f aca="false">G57*(1+L57/100)</f>
        <v>0</v>
      </c>
      <c r="N57" s="203" t="n">
        <v>3E-005</v>
      </c>
      <c r="O57" s="203" t="n">
        <f aca="false">ROUND(E57*N57,2)</f>
        <v>0</v>
      </c>
      <c r="P57" s="203" t="n">
        <v>0</v>
      </c>
      <c r="Q57" s="203" t="n">
        <f aca="false">ROUND(E57*P57,2)</f>
        <v>0</v>
      </c>
      <c r="R57" s="205"/>
      <c r="S57" s="205" t="s">
        <v>248</v>
      </c>
      <c r="T57" s="206" t="s">
        <v>193</v>
      </c>
      <c r="U57" s="207" t="n">
        <v>0</v>
      </c>
      <c r="V57" s="207" t="n">
        <f aca="false">ROUND(E57*U57,2)</f>
        <v>0</v>
      </c>
      <c r="W57" s="207"/>
      <c r="X57" s="207" t="s">
        <v>268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494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9"/>
      <c r="D58" s="219"/>
      <c r="E58" s="219"/>
      <c r="F58" s="219"/>
      <c r="G58" s="219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24</v>
      </c>
      <c r="B59" s="200" t="s">
        <v>1099</v>
      </c>
      <c r="C59" s="201" t="s">
        <v>1100</v>
      </c>
      <c r="D59" s="202" t="s">
        <v>259</v>
      </c>
      <c r="E59" s="203" t="n">
        <v>1</v>
      </c>
      <c r="F59" s="204"/>
      <c r="G59" s="205" t="n">
        <f aca="false">ROUND(E59*F59,2)</f>
        <v>0</v>
      </c>
      <c r="H59" s="204" t="n">
        <v>1750</v>
      </c>
      <c r="I59" s="205" t="n">
        <f aca="false">ROUND(E59*H59,2)</f>
        <v>1750</v>
      </c>
      <c r="J59" s="204" t="n">
        <v>0</v>
      </c>
      <c r="K59" s="205" t="n">
        <f aca="false">ROUND(E59*J59,2)</f>
        <v>0</v>
      </c>
      <c r="L59" s="205" t="n">
        <v>21</v>
      </c>
      <c r="M59" s="205" t="n">
        <f aca="false">G59*(1+L59/100)</f>
        <v>0</v>
      </c>
      <c r="N59" s="203" t="n">
        <v>3E-005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268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494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9"/>
      <c r="D60" s="219"/>
      <c r="E60" s="219"/>
      <c r="F60" s="219"/>
      <c r="G60" s="219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25</v>
      </c>
      <c r="B61" s="200" t="s">
        <v>1101</v>
      </c>
      <c r="C61" s="201" t="s">
        <v>1102</v>
      </c>
      <c r="D61" s="202" t="s">
        <v>259</v>
      </c>
      <c r="E61" s="203" t="n">
        <v>16</v>
      </c>
      <c r="F61" s="204"/>
      <c r="G61" s="205" t="n">
        <f aca="false">ROUND(E61*F61,2)</f>
        <v>0</v>
      </c>
      <c r="H61" s="204" t="n">
        <v>102</v>
      </c>
      <c r="I61" s="205" t="n">
        <f aca="false">ROUND(E61*H61,2)</f>
        <v>1632</v>
      </c>
      <c r="J61" s="204" t="n">
        <v>0</v>
      </c>
      <c r="K61" s="205" t="n">
        <f aca="false">ROUND(E61*J61,2)</f>
        <v>0</v>
      </c>
      <c r="L61" s="205" t="n">
        <v>21</v>
      </c>
      <c r="M61" s="205" t="n">
        <f aca="false">G61*(1+L61/100)</f>
        <v>0</v>
      </c>
      <c r="N61" s="203" t="n">
        <v>3E-005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268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494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0" collapsed="false">
      <c r="A63" s="191" t="s">
        <v>186</v>
      </c>
      <c r="B63" s="192" t="s">
        <v>123</v>
      </c>
      <c r="C63" s="193" t="s">
        <v>124</v>
      </c>
      <c r="D63" s="194"/>
      <c r="E63" s="195"/>
      <c r="F63" s="196"/>
      <c r="G63" s="196" t="n">
        <f aca="false">SUMIF(AG64:AG97,"&lt;&gt;NOR",G64:G97)</f>
        <v>0</v>
      </c>
      <c r="H63" s="196"/>
      <c r="I63" s="196" t="n">
        <f aca="false">SUM(I64:I97)</f>
        <v>39330.5</v>
      </c>
      <c r="J63" s="196"/>
      <c r="K63" s="196" t="n">
        <f aca="false">SUM(K64:K97)</f>
        <v>8179.39</v>
      </c>
      <c r="L63" s="196"/>
      <c r="M63" s="196" t="n">
        <f aca="false">SUM(M64:M97)</f>
        <v>0</v>
      </c>
      <c r="N63" s="195"/>
      <c r="O63" s="195" t="n">
        <f aca="false">SUM(O64:O97)</f>
        <v>0.07</v>
      </c>
      <c r="P63" s="195"/>
      <c r="Q63" s="195" t="n">
        <f aca="false">SUM(Q64:Q97)</f>
        <v>0.5</v>
      </c>
      <c r="R63" s="196"/>
      <c r="S63" s="196"/>
      <c r="T63" s="197"/>
      <c r="U63" s="198"/>
      <c r="V63" s="198" t="n">
        <f aca="false">SUM(V64:V97)</f>
        <v>12.61</v>
      </c>
      <c r="W63" s="198"/>
      <c r="X63" s="198"/>
      <c r="Y63" s="198"/>
      <c r="AG63" s="0" t="s">
        <v>187</v>
      </c>
    </row>
    <row r="64" customFormat="false" ht="12.8" hidden="false" customHeight="false" outlineLevel="1" collapsed="false">
      <c r="A64" s="199" t="n">
        <v>26</v>
      </c>
      <c r="B64" s="200" t="s">
        <v>1103</v>
      </c>
      <c r="C64" s="201" t="s">
        <v>1104</v>
      </c>
      <c r="D64" s="202" t="s">
        <v>259</v>
      </c>
      <c r="E64" s="203" t="n">
        <v>8</v>
      </c>
      <c r="F64" s="204"/>
      <c r="G64" s="205" t="n">
        <f aca="false">ROUND(E64*F64,2)</f>
        <v>0</v>
      </c>
      <c r="H64" s="204" t="n">
        <v>0</v>
      </c>
      <c r="I64" s="205" t="n">
        <f aca="false">ROUND(E64*H64,2)</f>
        <v>0</v>
      </c>
      <c r="J64" s="204" t="n">
        <v>151</v>
      </c>
      <c r="K64" s="205" t="n">
        <f aca="false">ROUND(E64*J64,2)</f>
        <v>1208</v>
      </c>
      <c r="L64" s="205" t="n">
        <v>21</v>
      </c>
      <c r="M64" s="205" t="n">
        <f aca="false">G64*(1+L64/100)</f>
        <v>0</v>
      </c>
      <c r="N64" s="203" t="n">
        <v>0</v>
      </c>
      <c r="O64" s="203" t="n">
        <f aca="false">ROUND(E64*N64,2)</f>
        <v>0</v>
      </c>
      <c r="P64" s="203" t="n">
        <v>0</v>
      </c>
      <c r="Q64" s="203" t="n">
        <f aca="false">ROUND(E64*P64,2)</f>
        <v>0</v>
      </c>
      <c r="R64" s="205"/>
      <c r="S64" s="205" t="s">
        <v>192</v>
      </c>
      <c r="T64" s="206" t="s">
        <v>193</v>
      </c>
      <c r="U64" s="207" t="n">
        <v>0.268</v>
      </c>
      <c r="V64" s="207" t="n">
        <f aca="false">ROUND(E64*U64,2)</f>
        <v>2.14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453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9"/>
      <c r="D65" s="219"/>
      <c r="E65" s="219"/>
      <c r="F65" s="219"/>
      <c r="G65" s="219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27</v>
      </c>
      <c r="B66" s="200" t="s">
        <v>1105</v>
      </c>
      <c r="C66" s="201" t="s">
        <v>1106</v>
      </c>
      <c r="D66" s="202" t="s">
        <v>190</v>
      </c>
      <c r="E66" s="203" t="n">
        <v>19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42.4</v>
      </c>
      <c r="K66" s="205" t="n">
        <f aca="false">ROUND(E66*J66,2)</f>
        <v>805.6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0.0238</v>
      </c>
      <c r="Q66" s="203" t="n">
        <f aca="false">ROUND(E66*P66,2)</f>
        <v>0.45</v>
      </c>
      <c r="R66" s="205"/>
      <c r="S66" s="205" t="s">
        <v>192</v>
      </c>
      <c r="T66" s="206" t="s">
        <v>193</v>
      </c>
      <c r="U66" s="207" t="n">
        <v>0.082</v>
      </c>
      <c r="V66" s="207" t="n">
        <f aca="false">ROUND(E66*U66,2)</f>
        <v>1.56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453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9"/>
      <c r="D67" s="219"/>
      <c r="E67" s="219"/>
      <c r="F67" s="219"/>
      <c r="G67" s="219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28</v>
      </c>
      <c r="B68" s="200" t="s">
        <v>1107</v>
      </c>
      <c r="C68" s="201" t="s">
        <v>1108</v>
      </c>
      <c r="D68" s="202" t="s">
        <v>259</v>
      </c>
      <c r="E68" s="203" t="n">
        <v>3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410.5</v>
      </c>
      <c r="K68" s="205" t="n">
        <f aca="false">ROUND(E68*J68,2)</f>
        <v>1231.5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0.868</v>
      </c>
      <c r="V68" s="207" t="n">
        <f aca="false">ROUND(E68*U68,2)</f>
        <v>2.6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453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9"/>
      <c r="D69" s="219"/>
      <c r="E69" s="219"/>
      <c r="F69" s="219"/>
      <c r="G69" s="219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29</v>
      </c>
      <c r="B70" s="200" t="s">
        <v>1109</v>
      </c>
      <c r="C70" s="201" t="s">
        <v>1110</v>
      </c>
      <c r="D70" s="202" t="s">
        <v>259</v>
      </c>
      <c r="E70" s="203" t="n">
        <v>2</v>
      </c>
      <c r="F70" s="204"/>
      <c r="G70" s="205" t="n">
        <f aca="false">ROUND(E70*F70,2)</f>
        <v>0</v>
      </c>
      <c r="H70" s="204" t="n">
        <v>0</v>
      </c>
      <c r="I70" s="205" t="n">
        <f aca="false">ROUND(E70*H70,2)</f>
        <v>0</v>
      </c>
      <c r="J70" s="204" t="n">
        <v>447.5</v>
      </c>
      <c r="K70" s="205" t="n">
        <f aca="false">ROUND(E70*J70,2)</f>
        <v>895</v>
      </c>
      <c r="L70" s="205" t="n">
        <v>21</v>
      </c>
      <c r="M70" s="205" t="n">
        <f aca="false">G70*(1+L70/100)</f>
        <v>0</v>
      </c>
      <c r="N70" s="203" t="n">
        <v>0</v>
      </c>
      <c r="O70" s="203" t="n">
        <f aca="false">ROUND(E70*N70,2)</f>
        <v>0</v>
      </c>
      <c r="P70" s="203" t="n">
        <v>0</v>
      </c>
      <c r="Q70" s="203" t="n">
        <f aca="false">ROUND(E70*P70,2)</f>
        <v>0</v>
      </c>
      <c r="R70" s="205"/>
      <c r="S70" s="205" t="s">
        <v>192</v>
      </c>
      <c r="T70" s="206" t="s">
        <v>193</v>
      </c>
      <c r="U70" s="207" t="n">
        <v>0.94</v>
      </c>
      <c r="V70" s="207" t="n">
        <f aca="false">ROUND(E70*U70,2)</f>
        <v>1.88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453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9"/>
      <c r="D71" s="219"/>
      <c r="E71" s="219"/>
      <c r="F71" s="219"/>
      <c r="G71" s="219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202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2.8" hidden="false" customHeight="false" outlineLevel="1" collapsed="false">
      <c r="A72" s="199" t="n">
        <v>30</v>
      </c>
      <c r="B72" s="200" t="s">
        <v>1111</v>
      </c>
      <c r="C72" s="201" t="s">
        <v>1112</v>
      </c>
      <c r="D72" s="202" t="s">
        <v>259</v>
      </c>
      <c r="E72" s="203" t="n">
        <v>1</v>
      </c>
      <c r="F72" s="204"/>
      <c r="G72" s="205" t="n">
        <f aca="false">ROUND(E72*F72,2)</f>
        <v>0</v>
      </c>
      <c r="H72" s="204" t="n">
        <v>0</v>
      </c>
      <c r="I72" s="205" t="n">
        <f aca="false">ROUND(E72*H72,2)</f>
        <v>0</v>
      </c>
      <c r="J72" s="204" t="n">
        <v>321</v>
      </c>
      <c r="K72" s="205" t="n">
        <f aca="false">ROUND(E72*J72,2)</f>
        <v>321</v>
      </c>
      <c r="L72" s="205" t="n">
        <v>21</v>
      </c>
      <c r="M72" s="205" t="n">
        <f aca="false">G72*(1+L72/100)</f>
        <v>0</v>
      </c>
      <c r="N72" s="203" t="n">
        <v>0</v>
      </c>
      <c r="O72" s="203" t="n">
        <f aca="false">ROUND(E72*N72,2)</f>
        <v>0</v>
      </c>
      <c r="P72" s="203" t="n">
        <v>0</v>
      </c>
      <c r="Q72" s="203" t="n">
        <f aca="false">ROUND(E72*P72,2)</f>
        <v>0</v>
      </c>
      <c r="R72" s="205"/>
      <c r="S72" s="205" t="s">
        <v>248</v>
      </c>
      <c r="T72" s="206" t="s">
        <v>193</v>
      </c>
      <c r="U72" s="207" t="n">
        <v>0</v>
      </c>
      <c r="V72" s="207" t="n">
        <f aca="false">ROUND(E72*U72,2)</f>
        <v>0</v>
      </c>
      <c r="W72" s="207"/>
      <c r="X72" s="207" t="s">
        <v>194</v>
      </c>
      <c r="Y72" s="207" t="s">
        <v>195</v>
      </c>
      <c r="Z72" s="208"/>
      <c r="AA72" s="208"/>
      <c r="AB72" s="208"/>
      <c r="AC72" s="208"/>
      <c r="AD72" s="208"/>
      <c r="AE72" s="208"/>
      <c r="AF72" s="208"/>
      <c r="AG72" s="208" t="s">
        <v>453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9"/>
      <c r="D73" s="219"/>
      <c r="E73" s="219"/>
      <c r="F73" s="219"/>
      <c r="G73" s="219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31</v>
      </c>
      <c r="B74" s="200" t="s">
        <v>1113</v>
      </c>
      <c r="C74" s="201" t="s">
        <v>1114</v>
      </c>
      <c r="D74" s="202" t="s">
        <v>259</v>
      </c>
      <c r="E74" s="203" t="n">
        <v>8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32.1</v>
      </c>
      <c r="K74" s="205" t="n">
        <f aca="false">ROUND(E74*J74,2)</f>
        <v>256.8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192</v>
      </c>
      <c r="T74" s="206" t="s">
        <v>193</v>
      </c>
      <c r="U74" s="207" t="n">
        <v>0.062</v>
      </c>
      <c r="V74" s="207" t="n">
        <f aca="false">ROUND(E74*U74,2)</f>
        <v>0.5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453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9"/>
      <c r="D75" s="219"/>
      <c r="E75" s="219"/>
      <c r="F75" s="219"/>
      <c r="G75" s="219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32</v>
      </c>
      <c r="B76" s="200" t="s">
        <v>1115</v>
      </c>
      <c r="C76" s="201" t="s">
        <v>1116</v>
      </c>
      <c r="D76" s="202" t="s">
        <v>190</v>
      </c>
      <c r="E76" s="203" t="n">
        <v>8</v>
      </c>
      <c r="F76" s="204"/>
      <c r="G76" s="205" t="n">
        <f aca="false">ROUND(E76*F76,2)</f>
        <v>0</v>
      </c>
      <c r="H76" s="204" t="n">
        <v>0</v>
      </c>
      <c r="I76" s="205" t="n">
        <f aca="false">ROUND(E76*H76,2)</f>
        <v>0</v>
      </c>
      <c r="J76" s="204" t="n">
        <v>16.1</v>
      </c>
      <c r="K76" s="205" t="n">
        <f aca="false">ROUND(E76*J76,2)</f>
        <v>128.8</v>
      </c>
      <c r="L76" s="205" t="n">
        <v>21</v>
      </c>
      <c r="M76" s="205" t="n">
        <f aca="false">G76*(1+L76/100)</f>
        <v>0</v>
      </c>
      <c r="N76" s="203" t="n">
        <v>0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192</v>
      </c>
      <c r="T76" s="206" t="s">
        <v>193</v>
      </c>
      <c r="U76" s="207" t="n">
        <v>0.031</v>
      </c>
      <c r="V76" s="207" t="n">
        <f aca="false">ROUND(E76*U76,2)</f>
        <v>0.25</v>
      </c>
      <c r="W76" s="207"/>
      <c r="X76" s="207" t="s">
        <v>194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453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9"/>
      <c r="D77" s="219"/>
      <c r="E77" s="219"/>
      <c r="F77" s="219"/>
      <c r="G77" s="219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33</v>
      </c>
      <c r="B78" s="200" t="s">
        <v>1117</v>
      </c>
      <c r="C78" s="201" t="s">
        <v>1118</v>
      </c>
      <c r="D78" s="202" t="s">
        <v>259</v>
      </c>
      <c r="E78" s="203" t="n">
        <v>2</v>
      </c>
      <c r="F78" s="204"/>
      <c r="G78" s="205" t="n">
        <f aca="false">ROUND(E78*F78,2)</f>
        <v>0</v>
      </c>
      <c r="H78" s="204" t="n">
        <v>29.37</v>
      </c>
      <c r="I78" s="205" t="n">
        <f aca="false">ROUND(E78*H78,2)</f>
        <v>58.74</v>
      </c>
      <c r="J78" s="204" t="n">
        <v>195.63</v>
      </c>
      <c r="K78" s="205" t="n">
        <f aca="false">ROUND(E78*J78,2)</f>
        <v>391.26</v>
      </c>
      <c r="L78" s="205" t="n">
        <v>21</v>
      </c>
      <c r="M78" s="205" t="n">
        <f aca="false">G78*(1+L78/100)</f>
        <v>0</v>
      </c>
      <c r="N78" s="203" t="n">
        <v>0.00017</v>
      </c>
      <c r="O78" s="203" t="n">
        <f aca="false">ROUND(E78*N78,2)</f>
        <v>0</v>
      </c>
      <c r="P78" s="203" t="n">
        <v>0.02419</v>
      </c>
      <c r="Q78" s="203" t="n">
        <f aca="false">ROUND(E78*P78,2)</f>
        <v>0.05</v>
      </c>
      <c r="R78" s="205"/>
      <c r="S78" s="205" t="s">
        <v>192</v>
      </c>
      <c r="T78" s="206" t="s">
        <v>193</v>
      </c>
      <c r="U78" s="207" t="n">
        <v>0.309</v>
      </c>
      <c r="V78" s="207" t="n">
        <f aca="false">ROUND(E78*U78,2)</f>
        <v>0.62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453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9"/>
      <c r="D79" s="219"/>
      <c r="E79" s="219"/>
      <c r="F79" s="219"/>
      <c r="G79" s="219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34</v>
      </c>
      <c r="B80" s="200" t="s">
        <v>1119</v>
      </c>
      <c r="C80" s="201" t="s">
        <v>1120</v>
      </c>
      <c r="D80" s="202" t="s">
        <v>848</v>
      </c>
      <c r="E80" s="203" t="n">
        <v>2</v>
      </c>
      <c r="F80" s="204"/>
      <c r="G80" s="205" t="n">
        <f aca="false">ROUND(E80*F80,2)</f>
        <v>0</v>
      </c>
      <c r="H80" s="204" t="n">
        <v>146.88</v>
      </c>
      <c r="I80" s="205" t="n">
        <f aca="false">ROUND(E80*H80,2)</f>
        <v>293.76</v>
      </c>
      <c r="J80" s="204" t="n">
        <v>700.72</v>
      </c>
      <c r="K80" s="205" t="n">
        <f aca="false">ROUND(E80*J80,2)</f>
        <v>1401.44</v>
      </c>
      <c r="L80" s="205" t="n">
        <v>21</v>
      </c>
      <c r="M80" s="205" t="n">
        <f aca="false">G80*(1+L80/100)</f>
        <v>0</v>
      </c>
      <c r="N80" s="203" t="n">
        <v>0.03702</v>
      </c>
      <c r="O80" s="203" t="n">
        <f aca="false">ROUND(E80*N80,2)</f>
        <v>0.07</v>
      </c>
      <c r="P80" s="203" t="n">
        <v>0</v>
      </c>
      <c r="Q80" s="203" t="n">
        <f aca="false">ROUND(E80*P80,2)</f>
        <v>0</v>
      </c>
      <c r="R80" s="205"/>
      <c r="S80" s="205" t="s">
        <v>192</v>
      </c>
      <c r="T80" s="206" t="s">
        <v>193</v>
      </c>
      <c r="U80" s="207" t="n">
        <v>1.529</v>
      </c>
      <c r="V80" s="207" t="n">
        <f aca="false">ROUND(E80*U80,2)</f>
        <v>3.06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453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35</v>
      </c>
      <c r="B82" s="230" t="s">
        <v>1121</v>
      </c>
      <c r="C82" s="231" t="s">
        <v>1122</v>
      </c>
      <c r="D82" s="232" t="s">
        <v>33</v>
      </c>
      <c r="E82" s="233" t="n">
        <v>459.699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3.35</v>
      </c>
      <c r="K82" s="234" t="n">
        <f aca="false">ROUND(E82*J82,2)</f>
        <v>1539.99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0</v>
      </c>
      <c r="V82" s="207" t="n">
        <f aca="false">ROUND(E82*U82,2)</f>
        <v>0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464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9.4" hidden="false" customHeight="false" outlineLevel="1" collapsed="false">
      <c r="A84" s="199" t="n">
        <v>36</v>
      </c>
      <c r="B84" s="200" t="s">
        <v>1123</v>
      </c>
      <c r="C84" s="201" t="s">
        <v>1124</v>
      </c>
      <c r="D84" s="202" t="s">
        <v>259</v>
      </c>
      <c r="E84" s="203" t="n">
        <v>1</v>
      </c>
      <c r="F84" s="204"/>
      <c r="G84" s="205" t="n">
        <f aca="false">ROUND(E84*F84,2)</f>
        <v>0</v>
      </c>
      <c r="H84" s="204" t="n">
        <v>2713</v>
      </c>
      <c r="I84" s="205" t="n">
        <f aca="false">ROUND(E84*H84,2)</f>
        <v>2713</v>
      </c>
      <c r="J84" s="204" t="n">
        <v>0</v>
      </c>
      <c r="K84" s="205" t="n">
        <f aca="false">ROUND(E84*J84,2)</f>
        <v>0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248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268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494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false" outlineLevel="2" collapsed="false">
      <c r="A85" s="209"/>
      <c r="B85" s="210"/>
      <c r="C85" s="219"/>
      <c r="D85" s="219"/>
      <c r="E85" s="219"/>
      <c r="F85" s="219"/>
      <c r="G85" s="219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202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9.4" hidden="false" customHeight="false" outlineLevel="1" collapsed="false">
      <c r="A86" s="199" t="n">
        <v>37</v>
      </c>
      <c r="B86" s="200" t="s">
        <v>1125</v>
      </c>
      <c r="C86" s="201" t="s">
        <v>1126</v>
      </c>
      <c r="D86" s="202" t="s">
        <v>259</v>
      </c>
      <c r="E86" s="203" t="n">
        <v>2</v>
      </c>
      <c r="F86" s="204"/>
      <c r="G86" s="205" t="n">
        <f aca="false">ROUND(E86*F86,2)</f>
        <v>0</v>
      </c>
      <c r="H86" s="204" t="n">
        <v>3079</v>
      </c>
      <c r="I86" s="205" t="n">
        <f aca="false">ROUND(E86*H86,2)</f>
        <v>6158</v>
      </c>
      <c r="J86" s="204" t="n">
        <v>0</v>
      </c>
      <c r="K86" s="205" t="n">
        <f aca="false">ROUND(E86*J86,2)</f>
        <v>0</v>
      </c>
      <c r="L86" s="205" t="n">
        <v>21</v>
      </c>
      <c r="M86" s="205" t="n">
        <f aca="false">G86*(1+L86/100)</f>
        <v>0</v>
      </c>
      <c r="N86" s="203" t="n">
        <v>0</v>
      </c>
      <c r="O86" s="203" t="n">
        <f aca="false">ROUND(E86*N86,2)</f>
        <v>0</v>
      </c>
      <c r="P86" s="203" t="n">
        <v>0</v>
      </c>
      <c r="Q86" s="203" t="n">
        <f aca="false">ROUND(E86*P86,2)</f>
        <v>0</v>
      </c>
      <c r="R86" s="205"/>
      <c r="S86" s="205" t="s">
        <v>248</v>
      </c>
      <c r="T86" s="206" t="s">
        <v>193</v>
      </c>
      <c r="U86" s="207" t="n">
        <v>0</v>
      </c>
      <c r="V86" s="207" t="n">
        <f aca="false">ROUND(E86*U86,2)</f>
        <v>0</v>
      </c>
      <c r="W86" s="207"/>
      <c r="X86" s="207" t="s">
        <v>268</v>
      </c>
      <c r="Y86" s="207" t="s">
        <v>195</v>
      </c>
      <c r="Z86" s="208"/>
      <c r="AA86" s="208"/>
      <c r="AB86" s="208"/>
      <c r="AC86" s="208"/>
      <c r="AD86" s="208"/>
      <c r="AE86" s="208"/>
      <c r="AF86" s="208"/>
      <c r="AG86" s="208" t="s">
        <v>494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9"/>
      <c r="D87" s="219"/>
      <c r="E87" s="219"/>
      <c r="F87" s="219"/>
      <c r="G87" s="219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9.4" hidden="false" customHeight="false" outlineLevel="1" collapsed="false">
      <c r="A88" s="199" t="n">
        <v>38</v>
      </c>
      <c r="B88" s="200" t="s">
        <v>1127</v>
      </c>
      <c r="C88" s="201" t="s">
        <v>1128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6391</v>
      </c>
      <c r="I88" s="205" t="n">
        <f aca="false">ROUND(E88*H88,2)</f>
        <v>12782</v>
      </c>
      <c r="J88" s="204" t="n">
        <v>0</v>
      </c>
      <c r="K88" s="205" t="n">
        <f aca="false">ROUND(E88*J88,2)</f>
        <v>0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268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494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9"/>
      <c r="D89" s="219"/>
      <c r="E89" s="219"/>
      <c r="F89" s="219"/>
      <c r="G89" s="219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39</v>
      </c>
      <c r="B90" s="200" t="s">
        <v>1129</v>
      </c>
      <c r="C90" s="201" t="s">
        <v>1130</v>
      </c>
      <c r="D90" s="202" t="s">
        <v>259</v>
      </c>
      <c r="E90" s="203" t="n">
        <v>1</v>
      </c>
      <c r="F90" s="204"/>
      <c r="G90" s="205" t="n">
        <f aca="false">ROUND(E90*F90,2)</f>
        <v>0</v>
      </c>
      <c r="H90" s="204" t="n">
        <v>6676</v>
      </c>
      <c r="I90" s="205" t="n">
        <f aca="false">ROUND(E90*H90,2)</f>
        <v>6676</v>
      </c>
      <c r="J90" s="204" t="n">
        <v>0</v>
      </c>
      <c r="K90" s="205" t="n">
        <f aca="false">ROUND(E90*J90,2)</f>
        <v>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268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494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false" outlineLevel="2" collapsed="false">
      <c r="A91" s="209"/>
      <c r="B91" s="210"/>
      <c r="C91" s="219"/>
      <c r="D91" s="219"/>
      <c r="E91" s="219"/>
      <c r="F91" s="219"/>
      <c r="G91" s="219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202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9.4" hidden="false" customHeight="false" outlineLevel="1" collapsed="false">
      <c r="A92" s="199" t="n">
        <v>40</v>
      </c>
      <c r="B92" s="200" t="s">
        <v>1131</v>
      </c>
      <c r="C92" s="201" t="s">
        <v>1132</v>
      </c>
      <c r="D92" s="202" t="s">
        <v>259</v>
      </c>
      <c r="E92" s="203" t="n">
        <v>1</v>
      </c>
      <c r="F92" s="204"/>
      <c r="G92" s="205" t="n">
        <f aca="false">ROUND(E92*F92,2)</f>
        <v>0</v>
      </c>
      <c r="H92" s="204" t="n">
        <v>4838</v>
      </c>
      <c r="I92" s="205" t="n">
        <f aca="false">ROUND(E92*H92,2)</f>
        <v>4838</v>
      </c>
      <c r="J92" s="204" t="n">
        <v>0</v>
      </c>
      <c r="K92" s="205" t="n">
        <f aca="false">ROUND(E92*J92,2)</f>
        <v>0</v>
      </c>
      <c r="L92" s="205" t="n">
        <v>21</v>
      </c>
      <c r="M92" s="205" t="n">
        <f aca="false">G92*(1+L92/100)</f>
        <v>0</v>
      </c>
      <c r="N92" s="203" t="n">
        <v>0</v>
      </c>
      <c r="O92" s="203" t="n">
        <f aca="false">ROUND(E92*N92,2)</f>
        <v>0</v>
      </c>
      <c r="P92" s="203" t="n">
        <v>0</v>
      </c>
      <c r="Q92" s="203" t="n">
        <f aca="false">ROUND(E92*P92,2)</f>
        <v>0</v>
      </c>
      <c r="R92" s="205" t="s">
        <v>274</v>
      </c>
      <c r="S92" s="205" t="s">
        <v>192</v>
      </c>
      <c r="T92" s="206" t="s">
        <v>193</v>
      </c>
      <c r="U92" s="207" t="n">
        <v>0</v>
      </c>
      <c r="V92" s="207" t="n">
        <f aca="false">ROUND(E92*U92,2)</f>
        <v>0</v>
      </c>
      <c r="W92" s="207"/>
      <c r="X92" s="207" t="s">
        <v>268</v>
      </c>
      <c r="Y92" s="207" t="s">
        <v>195</v>
      </c>
      <c r="Z92" s="208"/>
      <c r="AA92" s="208"/>
      <c r="AB92" s="208"/>
      <c r="AC92" s="208"/>
      <c r="AD92" s="208"/>
      <c r="AE92" s="208"/>
      <c r="AF92" s="208"/>
      <c r="AG92" s="208" t="s">
        <v>494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9"/>
      <c r="D93" s="219"/>
      <c r="E93" s="219"/>
      <c r="F93" s="219"/>
      <c r="G93" s="219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41</v>
      </c>
      <c r="B94" s="200" t="s">
        <v>1133</v>
      </c>
      <c r="C94" s="201" t="s">
        <v>1134</v>
      </c>
      <c r="D94" s="202" t="s">
        <v>259</v>
      </c>
      <c r="E94" s="203" t="n">
        <v>6</v>
      </c>
      <c r="F94" s="204"/>
      <c r="G94" s="205" t="n">
        <f aca="false">ROUND(E94*F94,2)</f>
        <v>0</v>
      </c>
      <c r="H94" s="204" t="n">
        <v>212</v>
      </c>
      <c r="I94" s="205" t="n">
        <f aca="false">ROUND(E94*H94,2)</f>
        <v>1272</v>
      </c>
      <c r="J94" s="204" t="n">
        <v>0</v>
      </c>
      <c r="K94" s="205" t="n">
        <f aca="false">ROUND(E94*J94,2)</f>
        <v>0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248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268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494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9"/>
      <c r="D95" s="219"/>
      <c r="E95" s="219"/>
      <c r="F95" s="219"/>
      <c r="G95" s="219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42</v>
      </c>
      <c r="B96" s="200" t="s">
        <v>1135</v>
      </c>
      <c r="C96" s="201" t="s">
        <v>1136</v>
      </c>
      <c r="D96" s="202" t="s">
        <v>259</v>
      </c>
      <c r="E96" s="203" t="n">
        <v>1</v>
      </c>
      <c r="F96" s="204"/>
      <c r="G96" s="205" t="n">
        <f aca="false">ROUND(E96*F96,2)</f>
        <v>0</v>
      </c>
      <c r="H96" s="204" t="n">
        <v>4539</v>
      </c>
      <c r="I96" s="205" t="n">
        <f aca="false">ROUND(E96*H96,2)</f>
        <v>4539</v>
      </c>
      <c r="J96" s="204" t="n">
        <v>0</v>
      </c>
      <c r="K96" s="205" t="n">
        <f aca="false">ROUND(E96*J96,2)</f>
        <v>0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268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494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9"/>
      <c r="D97" s="219"/>
      <c r="E97" s="219"/>
      <c r="F97" s="219"/>
      <c r="G97" s="219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0" collapsed="false">
      <c r="A98" s="191" t="s">
        <v>186</v>
      </c>
      <c r="B98" s="192" t="s">
        <v>139</v>
      </c>
      <c r="C98" s="193" t="s">
        <v>140</v>
      </c>
      <c r="D98" s="194"/>
      <c r="E98" s="195"/>
      <c r="F98" s="196"/>
      <c r="G98" s="196" t="n">
        <f aca="false">SUMIF(AG99:AG104,"&lt;&gt;NOR",G99:G104)</f>
        <v>0</v>
      </c>
      <c r="H98" s="196"/>
      <c r="I98" s="196" t="n">
        <f aca="false">SUM(I99:I104)</f>
        <v>46.19</v>
      </c>
      <c r="J98" s="196"/>
      <c r="K98" s="196" t="n">
        <f aca="false">SUM(K99:K104)</f>
        <v>90.2</v>
      </c>
      <c r="L98" s="196"/>
      <c r="M98" s="196" t="n">
        <f aca="false">SUM(M99:M104)</f>
        <v>0</v>
      </c>
      <c r="N98" s="195"/>
      <c r="O98" s="195" t="n">
        <f aca="false">SUM(O99:O104)</f>
        <v>0</v>
      </c>
      <c r="P98" s="195"/>
      <c r="Q98" s="195" t="n">
        <f aca="false">SUM(Q99:Q104)</f>
        <v>0</v>
      </c>
      <c r="R98" s="196"/>
      <c r="S98" s="196"/>
      <c r="T98" s="197"/>
      <c r="U98" s="198"/>
      <c r="V98" s="198" t="n">
        <f aca="false">SUM(V99:V104)</f>
        <v>0</v>
      </c>
      <c r="W98" s="198"/>
      <c r="X98" s="198"/>
      <c r="Y98" s="198"/>
      <c r="AG98" s="0" t="s">
        <v>187</v>
      </c>
    </row>
    <row r="99" customFormat="false" ht="12.8" hidden="false" customHeight="false" outlineLevel="1" collapsed="false">
      <c r="A99" s="199" t="n">
        <v>43</v>
      </c>
      <c r="B99" s="200" t="s">
        <v>1137</v>
      </c>
      <c r="C99" s="201" t="s">
        <v>1138</v>
      </c>
      <c r="D99" s="202" t="s">
        <v>340</v>
      </c>
      <c r="E99" s="203" t="n">
        <v>2</v>
      </c>
      <c r="F99" s="204"/>
      <c r="G99" s="205" t="n">
        <f aca="false">ROUND(E99*F99,2)</f>
        <v>0</v>
      </c>
      <c r="H99" s="204" t="n">
        <v>0</v>
      </c>
      <c r="I99" s="205" t="n">
        <f aca="false">ROUND(E99*H99,2)</f>
        <v>0</v>
      </c>
      <c r="J99" s="204" t="n">
        <v>8.3</v>
      </c>
      <c r="K99" s="205" t="n">
        <f aca="false">ROUND(E99*J99,2)</f>
        <v>16.6</v>
      </c>
      <c r="L99" s="205" t="n">
        <v>21</v>
      </c>
      <c r="M99" s="205" t="n">
        <f aca="false">G99*(1+L99/100)</f>
        <v>0</v>
      </c>
      <c r="N99" s="203" t="n">
        <v>0</v>
      </c>
      <c r="O99" s="203" t="n">
        <f aca="false">ROUND(E99*N99,2)</f>
        <v>0</v>
      </c>
      <c r="P99" s="203" t="n">
        <v>0</v>
      </c>
      <c r="Q99" s="203" t="n">
        <f aca="false">ROUND(E99*P99,2)</f>
        <v>0</v>
      </c>
      <c r="R99" s="205"/>
      <c r="S99" s="205" t="s">
        <v>248</v>
      </c>
      <c r="T99" s="20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44</v>
      </c>
      <c r="B101" s="200" t="s">
        <v>1139</v>
      </c>
      <c r="C101" s="201" t="s">
        <v>1140</v>
      </c>
      <c r="D101" s="202" t="s">
        <v>340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36.8</v>
      </c>
      <c r="K101" s="205" t="n">
        <f aca="false">ROUND(E101*J101,2)</f>
        <v>73.6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196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2.8" hidden="false" customHeight="false" outlineLevel="1" collapsed="false">
      <c r="A103" s="199" t="n">
        <v>45</v>
      </c>
      <c r="B103" s="200" t="s">
        <v>1141</v>
      </c>
      <c r="C103" s="201" t="s">
        <v>1142</v>
      </c>
      <c r="D103" s="202" t="s">
        <v>1143</v>
      </c>
      <c r="E103" s="203" t="n">
        <v>0.1</v>
      </c>
      <c r="F103" s="204"/>
      <c r="G103" s="205" t="n">
        <f aca="false">ROUND(E103*F103,2)</f>
        <v>0</v>
      </c>
      <c r="H103" s="204" t="n">
        <v>461.89</v>
      </c>
      <c r="I103" s="205" t="n">
        <f aca="false">ROUND(E103*H103,2)</f>
        <v>46.19</v>
      </c>
      <c r="J103" s="204" t="n">
        <v>0</v>
      </c>
      <c r="K103" s="205" t="n">
        <f aca="false">ROUND(E103*J103,2)</f>
        <v>0</v>
      </c>
      <c r="L103" s="205" t="n">
        <v>21</v>
      </c>
      <c r="M103" s="205" t="n">
        <f aca="false">G103*(1+L103/100)</f>
        <v>0</v>
      </c>
      <c r="N103" s="203" t="n">
        <v>0.001</v>
      </c>
      <c r="O103" s="203" t="n">
        <f aca="false">ROUND(E103*N103,2)</f>
        <v>0</v>
      </c>
      <c r="P103" s="203" t="n">
        <v>0</v>
      </c>
      <c r="Q103" s="203" t="n">
        <f aca="false">ROUND(E103*P103,2)</f>
        <v>0</v>
      </c>
      <c r="R103" s="205" t="s">
        <v>274</v>
      </c>
      <c r="S103" s="205" t="s">
        <v>192</v>
      </c>
      <c r="T103" s="206" t="s">
        <v>193</v>
      </c>
      <c r="U103" s="207" t="n">
        <v>0</v>
      </c>
      <c r="V103" s="207" t="n">
        <f aca="false">ROUND(E103*U103,2)</f>
        <v>0</v>
      </c>
      <c r="W103" s="207"/>
      <c r="X103" s="207" t="s">
        <v>268</v>
      </c>
      <c r="Y103" s="207" t="s">
        <v>195</v>
      </c>
      <c r="Z103" s="208"/>
      <c r="AA103" s="208"/>
      <c r="AB103" s="208"/>
      <c r="AC103" s="208"/>
      <c r="AD103" s="208"/>
      <c r="AE103" s="208"/>
      <c r="AF103" s="208"/>
      <c r="AG103" s="208" t="s">
        <v>494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9"/>
      <c r="D104" s="219"/>
      <c r="E104" s="219"/>
      <c r="F104" s="219"/>
      <c r="G104" s="219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0" collapsed="false">
      <c r="A105" s="191" t="s">
        <v>186</v>
      </c>
      <c r="B105" s="192" t="s">
        <v>149</v>
      </c>
      <c r="C105" s="193" t="s">
        <v>150</v>
      </c>
      <c r="D105" s="194"/>
      <c r="E105" s="195"/>
      <c r="F105" s="196"/>
      <c r="G105" s="196" t="n">
        <f aca="false">SUMIF(AG106:AG107,"&lt;&gt;NOR",G106:G107)</f>
        <v>0</v>
      </c>
      <c r="H105" s="196"/>
      <c r="I105" s="196" t="n">
        <f aca="false">SUM(I106:I107)</f>
        <v>0</v>
      </c>
      <c r="J105" s="196"/>
      <c r="K105" s="196" t="n">
        <f aca="false">SUM(K106:K107)</f>
        <v>19800</v>
      </c>
      <c r="L105" s="196"/>
      <c r="M105" s="196" t="n">
        <f aca="false">SUM(M106:M107)</f>
        <v>0</v>
      </c>
      <c r="N105" s="195"/>
      <c r="O105" s="195" t="n">
        <f aca="false">SUM(O106:O107)</f>
        <v>0</v>
      </c>
      <c r="P105" s="195"/>
      <c r="Q105" s="195" t="n">
        <f aca="false">SUM(Q106:Q107)</f>
        <v>0</v>
      </c>
      <c r="R105" s="196"/>
      <c r="S105" s="196"/>
      <c r="T105" s="197"/>
      <c r="U105" s="198"/>
      <c r="V105" s="198" t="n">
        <f aca="false">SUM(V106:V107)</f>
        <v>0</v>
      </c>
      <c r="W105" s="198"/>
      <c r="X105" s="198"/>
      <c r="Y105" s="198"/>
      <c r="AG105" s="0" t="s">
        <v>187</v>
      </c>
    </row>
    <row r="106" customFormat="false" ht="19.4" hidden="false" customHeight="false" outlineLevel="1" collapsed="false">
      <c r="A106" s="229" t="n">
        <v>46</v>
      </c>
      <c r="B106" s="230" t="s">
        <v>1144</v>
      </c>
      <c r="C106" s="231" t="s">
        <v>1145</v>
      </c>
      <c r="D106" s="232" t="s">
        <v>443</v>
      </c>
      <c r="E106" s="233" t="n">
        <v>36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550</v>
      </c>
      <c r="K106" s="234" t="n">
        <f aca="false">ROUND(E106*J106,2)</f>
        <v>19800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444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1146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143</v>
      </c>
      <c r="C108" s="193" t="s">
        <v>144</v>
      </c>
      <c r="D108" s="194"/>
      <c r="E108" s="195"/>
      <c r="F108" s="196"/>
      <c r="G108" s="196" t="n">
        <f aca="false">SUMIF(AG109:AG114,"&lt;&gt;NOR",G109:G114)</f>
        <v>0</v>
      </c>
      <c r="H108" s="196"/>
      <c r="I108" s="196" t="n">
        <f aca="false">SUM(I109:I114)</f>
        <v>0</v>
      </c>
      <c r="J108" s="196"/>
      <c r="K108" s="196" t="n">
        <f aca="false">SUM(K109:K114)</f>
        <v>1744.05</v>
      </c>
      <c r="L108" s="196"/>
      <c r="M108" s="196" t="n">
        <f aca="false">SUM(M109:M114)</f>
        <v>0</v>
      </c>
      <c r="N108" s="195"/>
      <c r="O108" s="195" t="n">
        <f aca="false">SUM(O109:O114)</f>
        <v>0</v>
      </c>
      <c r="P108" s="195"/>
      <c r="Q108" s="195" t="n">
        <f aca="false">SUM(Q109:Q114)</f>
        <v>0</v>
      </c>
      <c r="R108" s="196"/>
      <c r="S108" s="196"/>
      <c r="T108" s="197"/>
      <c r="U108" s="198"/>
      <c r="V108" s="198" t="n">
        <f aca="false">SUM(V109:V114)</f>
        <v>0</v>
      </c>
      <c r="W108" s="198"/>
      <c r="X108" s="198"/>
      <c r="Y108" s="198"/>
      <c r="AG108" s="0" t="s">
        <v>187</v>
      </c>
    </row>
    <row r="109" customFormat="false" ht="12.8" hidden="false" customHeight="false" outlineLevel="1" collapsed="false">
      <c r="A109" s="229" t="n">
        <v>47</v>
      </c>
      <c r="B109" s="230" t="s">
        <v>646</v>
      </c>
      <c r="C109" s="231" t="s">
        <v>1052</v>
      </c>
      <c r="D109" s="232" t="s">
        <v>212</v>
      </c>
      <c r="E109" s="233" t="n">
        <v>0.7</v>
      </c>
      <c r="F109" s="204"/>
      <c r="G109" s="234" t="n">
        <f aca="false">ROUND(E109*F109,2)</f>
        <v>0</v>
      </c>
      <c r="H109" s="235" t="n">
        <v>0</v>
      </c>
      <c r="I109" s="234" t="n">
        <f aca="false">ROUND(E109*H109,2)</f>
        <v>0</v>
      </c>
      <c r="J109" s="235" t="n">
        <v>383.5</v>
      </c>
      <c r="K109" s="234" t="n">
        <f aca="false">ROUND(E109*J109,2)</f>
        <v>268.45</v>
      </c>
      <c r="L109" s="234" t="n">
        <v>21</v>
      </c>
      <c r="M109" s="234" t="n">
        <f aca="false">G109*(1+L109/100)</f>
        <v>0</v>
      </c>
      <c r="N109" s="233" t="n">
        <v>0</v>
      </c>
      <c r="O109" s="233" t="n">
        <f aca="false">ROUND(E109*N109,2)</f>
        <v>0</v>
      </c>
      <c r="P109" s="233" t="n">
        <v>0</v>
      </c>
      <c r="Q109" s="233" t="n">
        <f aca="false">ROUND(E109*P109,2)</f>
        <v>0</v>
      </c>
      <c r="R109" s="234"/>
      <c r="S109" s="234" t="s">
        <v>192</v>
      </c>
      <c r="T109" s="236" t="s">
        <v>193</v>
      </c>
      <c r="U109" s="207" t="n">
        <v>0</v>
      </c>
      <c r="V109" s="207" t="n">
        <f aca="false">ROUND(E109*U109,2)</f>
        <v>0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929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9"/>
      <c r="D110" s="219"/>
      <c r="E110" s="219"/>
      <c r="F110" s="219"/>
      <c r="G110" s="219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229" t="n">
        <v>48</v>
      </c>
      <c r="B111" s="230" t="s">
        <v>927</v>
      </c>
      <c r="C111" s="231" t="s">
        <v>928</v>
      </c>
      <c r="D111" s="232" t="s">
        <v>212</v>
      </c>
      <c r="E111" s="233" t="n">
        <v>0.7</v>
      </c>
      <c r="F111" s="204"/>
      <c r="G111" s="234" t="n">
        <f aca="false">ROUND(E111*F111,2)</f>
        <v>0</v>
      </c>
      <c r="H111" s="235" t="n">
        <v>0</v>
      </c>
      <c r="I111" s="234" t="n">
        <f aca="false">ROUND(E111*H111,2)</f>
        <v>0</v>
      </c>
      <c r="J111" s="235" t="n">
        <v>383</v>
      </c>
      <c r="K111" s="234" t="n">
        <f aca="false">ROUND(E111*J111,2)</f>
        <v>268.1</v>
      </c>
      <c r="L111" s="234" t="n">
        <v>21</v>
      </c>
      <c r="M111" s="234" t="n">
        <f aca="false">G111*(1+L111/100)</f>
        <v>0</v>
      </c>
      <c r="N111" s="233" t="n">
        <v>0</v>
      </c>
      <c r="O111" s="233" t="n">
        <f aca="false">ROUND(E111*N111,2)</f>
        <v>0</v>
      </c>
      <c r="P111" s="233" t="n">
        <v>0</v>
      </c>
      <c r="Q111" s="233" t="n">
        <f aca="false">ROUND(E111*P111,2)</f>
        <v>0</v>
      </c>
      <c r="R111" s="234"/>
      <c r="S111" s="234" t="s">
        <v>192</v>
      </c>
      <c r="T111" s="23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929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9"/>
      <c r="D112" s="219"/>
      <c r="E112" s="219"/>
      <c r="F112" s="219"/>
      <c r="G112" s="219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202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2.8" hidden="false" customHeight="false" outlineLevel="1" collapsed="false">
      <c r="A113" s="229" t="n">
        <v>49</v>
      </c>
      <c r="B113" s="230" t="s">
        <v>930</v>
      </c>
      <c r="C113" s="231" t="s">
        <v>931</v>
      </c>
      <c r="D113" s="232" t="s">
        <v>212</v>
      </c>
      <c r="E113" s="233" t="n">
        <v>0.7</v>
      </c>
      <c r="F113" s="204"/>
      <c r="G113" s="234" t="n">
        <f aca="false">ROUND(E113*F113,2)</f>
        <v>0</v>
      </c>
      <c r="H113" s="235" t="n">
        <v>0</v>
      </c>
      <c r="I113" s="234" t="n">
        <f aca="false">ROUND(E113*H113,2)</f>
        <v>0</v>
      </c>
      <c r="J113" s="235" t="n">
        <v>1725</v>
      </c>
      <c r="K113" s="234" t="n">
        <f aca="false">ROUND(E113*J113,2)</f>
        <v>1207.5</v>
      </c>
      <c r="L113" s="234" t="n">
        <v>21</v>
      </c>
      <c r="M113" s="234" t="n">
        <f aca="false">G113*(1+L113/100)</f>
        <v>0</v>
      </c>
      <c r="N113" s="233" t="n">
        <v>0</v>
      </c>
      <c r="O113" s="233" t="n">
        <f aca="false">ROUND(E113*N113,2)</f>
        <v>0</v>
      </c>
      <c r="P113" s="233" t="n">
        <v>0</v>
      </c>
      <c r="Q113" s="233" t="n">
        <f aca="false">ROUND(E113*P113,2)</f>
        <v>0</v>
      </c>
      <c r="R113" s="234"/>
      <c r="S113" s="234" t="s">
        <v>192</v>
      </c>
      <c r="T113" s="236" t="s">
        <v>193</v>
      </c>
      <c r="U113" s="207" t="n">
        <v>0</v>
      </c>
      <c r="V113" s="207" t="n">
        <f aca="false">ROUND(E113*U113,2)</f>
        <v>0</v>
      </c>
      <c r="W113" s="207"/>
      <c r="X113" s="207" t="s">
        <v>194</v>
      </c>
      <c r="Y113" s="207" t="s">
        <v>195</v>
      </c>
      <c r="Z113" s="208"/>
      <c r="AA113" s="208"/>
      <c r="AB113" s="208"/>
      <c r="AC113" s="208"/>
      <c r="AD113" s="208"/>
      <c r="AE113" s="208"/>
      <c r="AF113" s="208"/>
      <c r="AG113" s="208" t="s">
        <v>196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9"/>
      <c r="D114" s="219"/>
      <c r="E114" s="219"/>
      <c r="F114" s="219"/>
      <c r="G114" s="219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0" collapsed="false">
      <c r="A115" s="191" t="s">
        <v>186</v>
      </c>
      <c r="B115" s="192" t="s">
        <v>27</v>
      </c>
      <c r="C115" s="193" t="s">
        <v>28</v>
      </c>
      <c r="D115" s="194"/>
      <c r="E115" s="195"/>
      <c r="F115" s="196"/>
      <c r="G115" s="196" t="n">
        <f aca="false">SUMIF(AG116:AG129,"&lt;&gt;NOR",G116:G129)</f>
        <v>0</v>
      </c>
      <c r="H115" s="196"/>
      <c r="I115" s="196" t="n">
        <f aca="false">SUM(I116:I129)</f>
        <v>0</v>
      </c>
      <c r="J115" s="196"/>
      <c r="K115" s="196" t="n">
        <f aca="false">SUM(K116:K129)</f>
        <v>0</v>
      </c>
      <c r="L115" s="196"/>
      <c r="M115" s="196" t="n">
        <f aca="false">SUM(M116:M129)</f>
        <v>0</v>
      </c>
      <c r="N115" s="195"/>
      <c r="O115" s="195" t="n">
        <f aca="false">SUM(O116:O129)</f>
        <v>0</v>
      </c>
      <c r="P115" s="195"/>
      <c r="Q115" s="195" t="n">
        <f aca="false">SUM(Q116:Q129)</f>
        <v>0</v>
      </c>
      <c r="R115" s="196"/>
      <c r="S115" s="196"/>
      <c r="T115" s="197"/>
      <c r="U115" s="198"/>
      <c r="V115" s="198" t="n">
        <f aca="false">SUM(V116:V129)</f>
        <v>0</v>
      </c>
      <c r="W115" s="198"/>
      <c r="X115" s="198"/>
      <c r="Y115" s="198"/>
      <c r="AG115" s="0" t="s">
        <v>187</v>
      </c>
    </row>
    <row r="116" customFormat="false" ht="12.8" hidden="false" customHeight="false" outlineLevel="1" collapsed="false">
      <c r="A116" s="229" t="n">
        <v>50</v>
      </c>
      <c r="B116" s="230" t="s">
        <v>707</v>
      </c>
      <c r="C116" s="231" t="s">
        <v>708</v>
      </c>
      <c r="D116" s="232" t="s">
        <v>709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710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711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229" t="n">
        <v>51</v>
      </c>
      <c r="B118" s="230" t="s">
        <v>712</v>
      </c>
      <c r="C118" s="231" t="s">
        <v>713</v>
      </c>
      <c r="D118" s="232" t="s">
        <v>709</v>
      </c>
      <c r="E118" s="233" t="n">
        <v>1</v>
      </c>
      <c r="F118" s="204"/>
      <c r="G118" s="234" t="n">
        <f aca="false">ROUND(E118*F118,2)</f>
        <v>0</v>
      </c>
      <c r="H118" s="235" t="n">
        <v>0</v>
      </c>
      <c r="I118" s="234" t="n">
        <f aca="false">ROUND(E118*H118,2)</f>
        <v>0</v>
      </c>
      <c r="J118" s="235" t="n">
        <v>0</v>
      </c>
      <c r="K118" s="234" t="n">
        <f aca="false">ROUND(E118*J118,2)</f>
        <v>0</v>
      </c>
      <c r="L118" s="234" t="n">
        <v>21</v>
      </c>
      <c r="M118" s="234" t="n">
        <f aca="false">G118*(1+L118/100)</f>
        <v>0</v>
      </c>
      <c r="N118" s="233" t="n">
        <v>0</v>
      </c>
      <c r="O118" s="233" t="n">
        <f aca="false">ROUND(E118*N118,2)</f>
        <v>0</v>
      </c>
      <c r="P118" s="233" t="n">
        <v>0</v>
      </c>
      <c r="Q118" s="233" t="n">
        <f aca="false">ROUND(E118*P118,2)</f>
        <v>0</v>
      </c>
      <c r="R118" s="234"/>
      <c r="S118" s="234" t="s">
        <v>248</v>
      </c>
      <c r="T118" s="23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710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711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229" t="n">
        <v>52</v>
      </c>
      <c r="B120" s="230" t="s">
        <v>714</v>
      </c>
      <c r="C120" s="231" t="s">
        <v>715</v>
      </c>
      <c r="D120" s="232" t="s">
        <v>709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710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53</v>
      </c>
      <c r="B122" s="230" t="s">
        <v>716</v>
      </c>
      <c r="C122" s="231" t="s">
        <v>717</v>
      </c>
      <c r="D122" s="232" t="s">
        <v>709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710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711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51"/>
      <c r="I123" s="251"/>
      <c r="J123" s="251"/>
      <c r="K123" s="251"/>
      <c r="L123" s="251"/>
      <c r="M123" s="251"/>
      <c r="N123" s="252"/>
      <c r="O123" s="252"/>
      <c r="P123" s="252"/>
      <c r="Q123" s="252"/>
      <c r="R123" s="251"/>
      <c r="S123" s="251"/>
      <c r="T123" s="251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54</v>
      </c>
      <c r="B124" s="230" t="s">
        <v>718</v>
      </c>
      <c r="C124" s="231" t="s">
        <v>719</v>
      </c>
      <c r="D124" s="232" t="s">
        <v>709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192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710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711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55</v>
      </c>
      <c r="B126" s="230" t="s">
        <v>720</v>
      </c>
      <c r="C126" s="231" t="s">
        <v>721</v>
      </c>
      <c r="D126" s="232" t="s">
        <v>709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710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56</v>
      </c>
      <c r="B128" s="230" t="s">
        <v>722</v>
      </c>
      <c r="C128" s="231" t="s">
        <v>723</v>
      </c>
      <c r="D128" s="232" t="s">
        <v>709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248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710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711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0" collapsed="false">
      <c r="A130" s="169"/>
      <c r="B130" s="175"/>
      <c r="C130" s="241"/>
      <c r="D130" s="177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AE130" s="0" t="n">
        <v>15</v>
      </c>
      <c r="AF130" s="0" t="n">
        <v>21</v>
      </c>
      <c r="AG130" s="0" t="s">
        <v>172</v>
      </c>
    </row>
    <row r="131" customFormat="false" ht="13.2" hidden="false" customHeight="false" outlineLevel="0" collapsed="false">
      <c r="A131" s="242"/>
      <c r="B131" s="243" t="s">
        <v>23</v>
      </c>
      <c r="C131" s="244"/>
      <c r="D131" s="245"/>
      <c r="E131" s="246"/>
      <c r="F131" s="246"/>
      <c r="G131" s="247" t="n">
        <f aca="false">G8+G13+G22+G31+G44+G63+G98+G105+G108+G115</f>
        <v>0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AE131" s="0" t="n">
        <f aca="false">SUMIF(L7:L129,AE130,G7:G129)</f>
        <v>0</v>
      </c>
      <c r="AF131" s="0" t="n">
        <f aca="false">SUMIF(L7:L129,AF130,G7:G129)</f>
        <v>0</v>
      </c>
      <c r="AG131" s="0" t="s">
        <v>724</v>
      </c>
    </row>
    <row r="132" customFormat="false" ht="13.2" hidden="false" customHeight="false" outlineLevel="0" collapsed="false">
      <c r="C132" s="248"/>
      <c r="D132" s="112"/>
      <c r="AG132" s="0" t="s">
        <v>725</v>
      </c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</sheetData>
  <sheetProtection sheet="true" password="8d30" objects="true" scenarios="true"/>
  <mergeCells count="60"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4:G24"/>
    <mergeCell ref="C26:G26"/>
    <mergeCell ref="C28:G28"/>
    <mergeCell ref="C30:G30"/>
    <mergeCell ref="C33:G33"/>
    <mergeCell ref="C35:G35"/>
    <mergeCell ref="C37:G37"/>
    <mergeCell ref="C39:G39"/>
    <mergeCell ref="C41:G41"/>
    <mergeCell ref="C43:G43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100:G100"/>
    <mergeCell ref="C102:G102"/>
    <mergeCell ref="C104:G104"/>
    <mergeCell ref="C107:G107"/>
    <mergeCell ref="C110:G110"/>
    <mergeCell ref="C112:G112"/>
    <mergeCell ref="C114:G114"/>
    <mergeCell ref="C117:G117"/>
    <mergeCell ref="C119:G119"/>
    <mergeCell ref="C121:G121"/>
    <mergeCell ref="C123:G123"/>
    <mergeCell ref="C125:G125"/>
    <mergeCell ref="C127:G127"/>
    <mergeCell ref="C129:G12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98" activePane="bottomLeft" state="frozen"/>
      <selection pane="topLeft" activeCell="A1" activeCellId="0" sqref="A1"/>
      <selection pane="bottomLeft" activeCell="F116" activeCellId="0" sqref="F11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63</v>
      </c>
      <c r="C4" s="183" t="s">
        <v>64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103</v>
      </c>
      <c r="C8" s="193" t="s">
        <v>104</v>
      </c>
      <c r="D8" s="194"/>
      <c r="E8" s="195"/>
      <c r="F8" s="196"/>
      <c r="G8" s="196" t="n">
        <f aca="false">SUMIF(AG9:AG10,"&lt;&gt;NOR",G9:G10)</f>
        <v>0</v>
      </c>
      <c r="H8" s="196"/>
      <c r="I8" s="196" t="n">
        <f aca="false">SUM(I9:I10)</f>
        <v>1297.6</v>
      </c>
      <c r="J8" s="196"/>
      <c r="K8" s="196" t="n">
        <f aca="false">SUM(K9:K10)</f>
        <v>4242.4</v>
      </c>
      <c r="L8" s="196"/>
      <c r="M8" s="196" t="n">
        <f aca="false">SUM(M9:M10)</f>
        <v>0</v>
      </c>
      <c r="N8" s="195"/>
      <c r="O8" s="195" t="n">
        <f aca="false">SUM(O9:O10)</f>
        <v>1.38</v>
      </c>
      <c r="P8" s="195"/>
      <c r="Q8" s="195" t="n">
        <f aca="false">SUM(Q9:Q10)</f>
        <v>0</v>
      </c>
      <c r="R8" s="196"/>
      <c r="S8" s="196"/>
      <c r="T8" s="197"/>
      <c r="U8" s="198"/>
      <c r="V8" s="198" t="n">
        <f aca="false">SUM(V9:V10)</f>
        <v>7.08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229" t="n">
        <v>1</v>
      </c>
      <c r="B9" s="230" t="s">
        <v>351</v>
      </c>
      <c r="C9" s="231" t="s">
        <v>1147</v>
      </c>
      <c r="D9" s="232" t="s">
        <v>190</v>
      </c>
      <c r="E9" s="233" t="n">
        <v>40</v>
      </c>
      <c r="F9" s="204"/>
      <c r="G9" s="234" t="n">
        <f aca="false">ROUND(E9*F9,2)</f>
        <v>0</v>
      </c>
      <c r="H9" s="235" t="n">
        <v>32.44</v>
      </c>
      <c r="I9" s="234" t="n">
        <f aca="false">ROUND(E9*H9,2)</f>
        <v>1297.6</v>
      </c>
      <c r="J9" s="235" t="n">
        <v>106.06</v>
      </c>
      <c r="K9" s="234" t="n">
        <f aca="false">ROUND(E9*J9,2)</f>
        <v>4242.4</v>
      </c>
      <c r="L9" s="234" t="n">
        <v>21</v>
      </c>
      <c r="M9" s="234" t="n">
        <f aca="false">G9*(1+L9/100)</f>
        <v>0</v>
      </c>
      <c r="N9" s="233" t="n">
        <v>0.03459</v>
      </c>
      <c r="O9" s="233" t="n">
        <f aca="false">ROUND(E9*N9,2)</f>
        <v>1.38</v>
      </c>
      <c r="P9" s="233" t="n">
        <v>0</v>
      </c>
      <c r="Q9" s="233" t="n">
        <f aca="false">ROUND(E9*P9,2)</f>
        <v>0</v>
      </c>
      <c r="R9" s="234"/>
      <c r="S9" s="234" t="s">
        <v>192</v>
      </c>
      <c r="T9" s="236" t="s">
        <v>193</v>
      </c>
      <c r="U9" s="207" t="n">
        <v>0.177</v>
      </c>
      <c r="V9" s="207" t="n">
        <f aca="false">ROUND(E9*U9,2)</f>
        <v>7.08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0" collapsed="false">
      <c r="A11" s="191" t="s">
        <v>186</v>
      </c>
      <c r="B11" s="192" t="s">
        <v>147</v>
      </c>
      <c r="C11" s="193" t="s">
        <v>148</v>
      </c>
      <c r="D11" s="194"/>
      <c r="E11" s="195"/>
      <c r="F11" s="196"/>
      <c r="G11" s="196" t="n">
        <f aca="false">SUMIF(AG12:AG102,"&lt;&gt;NOR",G12:G102)</f>
        <v>0</v>
      </c>
      <c r="H11" s="196"/>
      <c r="I11" s="196" t="n">
        <f aca="false">SUM(I12:I102)</f>
        <v>0</v>
      </c>
      <c r="J11" s="196"/>
      <c r="K11" s="196" t="n">
        <f aca="false">SUM(K12:K102)</f>
        <v>101771.8</v>
      </c>
      <c r="L11" s="196"/>
      <c r="M11" s="196" t="n">
        <f aca="false">SUM(M12:M102)</f>
        <v>0</v>
      </c>
      <c r="N11" s="195"/>
      <c r="O11" s="195" t="n">
        <f aca="false">SUM(O12:O102)</f>
        <v>0</v>
      </c>
      <c r="P11" s="195"/>
      <c r="Q11" s="195" t="n">
        <f aca="false">SUM(Q12:Q102)</f>
        <v>0</v>
      </c>
      <c r="R11" s="196"/>
      <c r="S11" s="196"/>
      <c r="T11" s="197"/>
      <c r="U11" s="198"/>
      <c r="V11" s="198" t="n">
        <f aca="false">SUM(V12:V102)</f>
        <v>0</v>
      </c>
      <c r="W11" s="198"/>
      <c r="X11" s="198"/>
      <c r="Y11" s="198"/>
      <c r="AG11" s="0" t="s">
        <v>187</v>
      </c>
    </row>
    <row r="12" customFormat="false" ht="12.8" hidden="false" customHeight="false" outlineLevel="1" collapsed="false">
      <c r="A12" s="199" t="n">
        <v>2</v>
      </c>
      <c r="B12" s="200" t="s">
        <v>1148</v>
      </c>
      <c r="C12" s="201" t="s">
        <v>1149</v>
      </c>
      <c r="D12" s="202" t="s">
        <v>848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23850</v>
      </c>
      <c r="K12" s="205" t="n">
        <f aca="false">ROUND(E12*J12,2)</f>
        <v>23850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1150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true" outlineLevel="3" collapsed="false">
      <c r="A14" s="209"/>
      <c r="B14" s="210"/>
      <c r="C14" s="218" t="s">
        <v>1151</v>
      </c>
      <c r="D14" s="218"/>
      <c r="E14" s="218"/>
      <c r="F14" s="218"/>
      <c r="G14" s="218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215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3" collapsed="false">
      <c r="A15" s="209"/>
      <c r="B15" s="210"/>
      <c r="C15" s="237"/>
      <c r="D15" s="238"/>
      <c r="E15" s="239"/>
      <c r="F15" s="240"/>
      <c r="G15" s="24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3" collapsed="false">
      <c r="A16" s="209"/>
      <c r="B16" s="210"/>
      <c r="C16" s="218" t="s">
        <v>1152</v>
      </c>
      <c r="D16" s="218"/>
      <c r="E16" s="218"/>
      <c r="F16" s="218"/>
      <c r="G16" s="218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3</v>
      </c>
      <c r="B18" s="200" t="s">
        <v>1153</v>
      </c>
      <c r="C18" s="201" t="s">
        <v>1154</v>
      </c>
      <c r="D18" s="202" t="s">
        <v>259</v>
      </c>
      <c r="E18" s="203" t="n">
        <v>1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1865</v>
      </c>
      <c r="K18" s="205" t="n">
        <f aca="false">ROUND(E18*J18,2)</f>
        <v>1865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248</v>
      </c>
      <c r="T18" s="206" t="s">
        <v>193</v>
      </c>
      <c r="U18" s="207" t="n">
        <v>0</v>
      </c>
      <c r="V18" s="207" t="n">
        <f aca="false">ROUND(E18*U18,2)</f>
        <v>0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true" outlineLevel="2" collapsed="false">
      <c r="A19" s="209"/>
      <c r="B19" s="210"/>
      <c r="C19" s="220" t="s">
        <v>1155</v>
      </c>
      <c r="D19" s="220"/>
      <c r="E19" s="220"/>
      <c r="F19" s="220"/>
      <c r="G19" s="220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215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false" outlineLevel="3" collapsed="false">
      <c r="A20" s="209"/>
      <c r="B20" s="210"/>
      <c r="C20" s="237"/>
      <c r="D20" s="238"/>
      <c r="E20" s="239"/>
      <c r="F20" s="240"/>
      <c r="G20" s="24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3" collapsed="false">
      <c r="A21" s="209"/>
      <c r="B21" s="210"/>
      <c r="C21" s="218" t="s">
        <v>1156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4</v>
      </c>
      <c r="B23" s="200" t="s">
        <v>1157</v>
      </c>
      <c r="C23" s="201" t="s">
        <v>1158</v>
      </c>
      <c r="D23" s="202" t="s">
        <v>259</v>
      </c>
      <c r="E23" s="203" t="n">
        <v>1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1895</v>
      </c>
      <c r="K23" s="205" t="n">
        <f aca="false">ROUND(E23*J23,2)</f>
        <v>1895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1159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3" collapsed="false">
      <c r="A25" s="209"/>
      <c r="B25" s="210"/>
      <c r="C25" s="237"/>
      <c r="D25" s="238"/>
      <c r="E25" s="239"/>
      <c r="F25" s="240"/>
      <c r="G25" s="24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3" collapsed="false">
      <c r="A26" s="209"/>
      <c r="B26" s="210"/>
      <c r="C26" s="218" t="s">
        <v>1160</v>
      </c>
      <c r="D26" s="218"/>
      <c r="E26" s="218"/>
      <c r="F26" s="218"/>
      <c r="G26" s="218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5</v>
      </c>
      <c r="B28" s="200" t="s">
        <v>1161</v>
      </c>
      <c r="C28" s="201" t="s">
        <v>1158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1295</v>
      </c>
      <c r="K28" s="205" t="n">
        <f aca="false">ROUND(E28*J28,2)</f>
        <v>1295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1159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3" collapsed="false">
      <c r="A30" s="209"/>
      <c r="B30" s="210"/>
      <c r="C30" s="237"/>
      <c r="D30" s="238"/>
      <c r="E30" s="239"/>
      <c r="F30" s="240"/>
      <c r="G30" s="240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215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3" collapsed="false">
      <c r="A31" s="209"/>
      <c r="B31" s="210"/>
      <c r="C31" s="218" t="s">
        <v>1162</v>
      </c>
      <c r="D31" s="218"/>
      <c r="E31" s="218"/>
      <c r="F31" s="218"/>
      <c r="G31" s="218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7"/>
      <c r="D32" s="217"/>
      <c r="E32" s="217"/>
      <c r="F32" s="217"/>
      <c r="G32" s="21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6</v>
      </c>
      <c r="B33" s="200" t="s">
        <v>1163</v>
      </c>
      <c r="C33" s="201" t="s">
        <v>1164</v>
      </c>
      <c r="D33" s="202" t="s">
        <v>259</v>
      </c>
      <c r="E33" s="203" t="n">
        <v>1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836</v>
      </c>
      <c r="K33" s="205" t="n">
        <f aca="false">ROUND(E33*J33,2)</f>
        <v>836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248</v>
      </c>
      <c r="T33" s="206" t="s">
        <v>193</v>
      </c>
      <c r="U33" s="207" t="n">
        <v>0</v>
      </c>
      <c r="V33" s="207" t="n">
        <f aca="false">ROUND(E33*U33,2)</f>
        <v>0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1165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3" collapsed="false">
      <c r="A35" s="209"/>
      <c r="B35" s="210"/>
      <c r="C35" s="237"/>
      <c r="D35" s="238"/>
      <c r="E35" s="239"/>
      <c r="F35" s="240"/>
      <c r="G35" s="24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3" collapsed="false">
      <c r="A36" s="209"/>
      <c r="B36" s="210"/>
      <c r="C36" s="218" t="s">
        <v>1166</v>
      </c>
      <c r="D36" s="218"/>
      <c r="E36" s="218"/>
      <c r="F36" s="218"/>
      <c r="G36" s="218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7</v>
      </c>
      <c r="B38" s="200" t="s">
        <v>1167</v>
      </c>
      <c r="C38" s="201" t="s">
        <v>1168</v>
      </c>
      <c r="D38" s="202" t="s">
        <v>259</v>
      </c>
      <c r="E38" s="203" t="n">
        <v>3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413</v>
      </c>
      <c r="K38" s="205" t="n">
        <f aca="false">ROUND(E38*J38,2)</f>
        <v>1239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1169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true" outlineLevel="3" collapsed="false">
      <c r="A40" s="209"/>
      <c r="B40" s="210"/>
      <c r="C40" s="218" t="s">
        <v>1170</v>
      </c>
      <c r="D40" s="218"/>
      <c r="E40" s="218"/>
      <c r="F40" s="218"/>
      <c r="G40" s="218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215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3" collapsed="false">
      <c r="A41" s="209"/>
      <c r="B41" s="210"/>
      <c r="C41" s="218" t="s">
        <v>1171</v>
      </c>
      <c r="D41" s="218"/>
      <c r="E41" s="218"/>
      <c r="F41" s="218"/>
      <c r="G41" s="218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true" outlineLevel="3" collapsed="false">
      <c r="A42" s="209"/>
      <c r="B42" s="210"/>
      <c r="C42" s="218" t="s">
        <v>1172</v>
      </c>
      <c r="D42" s="218"/>
      <c r="E42" s="218"/>
      <c r="F42" s="218"/>
      <c r="G42" s="218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215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37"/>
      <c r="D43" s="238"/>
      <c r="E43" s="239"/>
      <c r="F43" s="240"/>
      <c r="G43" s="24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1173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8</v>
      </c>
      <c r="B46" s="200" t="s">
        <v>1174</v>
      </c>
      <c r="C46" s="201" t="s">
        <v>1175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1145</v>
      </c>
      <c r="K46" s="205" t="n">
        <f aca="false">ROUND(E46*J46,2)</f>
        <v>1145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1176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37"/>
      <c r="D48" s="238"/>
      <c r="E48" s="239"/>
      <c r="F48" s="240"/>
      <c r="G48" s="24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1177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7"/>
      <c r="D50" s="217"/>
      <c r="E50" s="217"/>
      <c r="F50" s="217"/>
      <c r="G50" s="21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9</v>
      </c>
      <c r="B51" s="200" t="s">
        <v>1178</v>
      </c>
      <c r="C51" s="201" t="s">
        <v>1175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0</v>
      </c>
      <c r="I51" s="205" t="n">
        <f aca="false">ROUND(E51*H51,2)</f>
        <v>0</v>
      </c>
      <c r="J51" s="204" t="n">
        <v>2255</v>
      </c>
      <c r="K51" s="205" t="n">
        <f aca="false">ROUND(E51*J51,2)</f>
        <v>4510</v>
      </c>
      <c r="L51" s="205" t="n">
        <v>21</v>
      </c>
      <c r="M51" s="205" t="n">
        <f aca="false">G51*(1+L51/100)</f>
        <v>0</v>
      </c>
      <c r="N51" s="203" t="n">
        <v>0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194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207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true" outlineLevel="2" collapsed="false">
      <c r="A52" s="209"/>
      <c r="B52" s="210"/>
      <c r="C52" s="220" t="s">
        <v>1176</v>
      </c>
      <c r="D52" s="220"/>
      <c r="E52" s="220"/>
      <c r="F52" s="220"/>
      <c r="G52" s="220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215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37"/>
      <c r="D53" s="238"/>
      <c r="E53" s="239"/>
      <c r="F53" s="240"/>
      <c r="G53" s="24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1179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10</v>
      </c>
      <c r="B56" s="200" t="s">
        <v>1180</v>
      </c>
      <c r="C56" s="201" t="s">
        <v>1181</v>
      </c>
      <c r="D56" s="202" t="s">
        <v>340</v>
      </c>
      <c r="E56" s="203" t="n">
        <v>13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715</v>
      </c>
      <c r="K56" s="205" t="n">
        <f aca="false">ROUND(E56*J56,2)</f>
        <v>9295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1182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3" collapsed="false">
      <c r="A58" s="209"/>
      <c r="B58" s="210"/>
      <c r="C58" s="237"/>
      <c r="D58" s="238"/>
      <c r="E58" s="239"/>
      <c r="F58" s="240"/>
      <c r="G58" s="24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1183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11</v>
      </c>
      <c r="B61" s="200" t="s">
        <v>1184</v>
      </c>
      <c r="C61" s="201" t="s">
        <v>1181</v>
      </c>
      <c r="D61" s="202" t="s">
        <v>340</v>
      </c>
      <c r="E61" s="203" t="n">
        <v>19</v>
      </c>
      <c r="F61" s="204"/>
      <c r="G61" s="205" t="n">
        <f aca="false">ROUND(E61*F61,2)</f>
        <v>0</v>
      </c>
      <c r="H61" s="204" t="n">
        <v>0</v>
      </c>
      <c r="I61" s="205" t="n">
        <f aca="false">ROUND(E61*H61,2)</f>
        <v>0</v>
      </c>
      <c r="J61" s="204" t="n">
        <v>1255</v>
      </c>
      <c r="K61" s="205" t="n">
        <f aca="false">ROUND(E61*J61,2)</f>
        <v>23845</v>
      </c>
      <c r="L61" s="205" t="n">
        <v>21</v>
      </c>
      <c r="M61" s="205" t="n">
        <f aca="false">G61*(1+L61/100)</f>
        <v>0</v>
      </c>
      <c r="N61" s="203" t="n">
        <v>0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true" outlineLevel="2" collapsed="false">
      <c r="A62" s="209"/>
      <c r="B62" s="210"/>
      <c r="C62" s="220" t="s">
        <v>1182</v>
      </c>
      <c r="D62" s="220"/>
      <c r="E62" s="220"/>
      <c r="F62" s="220"/>
      <c r="G62" s="22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3" collapsed="false">
      <c r="A63" s="209"/>
      <c r="B63" s="210"/>
      <c r="C63" s="237"/>
      <c r="D63" s="238"/>
      <c r="E63" s="239"/>
      <c r="F63" s="240"/>
      <c r="G63" s="24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1185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7"/>
      <c r="D65" s="217"/>
      <c r="E65" s="217"/>
      <c r="F65" s="217"/>
      <c r="G65" s="21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12</v>
      </c>
      <c r="B66" s="200" t="s">
        <v>1186</v>
      </c>
      <c r="C66" s="201" t="s">
        <v>1181</v>
      </c>
      <c r="D66" s="202" t="s">
        <v>340</v>
      </c>
      <c r="E66" s="203" t="n">
        <v>1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1987</v>
      </c>
      <c r="K66" s="205" t="n">
        <f aca="false">ROUND(E66*J66,2)</f>
        <v>1987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</v>
      </c>
      <c r="Q66" s="203" t="n">
        <f aca="false">ROUND(E66*P66,2)</f>
        <v>0</v>
      </c>
      <c r="R66" s="205"/>
      <c r="S66" s="205" t="s">
        <v>248</v>
      </c>
      <c r="T66" s="206" t="s">
        <v>193</v>
      </c>
      <c r="U66" s="207" t="n">
        <v>0</v>
      </c>
      <c r="V66" s="207" t="n">
        <f aca="false">ROUND(E66*U66,2)</f>
        <v>0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207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true" outlineLevel="2" collapsed="false">
      <c r="A67" s="209"/>
      <c r="B67" s="210"/>
      <c r="C67" s="220" t="s">
        <v>1182</v>
      </c>
      <c r="D67" s="220"/>
      <c r="E67" s="220"/>
      <c r="F67" s="220"/>
      <c r="G67" s="220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215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37"/>
      <c r="D68" s="238"/>
      <c r="E68" s="239"/>
      <c r="F68" s="240"/>
      <c r="G68" s="240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215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3" collapsed="false">
      <c r="A69" s="209"/>
      <c r="B69" s="210"/>
      <c r="C69" s="218" t="s">
        <v>1187</v>
      </c>
      <c r="D69" s="218"/>
      <c r="E69" s="218"/>
      <c r="F69" s="218"/>
      <c r="G69" s="218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13</v>
      </c>
      <c r="B71" s="200" t="s">
        <v>1188</v>
      </c>
      <c r="C71" s="201" t="s">
        <v>1189</v>
      </c>
      <c r="D71" s="202" t="s">
        <v>264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1756.35</v>
      </c>
      <c r="K71" s="205" t="n">
        <f aca="false">ROUND(E71*J71,2)</f>
        <v>1756.35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1190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true" outlineLevel="3" collapsed="false">
      <c r="A73" s="209"/>
      <c r="B73" s="210"/>
      <c r="C73" s="218" t="s">
        <v>1191</v>
      </c>
      <c r="D73" s="218"/>
      <c r="E73" s="218"/>
      <c r="F73" s="218"/>
      <c r="G73" s="218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215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3" collapsed="false">
      <c r="A74" s="209"/>
      <c r="B74" s="210"/>
      <c r="C74" s="218" t="s">
        <v>1192</v>
      </c>
      <c r="D74" s="218"/>
      <c r="E74" s="218"/>
      <c r="F74" s="218"/>
      <c r="G74" s="218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37"/>
      <c r="D75" s="238"/>
      <c r="E75" s="239"/>
      <c r="F75" s="240"/>
      <c r="G75" s="24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true" outlineLevel="3" collapsed="false">
      <c r="A76" s="209"/>
      <c r="B76" s="210"/>
      <c r="C76" s="218" t="s">
        <v>1193</v>
      </c>
      <c r="D76" s="218"/>
      <c r="E76" s="218"/>
      <c r="F76" s="218"/>
      <c r="G76" s="218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215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14</v>
      </c>
      <c r="B78" s="200" t="s">
        <v>1194</v>
      </c>
      <c r="C78" s="201" t="s">
        <v>1195</v>
      </c>
      <c r="D78" s="202" t="s">
        <v>264</v>
      </c>
      <c r="E78" s="203" t="n">
        <v>1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263.45</v>
      </c>
      <c r="K78" s="205" t="n">
        <f aca="false">ROUND(E78*J78,2)</f>
        <v>263.45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248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207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1196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3" collapsed="false">
      <c r="A80" s="209"/>
      <c r="B80" s="210"/>
      <c r="C80" s="237"/>
      <c r="D80" s="238"/>
      <c r="E80" s="239"/>
      <c r="F80" s="240"/>
      <c r="G80" s="240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3" collapsed="false">
      <c r="A81" s="209"/>
      <c r="B81" s="210"/>
      <c r="C81" s="218" t="s">
        <v>1197</v>
      </c>
      <c r="D81" s="218"/>
      <c r="E81" s="218"/>
      <c r="F81" s="218"/>
      <c r="G81" s="218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15</v>
      </c>
      <c r="B83" s="200" t="s">
        <v>1198</v>
      </c>
      <c r="C83" s="201" t="s">
        <v>1199</v>
      </c>
      <c r="D83" s="202" t="s">
        <v>340</v>
      </c>
      <c r="E83" s="203" t="n">
        <v>40</v>
      </c>
      <c r="F83" s="204"/>
      <c r="G83" s="205" t="n">
        <f aca="false">ROUND(E83*F83,2)</f>
        <v>0</v>
      </c>
      <c r="H83" s="204" t="n">
        <v>0</v>
      </c>
      <c r="I83" s="205" t="n">
        <f aca="false">ROUND(E83*H83,2)</f>
        <v>0</v>
      </c>
      <c r="J83" s="204" t="n">
        <v>165</v>
      </c>
      <c r="K83" s="205" t="n">
        <f aca="false">ROUND(E83*J83,2)</f>
        <v>6600</v>
      </c>
      <c r="L83" s="205" t="n">
        <v>21</v>
      </c>
      <c r="M83" s="205" t="n">
        <f aca="false">G83*(1+L83/100)</f>
        <v>0</v>
      </c>
      <c r="N83" s="203" t="n">
        <v>0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0</v>
      </c>
      <c r="V83" s="207" t="n">
        <f aca="false">ROUND(E83*U83,2)</f>
        <v>0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true" outlineLevel="2" collapsed="false">
      <c r="A84" s="209"/>
      <c r="B84" s="210"/>
      <c r="C84" s="220" t="s">
        <v>1200</v>
      </c>
      <c r="D84" s="220"/>
      <c r="E84" s="220"/>
      <c r="F84" s="220"/>
      <c r="G84" s="220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215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3" collapsed="false">
      <c r="A85" s="209"/>
      <c r="B85" s="210"/>
      <c r="C85" s="218" t="s">
        <v>1201</v>
      </c>
      <c r="D85" s="218"/>
      <c r="E85" s="218"/>
      <c r="F85" s="218"/>
      <c r="G85" s="218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16</v>
      </c>
      <c r="B87" s="200" t="s">
        <v>1202</v>
      </c>
      <c r="C87" s="201" t="s">
        <v>1203</v>
      </c>
      <c r="D87" s="202" t="s">
        <v>190</v>
      </c>
      <c r="E87" s="203" t="n">
        <v>2</v>
      </c>
      <c r="F87" s="204"/>
      <c r="G87" s="205" t="n">
        <f aca="false">ROUND(E87*F87,2)</f>
        <v>0</v>
      </c>
      <c r="H87" s="204" t="n">
        <v>0</v>
      </c>
      <c r="I87" s="205" t="n">
        <f aca="false">ROUND(E87*H87,2)</f>
        <v>0</v>
      </c>
      <c r="J87" s="204" t="n">
        <v>1845</v>
      </c>
      <c r="K87" s="205" t="n">
        <f aca="false">ROUND(E87*J87,2)</f>
        <v>3690</v>
      </c>
      <c r="L87" s="205" t="n">
        <v>21</v>
      </c>
      <c r="M87" s="205" t="n">
        <f aca="false">G87*(1+L87/100)</f>
        <v>0</v>
      </c>
      <c r="N87" s="203" t="n">
        <v>0</v>
      </c>
      <c r="O87" s="203" t="n">
        <f aca="false">ROUND(E87*N87,2)</f>
        <v>0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</v>
      </c>
      <c r="V87" s="207" t="n">
        <f aca="false">ROUND(E87*U87,2)</f>
        <v>0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2" collapsed="false">
      <c r="A88" s="209"/>
      <c r="B88" s="210"/>
      <c r="C88" s="220" t="s">
        <v>1204</v>
      </c>
      <c r="D88" s="220"/>
      <c r="E88" s="220"/>
      <c r="F88" s="220"/>
      <c r="G88" s="220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3" collapsed="false">
      <c r="A89" s="209"/>
      <c r="B89" s="210"/>
      <c r="C89" s="218" t="s">
        <v>1205</v>
      </c>
      <c r="D89" s="218"/>
      <c r="E89" s="218"/>
      <c r="F89" s="218"/>
      <c r="G89" s="218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229" t="n">
        <v>17</v>
      </c>
      <c r="B91" s="230" t="s">
        <v>1206</v>
      </c>
      <c r="C91" s="231" t="s">
        <v>1207</v>
      </c>
      <c r="D91" s="232" t="s">
        <v>443</v>
      </c>
      <c r="E91" s="233" t="n">
        <v>5</v>
      </c>
      <c r="F91" s="204"/>
      <c r="G91" s="234" t="n">
        <f aca="false">ROUND(E91*F91,2)</f>
        <v>0</v>
      </c>
      <c r="H91" s="235" t="n">
        <v>0</v>
      </c>
      <c r="I91" s="234" t="n">
        <f aca="false">ROUND(E91*H91,2)</f>
        <v>0</v>
      </c>
      <c r="J91" s="235" t="n">
        <v>550</v>
      </c>
      <c r="K91" s="234" t="n">
        <f aca="false">ROUND(E91*J91,2)</f>
        <v>2750</v>
      </c>
      <c r="L91" s="234" t="n">
        <v>21</v>
      </c>
      <c r="M91" s="234" t="n">
        <f aca="false">G91*(1+L91/100)</f>
        <v>0</v>
      </c>
      <c r="N91" s="233" t="n">
        <v>0</v>
      </c>
      <c r="O91" s="233" t="n">
        <f aca="false">ROUND(E91*N91,2)</f>
        <v>0</v>
      </c>
      <c r="P91" s="233" t="n">
        <v>0</v>
      </c>
      <c r="Q91" s="233" t="n">
        <f aca="false">ROUND(E91*P91,2)</f>
        <v>0</v>
      </c>
      <c r="R91" s="234"/>
      <c r="S91" s="234" t="s">
        <v>248</v>
      </c>
      <c r="T91" s="236" t="s">
        <v>193</v>
      </c>
      <c r="U91" s="207" t="n">
        <v>0</v>
      </c>
      <c r="V91" s="207" t="n">
        <f aca="false">ROUND(E91*U91,2)</f>
        <v>0</v>
      </c>
      <c r="W91" s="207"/>
      <c r="X91" s="207" t="s">
        <v>444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1208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229" t="n">
        <v>18</v>
      </c>
      <c r="B93" s="230" t="s">
        <v>1209</v>
      </c>
      <c r="C93" s="231" t="s">
        <v>1210</v>
      </c>
      <c r="D93" s="232" t="s">
        <v>443</v>
      </c>
      <c r="E93" s="233" t="n">
        <v>2</v>
      </c>
      <c r="F93" s="204"/>
      <c r="G93" s="234" t="n">
        <f aca="false">ROUND(E93*F93,2)</f>
        <v>0</v>
      </c>
      <c r="H93" s="235" t="n">
        <v>0</v>
      </c>
      <c r="I93" s="234" t="n">
        <f aca="false">ROUND(E93*H93,2)</f>
        <v>0</v>
      </c>
      <c r="J93" s="235" t="n">
        <v>550</v>
      </c>
      <c r="K93" s="234" t="n">
        <f aca="false">ROUND(E93*J93,2)</f>
        <v>1100</v>
      </c>
      <c r="L93" s="234" t="n">
        <v>21</v>
      </c>
      <c r="M93" s="234" t="n">
        <f aca="false">G93*(1+L93/100)</f>
        <v>0</v>
      </c>
      <c r="N93" s="233" t="n">
        <v>0</v>
      </c>
      <c r="O93" s="233" t="n">
        <f aca="false">ROUND(E93*N93,2)</f>
        <v>0</v>
      </c>
      <c r="P93" s="233" t="n">
        <v>0</v>
      </c>
      <c r="Q93" s="233" t="n">
        <f aca="false">ROUND(E93*P93,2)</f>
        <v>0</v>
      </c>
      <c r="R93" s="234"/>
      <c r="S93" s="234" t="s">
        <v>248</v>
      </c>
      <c r="T93" s="236" t="s">
        <v>193</v>
      </c>
      <c r="U93" s="207" t="n">
        <v>0</v>
      </c>
      <c r="V93" s="207" t="n">
        <f aca="false">ROUND(E93*U93,2)</f>
        <v>0</v>
      </c>
      <c r="W93" s="207"/>
      <c r="X93" s="207" t="s">
        <v>444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1208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229" t="n">
        <v>19</v>
      </c>
      <c r="B95" s="230" t="s">
        <v>1211</v>
      </c>
      <c r="C95" s="231" t="s">
        <v>1212</v>
      </c>
      <c r="D95" s="232" t="s">
        <v>443</v>
      </c>
      <c r="E95" s="233" t="n">
        <v>2</v>
      </c>
      <c r="F95" s="204"/>
      <c r="G95" s="234" t="n">
        <f aca="false">ROUND(E95*F95,2)</f>
        <v>0</v>
      </c>
      <c r="H95" s="235" t="n">
        <v>0</v>
      </c>
      <c r="I95" s="234" t="n">
        <f aca="false">ROUND(E95*H95,2)</f>
        <v>0</v>
      </c>
      <c r="J95" s="235" t="n">
        <v>550</v>
      </c>
      <c r="K95" s="234" t="n">
        <f aca="false">ROUND(E95*J95,2)</f>
        <v>1100</v>
      </c>
      <c r="L95" s="234" t="n">
        <v>21</v>
      </c>
      <c r="M95" s="234" t="n">
        <f aca="false">G95*(1+L95/100)</f>
        <v>0</v>
      </c>
      <c r="N95" s="233" t="n">
        <v>0</v>
      </c>
      <c r="O95" s="233" t="n">
        <f aca="false">ROUND(E95*N95,2)</f>
        <v>0</v>
      </c>
      <c r="P95" s="233" t="n">
        <v>0</v>
      </c>
      <c r="Q95" s="233" t="n">
        <f aca="false">ROUND(E95*P95,2)</f>
        <v>0</v>
      </c>
      <c r="R95" s="234"/>
      <c r="S95" s="234" t="s">
        <v>248</v>
      </c>
      <c r="T95" s="236" t="s">
        <v>193</v>
      </c>
      <c r="U95" s="207" t="n">
        <v>0</v>
      </c>
      <c r="V95" s="207" t="n">
        <f aca="false">ROUND(E95*U95,2)</f>
        <v>0</v>
      </c>
      <c r="W95" s="207"/>
      <c r="X95" s="207" t="s">
        <v>444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1208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229" t="n">
        <v>20</v>
      </c>
      <c r="B97" s="230" t="s">
        <v>1213</v>
      </c>
      <c r="C97" s="231" t="s">
        <v>1214</v>
      </c>
      <c r="D97" s="232" t="s">
        <v>264</v>
      </c>
      <c r="E97" s="233" t="n">
        <v>1</v>
      </c>
      <c r="F97" s="204"/>
      <c r="G97" s="234" t="n">
        <f aca="false">ROUND(E97*F97,2)</f>
        <v>0</v>
      </c>
      <c r="H97" s="235" t="n">
        <v>0</v>
      </c>
      <c r="I97" s="234" t="n">
        <f aca="false">ROUND(E97*H97,2)</f>
        <v>0</v>
      </c>
      <c r="J97" s="235" t="n">
        <v>6500</v>
      </c>
      <c r="K97" s="234" t="n">
        <f aca="false">ROUND(E97*J97,2)</f>
        <v>6500</v>
      </c>
      <c r="L97" s="234" t="n">
        <v>21</v>
      </c>
      <c r="M97" s="234" t="n">
        <f aca="false">G97*(1+L97/100)</f>
        <v>0</v>
      </c>
      <c r="N97" s="233" t="n">
        <v>0</v>
      </c>
      <c r="O97" s="233" t="n">
        <f aca="false">ROUND(E97*N97,2)</f>
        <v>0</v>
      </c>
      <c r="P97" s="233" t="n">
        <v>0</v>
      </c>
      <c r="Q97" s="233" t="n">
        <f aca="false">ROUND(E97*P97,2)</f>
        <v>0</v>
      </c>
      <c r="R97" s="234"/>
      <c r="S97" s="234" t="s">
        <v>248</v>
      </c>
      <c r="T97" s="236" t="s">
        <v>193</v>
      </c>
      <c r="U97" s="207" t="n">
        <v>0</v>
      </c>
      <c r="V97" s="207" t="n">
        <f aca="false">ROUND(E97*U97,2)</f>
        <v>0</v>
      </c>
      <c r="W97" s="207"/>
      <c r="X97" s="207" t="s">
        <v>444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1208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9"/>
      <c r="D98" s="219"/>
      <c r="E98" s="219"/>
      <c r="F98" s="219"/>
      <c r="G98" s="219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21</v>
      </c>
      <c r="B99" s="230" t="s">
        <v>1215</v>
      </c>
      <c r="C99" s="231" t="s">
        <v>1216</v>
      </c>
      <c r="D99" s="232" t="s">
        <v>264</v>
      </c>
      <c r="E99" s="233" t="n">
        <v>1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4500</v>
      </c>
      <c r="K99" s="234" t="n">
        <f aca="false">ROUND(E99*J99,2)</f>
        <v>4500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248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444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1208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229" t="n">
        <v>22</v>
      </c>
      <c r="B101" s="230" t="s">
        <v>1217</v>
      </c>
      <c r="C101" s="231" t="s">
        <v>1218</v>
      </c>
      <c r="D101" s="232" t="s">
        <v>264</v>
      </c>
      <c r="E101" s="233" t="n">
        <v>1</v>
      </c>
      <c r="F101" s="204"/>
      <c r="G101" s="234" t="n">
        <f aca="false">ROUND(E101*F101,2)</f>
        <v>0</v>
      </c>
      <c r="H101" s="235" t="n">
        <v>0</v>
      </c>
      <c r="I101" s="234" t="n">
        <f aca="false">ROUND(E101*H101,2)</f>
        <v>0</v>
      </c>
      <c r="J101" s="235" t="n">
        <v>1750</v>
      </c>
      <c r="K101" s="234" t="n">
        <f aca="false">ROUND(E101*J101,2)</f>
        <v>1750</v>
      </c>
      <c r="L101" s="234" t="n">
        <v>21</v>
      </c>
      <c r="M101" s="234" t="n">
        <f aca="false">G101*(1+L101/100)</f>
        <v>0</v>
      </c>
      <c r="N101" s="233" t="n">
        <v>0</v>
      </c>
      <c r="O101" s="233" t="n">
        <f aca="false">ROUND(E101*N101,2)</f>
        <v>0</v>
      </c>
      <c r="P101" s="233" t="n">
        <v>0</v>
      </c>
      <c r="Q101" s="233" t="n">
        <f aca="false">ROUND(E101*P101,2)</f>
        <v>0</v>
      </c>
      <c r="R101" s="234"/>
      <c r="S101" s="234" t="s">
        <v>248</v>
      </c>
      <c r="T101" s="23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444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1208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0" collapsed="false">
      <c r="A103" s="191" t="s">
        <v>186</v>
      </c>
      <c r="B103" s="192" t="s">
        <v>27</v>
      </c>
      <c r="C103" s="193" t="s">
        <v>28</v>
      </c>
      <c r="D103" s="194"/>
      <c r="E103" s="195"/>
      <c r="F103" s="196"/>
      <c r="G103" s="196" t="n">
        <f aca="false">SUMIF(AG104:AG117,"&lt;&gt;NOR",G104:G117)</f>
        <v>0</v>
      </c>
      <c r="H103" s="196"/>
      <c r="I103" s="196" t="n">
        <f aca="false">SUM(I104:I117)</f>
        <v>0</v>
      </c>
      <c r="J103" s="196"/>
      <c r="K103" s="196" t="n">
        <f aca="false">SUM(K104:K117)</f>
        <v>0</v>
      </c>
      <c r="L103" s="196"/>
      <c r="M103" s="196" t="n">
        <f aca="false">SUM(M104:M117)</f>
        <v>0</v>
      </c>
      <c r="N103" s="195"/>
      <c r="O103" s="195" t="n">
        <f aca="false">SUM(O104:O117)</f>
        <v>0</v>
      </c>
      <c r="P103" s="195"/>
      <c r="Q103" s="195" t="n">
        <f aca="false">SUM(Q104:Q117)</f>
        <v>0</v>
      </c>
      <c r="R103" s="196"/>
      <c r="S103" s="196"/>
      <c r="T103" s="197"/>
      <c r="U103" s="198"/>
      <c r="V103" s="198" t="n">
        <f aca="false">SUM(V104:V117)</f>
        <v>0</v>
      </c>
      <c r="W103" s="198"/>
      <c r="X103" s="198"/>
      <c r="Y103" s="198"/>
      <c r="AG103" s="0" t="s">
        <v>187</v>
      </c>
    </row>
    <row r="104" customFormat="false" ht="12.8" hidden="false" customHeight="false" outlineLevel="1" collapsed="false">
      <c r="A104" s="229" t="n">
        <v>23</v>
      </c>
      <c r="B104" s="230" t="s">
        <v>707</v>
      </c>
      <c r="C104" s="231" t="s">
        <v>708</v>
      </c>
      <c r="D104" s="232" t="s">
        <v>709</v>
      </c>
      <c r="E104" s="233" t="n">
        <v>1</v>
      </c>
      <c r="F104" s="204"/>
      <c r="G104" s="234" t="n">
        <f aca="false">ROUND(E104*F104,2)</f>
        <v>0</v>
      </c>
      <c r="H104" s="235" t="n">
        <v>0</v>
      </c>
      <c r="I104" s="234" t="n">
        <f aca="false">ROUND(E104*H104,2)</f>
        <v>0</v>
      </c>
      <c r="J104" s="235" t="n">
        <v>0</v>
      </c>
      <c r="K104" s="234" t="n">
        <f aca="false">ROUND(E104*J104,2)</f>
        <v>0</v>
      </c>
      <c r="L104" s="234" t="n">
        <v>21</v>
      </c>
      <c r="M104" s="234" t="n">
        <f aca="false">G104*(1+L104/100)</f>
        <v>0</v>
      </c>
      <c r="N104" s="233" t="n">
        <v>0</v>
      </c>
      <c r="O104" s="233" t="n">
        <f aca="false">ROUND(E104*N104,2)</f>
        <v>0</v>
      </c>
      <c r="P104" s="233" t="n">
        <v>0</v>
      </c>
      <c r="Q104" s="233" t="n">
        <f aca="false">ROUND(E104*P104,2)</f>
        <v>0</v>
      </c>
      <c r="R104" s="234"/>
      <c r="S104" s="234" t="s">
        <v>248</v>
      </c>
      <c r="T104" s="23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710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711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24</v>
      </c>
      <c r="B106" s="230" t="s">
        <v>712</v>
      </c>
      <c r="C106" s="231" t="s">
        <v>713</v>
      </c>
      <c r="D106" s="232" t="s">
        <v>709</v>
      </c>
      <c r="E106" s="233" t="n">
        <v>1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0</v>
      </c>
      <c r="K106" s="234" t="n">
        <f aca="false">ROUND(E106*J106,2)</f>
        <v>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710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711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714</v>
      </c>
      <c r="C108" s="231" t="s">
        <v>715</v>
      </c>
      <c r="D108" s="232" t="s">
        <v>709</v>
      </c>
      <c r="E108" s="233" t="n">
        <v>1</v>
      </c>
      <c r="F108" s="204"/>
      <c r="G108" s="234" t="n">
        <f aca="false">ROUND(E108*F108,2)</f>
        <v>0</v>
      </c>
      <c r="H108" s="235" t="n">
        <v>0</v>
      </c>
      <c r="I108" s="234" t="n">
        <f aca="false">ROUND(E108*H108,2)</f>
        <v>0</v>
      </c>
      <c r="J108" s="235" t="n">
        <v>0</v>
      </c>
      <c r="K108" s="234" t="n">
        <f aca="false">ROUND(E108*J108,2)</f>
        <v>0</v>
      </c>
      <c r="L108" s="234" t="n">
        <v>21</v>
      </c>
      <c r="M108" s="234" t="n">
        <f aca="false">G108*(1+L108/100)</f>
        <v>0</v>
      </c>
      <c r="N108" s="233" t="n">
        <v>0</v>
      </c>
      <c r="O108" s="233" t="n">
        <f aca="false">ROUND(E108*N108,2)</f>
        <v>0</v>
      </c>
      <c r="P108" s="233" t="n">
        <v>0</v>
      </c>
      <c r="Q108" s="233" t="n">
        <f aca="false">ROUND(E108*P108,2)</f>
        <v>0</v>
      </c>
      <c r="R108" s="234"/>
      <c r="S108" s="234" t="s">
        <v>248</v>
      </c>
      <c r="T108" s="23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710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711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716</v>
      </c>
      <c r="C110" s="231" t="s">
        <v>717</v>
      </c>
      <c r="D110" s="232" t="s">
        <v>709</v>
      </c>
      <c r="E110" s="233" t="n">
        <v>1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0</v>
      </c>
      <c r="K110" s="234" t="n">
        <f aca="false">ROUND(E110*J110,2)</f>
        <v>0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248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710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711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229" t="n">
        <v>27</v>
      </c>
      <c r="B112" s="230" t="s">
        <v>718</v>
      </c>
      <c r="C112" s="231" t="s">
        <v>719</v>
      </c>
      <c r="D112" s="232" t="s">
        <v>709</v>
      </c>
      <c r="E112" s="233" t="n">
        <v>1</v>
      </c>
      <c r="F112" s="204"/>
      <c r="G112" s="234" t="n">
        <f aca="false">ROUND(E112*F112,2)</f>
        <v>0</v>
      </c>
      <c r="H112" s="235" t="n">
        <v>0</v>
      </c>
      <c r="I112" s="234" t="n">
        <f aca="false">ROUND(E112*H112,2)</f>
        <v>0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34"/>
      <c r="S112" s="234" t="s">
        <v>192</v>
      </c>
      <c r="T112" s="23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710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711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229" t="n">
        <v>28</v>
      </c>
      <c r="B114" s="230" t="s">
        <v>720</v>
      </c>
      <c r="C114" s="231" t="s">
        <v>721</v>
      </c>
      <c r="D114" s="232" t="s">
        <v>709</v>
      </c>
      <c r="E114" s="233" t="n">
        <v>1</v>
      </c>
      <c r="F114" s="204"/>
      <c r="G114" s="234" t="n">
        <f aca="false">ROUND(E114*F114,2)</f>
        <v>0</v>
      </c>
      <c r="H114" s="235" t="n">
        <v>0</v>
      </c>
      <c r="I114" s="234" t="n">
        <f aca="false">ROUND(E114*H114,2)</f>
        <v>0</v>
      </c>
      <c r="J114" s="235" t="n">
        <v>0</v>
      </c>
      <c r="K114" s="234" t="n">
        <f aca="false">ROUND(E114*J114,2)</f>
        <v>0</v>
      </c>
      <c r="L114" s="234" t="n">
        <v>21</v>
      </c>
      <c r="M114" s="234" t="n">
        <f aca="false">G114*(1+L114/100)</f>
        <v>0</v>
      </c>
      <c r="N114" s="233" t="n">
        <v>0</v>
      </c>
      <c r="O114" s="233" t="n">
        <f aca="false">ROUND(E114*N114,2)</f>
        <v>0</v>
      </c>
      <c r="P114" s="233" t="n">
        <v>0</v>
      </c>
      <c r="Q114" s="233" t="n">
        <f aca="false">ROUND(E114*P114,2)</f>
        <v>0</v>
      </c>
      <c r="R114" s="234"/>
      <c r="S114" s="234" t="s">
        <v>248</v>
      </c>
      <c r="T114" s="23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710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711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229" t="n">
        <v>29</v>
      </c>
      <c r="B116" s="230" t="s">
        <v>722</v>
      </c>
      <c r="C116" s="231" t="s">
        <v>723</v>
      </c>
      <c r="D116" s="232" t="s">
        <v>709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710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711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0" collapsed="false">
      <c r="A118" s="169"/>
      <c r="B118" s="175"/>
      <c r="C118" s="241"/>
      <c r="D118" s="177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AE118" s="0" t="n">
        <v>15</v>
      </c>
      <c r="AF118" s="0" t="n">
        <v>21</v>
      </c>
      <c r="AG118" s="0" t="s">
        <v>172</v>
      </c>
    </row>
    <row r="119" customFormat="false" ht="13.2" hidden="false" customHeight="false" outlineLevel="0" collapsed="false">
      <c r="A119" s="242"/>
      <c r="B119" s="243" t="s">
        <v>23</v>
      </c>
      <c r="C119" s="244"/>
      <c r="D119" s="245"/>
      <c r="E119" s="246"/>
      <c r="F119" s="246"/>
      <c r="G119" s="247" t="n">
        <f aca="false">G8+G11+G103</f>
        <v>0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AE119" s="0" t="n">
        <f aca="false">SUMIF(L7:L117,AE118,G7:G117)</f>
        <v>0</v>
      </c>
      <c r="AF119" s="0" t="n">
        <f aca="false">SUMIF(L7:L117,AF118,G7:G117)</f>
        <v>0</v>
      </c>
      <c r="AG119" s="0" t="s">
        <v>724</v>
      </c>
    </row>
    <row r="120" customFormat="false" ht="13.2" hidden="false" customHeight="false" outlineLevel="0" collapsed="false">
      <c r="C120" s="248"/>
      <c r="D120" s="112"/>
      <c r="AG120" s="0" t="s">
        <v>725</v>
      </c>
    </row>
    <row r="121" customFormat="false" ht="13.2" hidden="false" customHeight="false" outlineLevel="0" collapsed="false">
      <c r="D121" s="112"/>
    </row>
    <row r="122" customFormat="false" ht="13.2" hidden="false" customHeight="false" outlineLevel="0" collapsed="false">
      <c r="D122" s="112"/>
    </row>
    <row r="123" customFormat="false" ht="13.2" hidden="false" customHeight="false" outlineLevel="0" collapsed="false">
      <c r="D123" s="112"/>
    </row>
    <row r="124" customFormat="false" ht="13.2" hidden="false" customHeight="false" outlineLevel="0" collapsed="false">
      <c r="D124" s="112"/>
    </row>
    <row r="125" customFormat="false" ht="13.2" hidden="false" customHeight="false" outlineLevel="0" collapsed="false">
      <c r="D125" s="112"/>
    </row>
    <row r="126" customFormat="false" ht="13.2" hidden="false" customHeight="false" outlineLevel="0" collapsed="false">
      <c r="D126" s="112"/>
    </row>
    <row r="127" customFormat="false" ht="13.2" hidden="false" customHeight="false" outlineLevel="0" collapsed="false">
      <c r="D127" s="112"/>
    </row>
    <row r="128" customFormat="false" ht="13.2" hidden="false" customHeight="false" outlineLevel="0" collapsed="false">
      <c r="D128" s="112"/>
    </row>
    <row r="129" customFormat="false" ht="13.2" hidden="false" customHeight="false" outlineLevel="0" collapsed="false">
      <c r="D129" s="112"/>
    </row>
    <row r="130" customFormat="false" ht="13.2" hidden="false" customHeight="false" outlineLevel="0" collapsed="false">
      <c r="D130" s="112"/>
    </row>
    <row r="131" customFormat="false" ht="13.2" hidden="false" customHeight="false" outlineLevel="0" collapsed="false">
      <c r="D131" s="112"/>
    </row>
    <row r="132" customFormat="false" ht="13.2" hidden="false" customHeight="false" outlineLevel="0" collapsed="false">
      <c r="D132" s="112"/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</sheetData>
  <sheetProtection sheet="true" password="8d30" objects="true" scenarios="true"/>
  <mergeCells count="69">
    <mergeCell ref="A1:G1"/>
    <mergeCell ref="C2:G2"/>
    <mergeCell ref="C3:G3"/>
    <mergeCell ref="C4:G4"/>
    <mergeCell ref="C10:G10"/>
    <mergeCell ref="C13:G13"/>
    <mergeCell ref="C14:G14"/>
    <mergeCell ref="C16:G16"/>
    <mergeCell ref="C17:G17"/>
    <mergeCell ref="C19:G19"/>
    <mergeCell ref="C21:G21"/>
    <mergeCell ref="C22:G22"/>
    <mergeCell ref="C24:G24"/>
    <mergeCell ref="C26:G26"/>
    <mergeCell ref="C27:G27"/>
    <mergeCell ref="C29:G29"/>
    <mergeCell ref="C31:G31"/>
    <mergeCell ref="C32:G32"/>
    <mergeCell ref="C34:G34"/>
    <mergeCell ref="C36:G36"/>
    <mergeCell ref="C37:G37"/>
    <mergeCell ref="C39:G39"/>
    <mergeCell ref="C40:G40"/>
    <mergeCell ref="C41:G41"/>
    <mergeCell ref="C42:G42"/>
    <mergeCell ref="C44:G44"/>
    <mergeCell ref="C45:G45"/>
    <mergeCell ref="C47:G47"/>
    <mergeCell ref="C49:G49"/>
    <mergeCell ref="C50:G50"/>
    <mergeCell ref="C52:G52"/>
    <mergeCell ref="C54:G54"/>
    <mergeCell ref="C55:G55"/>
    <mergeCell ref="C57:G57"/>
    <mergeCell ref="C59:G59"/>
    <mergeCell ref="C60:G60"/>
    <mergeCell ref="C62:G62"/>
    <mergeCell ref="C64:G64"/>
    <mergeCell ref="C65:G65"/>
    <mergeCell ref="C67:G67"/>
    <mergeCell ref="C69:G69"/>
    <mergeCell ref="C70:G70"/>
    <mergeCell ref="C72:G72"/>
    <mergeCell ref="C73:G73"/>
    <mergeCell ref="C74:G74"/>
    <mergeCell ref="C76:G76"/>
    <mergeCell ref="C77:G77"/>
    <mergeCell ref="C79:G79"/>
    <mergeCell ref="C81:G81"/>
    <mergeCell ref="C82:G82"/>
    <mergeCell ref="C84:G84"/>
    <mergeCell ref="C85:G85"/>
    <mergeCell ref="C86:G86"/>
    <mergeCell ref="C88:G88"/>
    <mergeCell ref="C89:G89"/>
    <mergeCell ref="C90:G90"/>
    <mergeCell ref="C92:G92"/>
    <mergeCell ref="C94:G94"/>
    <mergeCell ref="C96:G96"/>
    <mergeCell ref="C98:G98"/>
    <mergeCell ref="C100:G100"/>
    <mergeCell ref="C102:G102"/>
    <mergeCell ref="C105:G105"/>
    <mergeCell ref="C107:G107"/>
    <mergeCell ref="C109:G109"/>
    <mergeCell ref="C111:G111"/>
    <mergeCell ref="C113:G113"/>
    <mergeCell ref="C115:G115"/>
    <mergeCell ref="C117:G11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329" activePane="bottomLeft" state="frozen"/>
      <selection pane="topLeft" activeCell="A1" activeCellId="0" sqref="A1"/>
      <selection pane="bottomLeft" activeCell="F351" activeCellId="0" sqref="F351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65</v>
      </c>
      <c r="C4" s="183" t="s">
        <v>66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SUMIF(AG9:AG337,"&lt;&gt;NOR",G9:G337)</f>
        <v>0</v>
      </c>
      <c r="H8" s="196"/>
      <c r="I8" s="196" t="n">
        <f aca="false">SUM(I9:I337)</f>
        <v>0</v>
      </c>
      <c r="J8" s="196"/>
      <c r="K8" s="196" t="n">
        <f aca="false">SUM(K9:K337)</f>
        <v>364680.3</v>
      </c>
      <c r="L8" s="196"/>
      <c r="M8" s="196" t="n">
        <f aca="false">SUM(M9:M337)</f>
        <v>0</v>
      </c>
      <c r="N8" s="195"/>
      <c r="O8" s="195" t="n">
        <f aca="false">SUM(O9:O337)</f>
        <v>0</v>
      </c>
      <c r="P8" s="195"/>
      <c r="Q8" s="195" t="n">
        <f aca="false">SUM(Q9:Q337)</f>
        <v>0</v>
      </c>
      <c r="R8" s="196"/>
      <c r="S8" s="196"/>
      <c r="T8" s="197"/>
      <c r="U8" s="198"/>
      <c r="V8" s="198" t="n">
        <f aca="false">SUM(V9:V337)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1219</v>
      </c>
      <c r="C9" s="201" t="s">
        <v>1220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5500</v>
      </c>
      <c r="K9" s="205" t="n">
        <f aca="false">ROUND(E9*J9,2)</f>
        <v>5500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1221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1222</v>
      </c>
      <c r="C12" s="201" t="s">
        <v>1223</v>
      </c>
      <c r="D12" s="202" t="s">
        <v>259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1435.6</v>
      </c>
      <c r="K12" s="205" t="n">
        <f aca="false">ROUND(E12*J12,2)</f>
        <v>1435.6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1221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1224</v>
      </c>
      <c r="C15" s="201" t="s">
        <v>1225</v>
      </c>
      <c r="D15" s="202" t="s">
        <v>259</v>
      </c>
      <c r="E15" s="203" t="n">
        <v>1</v>
      </c>
      <c r="F15" s="204"/>
      <c r="G15" s="205" t="n">
        <f aca="false">ROUND(E15*F15,2)</f>
        <v>0</v>
      </c>
      <c r="H15" s="204" t="n">
        <v>0</v>
      </c>
      <c r="I15" s="205" t="n">
        <f aca="false">ROUND(E15*H15,2)</f>
        <v>0</v>
      </c>
      <c r="J15" s="204" t="n">
        <v>8250</v>
      </c>
      <c r="K15" s="205" t="n">
        <f aca="false">ROUND(E15*J15,2)</f>
        <v>8250</v>
      </c>
      <c r="L15" s="205" t="n">
        <v>21</v>
      </c>
      <c r="M15" s="205" t="n">
        <f aca="false">G15*(1+L15/100)</f>
        <v>0</v>
      </c>
      <c r="N15" s="203" t="n">
        <v>0</v>
      </c>
      <c r="O15" s="203" t="n">
        <f aca="false">ROUND(E15*N15,2)</f>
        <v>0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</v>
      </c>
      <c r="V15" s="207" t="n">
        <f aca="false">ROUND(E15*U15,2)</f>
        <v>0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2" collapsed="false">
      <c r="A16" s="209"/>
      <c r="B16" s="210"/>
      <c r="C16" s="220" t="s">
        <v>1226</v>
      </c>
      <c r="D16" s="220"/>
      <c r="E16" s="220"/>
      <c r="F16" s="220"/>
      <c r="G16" s="22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37"/>
      <c r="D17" s="238"/>
      <c r="E17" s="239"/>
      <c r="F17" s="240"/>
      <c r="G17" s="240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true" outlineLevel="3" collapsed="false">
      <c r="A18" s="209"/>
      <c r="B18" s="210"/>
      <c r="C18" s="218" t="s">
        <v>1221</v>
      </c>
      <c r="D18" s="218"/>
      <c r="E18" s="218"/>
      <c r="F18" s="218"/>
      <c r="G18" s="218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215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7"/>
      <c r="D19" s="217"/>
      <c r="E19" s="217"/>
      <c r="F19" s="217"/>
      <c r="G19" s="217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4</v>
      </c>
      <c r="B20" s="200" t="s">
        <v>1227</v>
      </c>
      <c r="C20" s="201" t="s">
        <v>1228</v>
      </c>
      <c r="D20" s="202" t="s">
        <v>259</v>
      </c>
      <c r="E20" s="203" t="n">
        <v>1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4951</v>
      </c>
      <c r="K20" s="205" t="n">
        <f aca="false">ROUND(E20*J20,2)</f>
        <v>4951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248</v>
      </c>
      <c r="T20" s="206" t="s">
        <v>193</v>
      </c>
      <c r="U20" s="207" t="n">
        <v>0</v>
      </c>
      <c r="V20" s="207" t="n">
        <f aca="false">ROUND(E20*U20,2)</f>
        <v>0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20" t="s">
        <v>1229</v>
      </c>
      <c r="D21" s="220"/>
      <c r="E21" s="220"/>
      <c r="F21" s="220"/>
      <c r="G21" s="22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3" collapsed="false">
      <c r="A22" s="209"/>
      <c r="B22" s="210"/>
      <c r="C22" s="237"/>
      <c r="D22" s="238"/>
      <c r="E22" s="239"/>
      <c r="F22" s="240"/>
      <c r="G22" s="240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true" outlineLevel="3" collapsed="false">
      <c r="A23" s="209"/>
      <c r="B23" s="210"/>
      <c r="C23" s="218" t="s">
        <v>1221</v>
      </c>
      <c r="D23" s="218"/>
      <c r="E23" s="218"/>
      <c r="F23" s="218"/>
      <c r="G23" s="218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215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5</v>
      </c>
      <c r="B25" s="200" t="s">
        <v>1230</v>
      </c>
      <c r="C25" s="201" t="s">
        <v>1231</v>
      </c>
      <c r="D25" s="202" t="s">
        <v>259</v>
      </c>
      <c r="E25" s="203" t="n">
        <v>1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303.1</v>
      </c>
      <c r="K25" s="205" t="n">
        <f aca="false">ROUND(E25*J25,2)</f>
        <v>303.1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248</v>
      </c>
      <c r="T25" s="20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20" t="s">
        <v>1221</v>
      </c>
      <c r="D26" s="220"/>
      <c r="E26" s="220"/>
      <c r="F26" s="220"/>
      <c r="G26" s="220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6</v>
      </c>
      <c r="B28" s="200" t="s">
        <v>1232</v>
      </c>
      <c r="C28" s="201" t="s">
        <v>1233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944.9</v>
      </c>
      <c r="K28" s="205" t="n">
        <f aca="false">ROUND(E28*J28,2)</f>
        <v>944.9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1221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7"/>
      <c r="D30" s="217"/>
      <c r="E30" s="217"/>
      <c r="F30" s="217"/>
      <c r="G30" s="217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199" t="n">
        <v>7</v>
      </c>
      <c r="B31" s="200" t="s">
        <v>1234</v>
      </c>
      <c r="C31" s="201" t="s">
        <v>1235</v>
      </c>
      <c r="D31" s="202" t="s">
        <v>259</v>
      </c>
      <c r="E31" s="203" t="n">
        <v>3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52.2</v>
      </c>
      <c r="K31" s="205" t="n">
        <f aca="false">ROUND(E31*J31,2)</f>
        <v>156.6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true" outlineLevel="2" collapsed="false">
      <c r="A32" s="209"/>
      <c r="B32" s="210"/>
      <c r="C32" s="220" t="s">
        <v>1221</v>
      </c>
      <c r="D32" s="220"/>
      <c r="E32" s="220"/>
      <c r="F32" s="220"/>
      <c r="G32" s="22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7"/>
      <c r="D33" s="217"/>
      <c r="E33" s="217"/>
      <c r="F33" s="217"/>
      <c r="G33" s="21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8</v>
      </c>
      <c r="B34" s="200" t="s">
        <v>1236</v>
      </c>
      <c r="C34" s="201" t="s">
        <v>1237</v>
      </c>
      <c r="D34" s="202" t="s">
        <v>259</v>
      </c>
      <c r="E34" s="203" t="n">
        <v>2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180.1</v>
      </c>
      <c r="K34" s="205" t="n">
        <f aca="false">ROUND(E34*J34,2)</f>
        <v>360.2</v>
      </c>
      <c r="L34" s="205" t="n">
        <v>21</v>
      </c>
      <c r="M34" s="205" t="n">
        <f aca="false">G34*(1+L34/100)</f>
        <v>0</v>
      </c>
      <c r="N34" s="203" t="n">
        <v>0</v>
      </c>
      <c r="O34" s="203" t="n">
        <f aca="false">ROUND(E34*N34,2)</f>
        <v>0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207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true" outlineLevel="2" collapsed="false">
      <c r="A35" s="209"/>
      <c r="B35" s="210"/>
      <c r="C35" s="220" t="s">
        <v>1221</v>
      </c>
      <c r="D35" s="220"/>
      <c r="E35" s="220"/>
      <c r="F35" s="220"/>
      <c r="G35" s="22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2" collapsed="false">
      <c r="A36" s="209"/>
      <c r="B36" s="210"/>
      <c r="C36" s="217"/>
      <c r="D36" s="217"/>
      <c r="E36" s="217"/>
      <c r="F36" s="217"/>
      <c r="G36" s="21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2.8" hidden="false" customHeight="false" outlineLevel="1" collapsed="false">
      <c r="A37" s="199" t="n">
        <v>9</v>
      </c>
      <c r="B37" s="200" t="s">
        <v>1238</v>
      </c>
      <c r="C37" s="201" t="s">
        <v>1239</v>
      </c>
      <c r="D37" s="202" t="s">
        <v>259</v>
      </c>
      <c r="E37" s="203" t="n">
        <v>7</v>
      </c>
      <c r="F37" s="204"/>
      <c r="G37" s="205" t="n">
        <f aca="false">ROUND(E37*F37,2)</f>
        <v>0</v>
      </c>
      <c r="H37" s="204" t="n">
        <v>0</v>
      </c>
      <c r="I37" s="205" t="n">
        <f aca="false">ROUND(E37*H37,2)</f>
        <v>0</v>
      </c>
      <c r="J37" s="204" t="n">
        <v>179.5</v>
      </c>
      <c r="K37" s="205" t="n">
        <f aca="false">ROUND(E37*J37,2)</f>
        <v>1256.5</v>
      </c>
      <c r="L37" s="205" t="n">
        <v>21</v>
      </c>
      <c r="M37" s="205" t="n">
        <f aca="false">G37*(1+L37/100)</f>
        <v>0</v>
      </c>
      <c r="N37" s="203" t="n">
        <v>0</v>
      </c>
      <c r="O37" s="203" t="n">
        <f aca="false">ROUND(E37*N37,2)</f>
        <v>0</v>
      </c>
      <c r="P37" s="203" t="n">
        <v>0</v>
      </c>
      <c r="Q37" s="203" t="n">
        <f aca="false">ROUND(E37*P37,2)</f>
        <v>0</v>
      </c>
      <c r="R37" s="205"/>
      <c r="S37" s="205" t="s">
        <v>248</v>
      </c>
      <c r="T37" s="206" t="s">
        <v>193</v>
      </c>
      <c r="U37" s="207" t="n">
        <v>0</v>
      </c>
      <c r="V37" s="207" t="n">
        <f aca="false">ROUND(E37*U37,2)</f>
        <v>0</v>
      </c>
      <c r="W37" s="207"/>
      <c r="X37" s="207" t="s">
        <v>194</v>
      </c>
      <c r="Y37" s="207" t="s">
        <v>195</v>
      </c>
      <c r="Z37" s="208"/>
      <c r="AA37" s="208"/>
      <c r="AB37" s="208"/>
      <c r="AC37" s="208"/>
      <c r="AD37" s="208"/>
      <c r="AE37" s="208"/>
      <c r="AF37" s="208"/>
      <c r="AG37" s="208" t="s">
        <v>207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true" outlineLevel="2" collapsed="false">
      <c r="A38" s="209"/>
      <c r="B38" s="210"/>
      <c r="C38" s="220" t="s">
        <v>1221</v>
      </c>
      <c r="D38" s="220"/>
      <c r="E38" s="220"/>
      <c r="F38" s="220"/>
      <c r="G38" s="220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215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7"/>
      <c r="D39" s="217"/>
      <c r="E39" s="217"/>
      <c r="F39" s="217"/>
      <c r="G39" s="21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10</v>
      </c>
      <c r="B40" s="200" t="s">
        <v>1240</v>
      </c>
      <c r="C40" s="201" t="s">
        <v>1241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171.8</v>
      </c>
      <c r="K40" s="205" t="n">
        <f aca="false">ROUND(E40*J40,2)</f>
        <v>687.2</v>
      </c>
      <c r="L40" s="205" t="n">
        <v>21</v>
      </c>
      <c r="M40" s="205" t="n">
        <f aca="false">G40*(1+L40/100)</f>
        <v>0</v>
      </c>
      <c r="N40" s="203" t="n">
        <v>0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207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2" collapsed="false">
      <c r="A41" s="209"/>
      <c r="B41" s="210"/>
      <c r="C41" s="220" t="s">
        <v>1221</v>
      </c>
      <c r="D41" s="220"/>
      <c r="E41" s="220"/>
      <c r="F41" s="220"/>
      <c r="G41" s="220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7"/>
      <c r="D42" s="217"/>
      <c r="E42" s="217"/>
      <c r="F42" s="217"/>
      <c r="G42" s="21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11</v>
      </c>
      <c r="B43" s="200" t="s">
        <v>1242</v>
      </c>
      <c r="C43" s="201" t="s">
        <v>1243</v>
      </c>
      <c r="D43" s="202" t="s">
        <v>259</v>
      </c>
      <c r="E43" s="203" t="n">
        <v>1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570.7</v>
      </c>
      <c r="K43" s="205" t="n">
        <f aca="false">ROUND(E43*J43,2)</f>
        <v>570.7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1221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12</v>
      </c>
      <c r="B46" s="200" t="s">
        <v>1244</v>
      </c>
      <c r="C46" s="201" t="s">
        <v>1245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479.4</v>
      </c>
      <c r="K46" s="205" t="n">
        <f aca="false">ROUND(E46*J46,2)</f>
        <v>479.4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1221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13</v>
      </c>
      <c r="B49" s="200" t="s">
        <v>1246</v>
      </c>
      <c r="C49" s="201" t="s">
        <v>1247</v>
      </c>
      <c r="D49" s="202" t="s">
        <v>259</v>
      </c>
      <c r="E49" s="203" t="n">
        <v>1</v>
      </c>
      <c r="F49" s="204"/>
      <c r="G49" s="205" t="n">
        <f aca="false">ROUND(E49*F49,2)</f>
        <v>0</v>
      </c>
      <c r="H49" s="204" t="n">
        <v>0</v>
      </c>
      <c r="I49" s="205" t="n">
        <f aca="false">ROUND(E49*H49,2)</f>
        <v>0</v>
      </c>
      <c r="J49" s="204" t="n">
        <v>330.8</v>
      </c>
      <c r="K49" s="205" t="n">
        <f aca="false">ROUND(E49*J49,2)</f>
        <v>330.8</v>
      </c>
      <c r="L49" s="205" t="n">
        <v>21</v>
      </c>
      <c r="M49" s="205" t="n">
        <f aca="false">G49*(1+L49/100)</f>
        <v>0</v>
      </c>
      <c r="N49" s="203" t="n">
        <v>0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207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1221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14</v>
      </c>
      <c r="B52" s="200" t="s">
        <v>1248</v>
      </c>
      <c r="C52" s="201" t="s">
        <v>1249</v>
      </c>
      <c r="D52" s="202" t="s">
        <v>259</v>
      </c>
      <c r="E52" s="203" t="n">
        <v>1</v>
      </c>
      <c r="F52" s="204"/>
      <c r="G52" s="205" t="n">
        <f aca="false">ROUND(E52*F52,2)</f>
        <v>0</v>
      </c>
      <c r="H52" s="204" t="n">
        <v>0</v>
      </c>
      <c r="I52" s="205" t="n">
        <f aca="false">ROUND(E52*H52,2)</f>
        <v>0</v>
      </c>
      <c r="J52" s="204" t="n">
        <v>601.4</v>
      </c>
      <c r="K52" s="205" t="n">
        <f aca="false">ROUND(E52*J52,2)</f>
        <v>601.4</v>
      </c>
      <c r="L52" s="205" t="n">
        <v>21</v>
      </c>
      <c r="M52" s="205" t="n">
        <f aca="false">G52*(1+L52/100)</f>
        <v>0</v>
      </c>
      <c r="N52" s="203" t="n">
        <v>0</v>
      </c>
      <c r="O52" s="203" t="n">
        <f aca="false">ROUND(E52*N52,2)</f>
        <v>0</v>
      </c>
      <c r="P52" s="203" t="n">
        <v>0</v>
      </c>
      <c r="Q52" s="203" t="n">
        <f aca="false">ROUND(E52*P52,2)</f>
        <v>0</v>
      </c>
      <c r="R52" s="205"/>
      <c r="S52" s="205" t="s">
        <v>248</v>
      </c>
      <c r="T52" s="206" t="s">
        <v>193</v>
      </c>
      <c r="U52" s="207" t="n">
        <v>0</v>
      </c>
      <c r="V52" s="207" t="n">
        <f aca="false">ROUND(E52*U52,2)</f>
        <v>0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207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1221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7"/>
      <c r="D54" s="217"/>
      <c r="E54" s="217"/>
      <c r="F54" s="217"/>
      <c r="G54" s="21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15</v>
      </c>
      <c r="B55" s="200" t="s">
        <v>1250</v>
      </c>
      <c r="C55" s="201" t="s">
        <v>1251</v>
      </c>
      <c r="D55" s="202" t="s">
        <v>259</v>
      </c>
      <c r="E55" s="203" t="n">
        <v>1</v>
      </c>
      <c r="F55" s="204"/>
      <c r="G55" s="205" t="n">
        <f aca="false">ROUND(E55*F55,2)</f>
        <v>0</v>
      </c>
      <c r="H55" s="204" t="n">
        <v>0</v>
      </c>
      <c r="I55" s="205" t="n">
        <f aca="false">ROUND(E55*H55,2)</f>
        <v>0</v>
      </c>
      <c r="J55" s="204" t="n">
        <v>1140.4</v>
      </c>
      <c r="K55" s="205" t="n">
        <f aca="false">ROUND(E55*J55,2)</f>
        <v>1140.4</v>
      </c>
      <c r="L55" s="205" t="n">
        <v>21</v>
      </c>
      <c r="M55" s="205" t="n">
        <f aca="false">G55*(1+L55/100)</f>
        <v>0</v>
      </c>
      <c r="N55" s="203" t="n">
        <v>0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194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207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true" outlineLevel="2" collapsed="false">
      <c r="A56" s="209"/>
      <c r="B56" s="210"/>
      <c r="C56" s="220" t="s">
        <v>1252</v>
      </c>
      <c r="D56" s="220"/>
      <c r="E56" s="220"/>
      <c r="F56" s="220"/>
      <c r="G56" s="220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215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37"/>
      <c r="D57" s="238"/>
      <c r="E57" s="239"/>
      <c r="F57" s="240"/>
      <c r="G57" s="24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3" collapsed="false">
      <c r="A58" s="209"/>
      <c r="B58" s="210"/>
      <c r="C58" s="218" t="s">
        <v>1221</v>
      </c>
      <c r="D58" s="218"/>
      <c r="E58" s="218"/>
      <c r="F58" s="218"/>
      <c r="G58" s="218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false" outlineLevel="2" collapsed="false">
      <c r="A59" s="209"/>
      <c r="B59" s="210"/>
      <c r="C59" s="217"/>
      <c r="D59" s="217"/>
      <c r="E59" s="217"/>
      <c r="F59" s="217"/>
      <c r="G59" s="217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202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2.8" hidden="false" customHeight="false" outlineLevel="1" collapsed="false">
      <c r="A60" s="199" t="n">
        <v>16</v>
      </c>
      <c r="B60" s="200" t="s">
        <v>1253</v>
      </c>
      <c r="C60" s="201" t="s">
        <v>1251</v>
      </c>
      <c r="D60" s="202" t="s">
        <v>259</v>
      </c>
      <c r="E60" s="203" t="n">
        <v>9</v>
      </c>
      <c r="F60" s="204"/>
      <c r="G60" s="205" t="n">
        <f aca="false">ROUND(E60*F60,2)</f>
        <v>0</v>
      </c>
      <c r="H60" s="204" t="n">
        <v>0</v>
      </c>
      <c r="I60" s="205" t="n">
        <f aca="false">ROUND(E60*H60,2)</f>
        <v>0</v>
      </c>
      <c r="J60" s="204" t="n">
        <v>1144.7</v>
      </c>
      <c r="K60" s="205" t="n">
        <f aca="false">ROUND(E60*J60,2)</f>
        <v>10302.3</v>
      </c>
      <c r="L60" s="205" t="n">
        <v>21</v>
      </c>
      <c r="M60" s="205" t="n">
        <f aca="false">G60*(1+L60/100)</f>
        <v>0</v>
      </c>
      <c r="N60" s="203" t="n">
        <v>0</v>
      </c>
      <c r="O60" s="203" t="n">
        <f aca="false">ROUND(E60*N60,2)</f>
        <v>0</v>
      </c>
      <c r="P60" s="203" t="n">
        <v>0</v>
      </c>
      <c r="Q60" s="203" t="n">
        <f aca="false">ROUND(E60*P60,2)</f>
        <v>0</v>
      </c>
      <c r="R60" s="205"/>
      <c r="S60" s="205" t="s">
        <v>248</v>
      </c>
      <c r="T60" s="206" t="s">
        <v>193</v>
      </c>
      <c r="U60" s="207" t="n">
        <v>0</v>
      </c>
      <c r="V60" s="207" t="n">
        <f aca="false">ROUND(E60*U60,2)</f>
        <v>0</v>
      </c>
      <c r="W60" s="207"/>
      <c r="X60" s="207" t="s">
        <v>194</v>
      </c>
      <c r="Y60" s="207" t="s">
        <v>195</v>
      </c>
      <c r="Z60" s="208"/>
      <c r="AA60" s="208"/>
      <c r="AB60" s="208"/>
      <c r="AC60" s="208"/>
      <c r="AD60" s="208"/>
      <c r="AE60" s="208"/>
      <c r="AF60" s="208"/>
      <c r="AG60" s="208" t="s">
        <v>207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true" outlineLevel="2" collapsed="false">
      <c r="A61" s="209"/>
      <c r="B61" s="210"/>
      <c r="C61" s="220" t="s">
        <v>1254</v>
      </c>
      <c r="D61" s="220"/>
      <c r="E61" s="220"/>
      <c r="F61" s="220"/>
      <c r="G61" s="220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215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37"/>
      <c r="D62" s="238"/>
      <c r="E62" s="239"/>
      <c r="F62" s="240"/>
      <c r="G62" s="24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3" collapsed="false">
      <c r="A63" s="209"/>
      <c r="B63" s="210"/>
      <c r="C63" s="218" t="s">
        <v>1221</v>
      </c>
      <c r="D63" s="218"/>
      <c r="E63" s="218"/>
      <c r="F63" s="218"/>
      <c r="G63" s="218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17</v>
      </c>
      <c r="B65" s="200" t="s">
        <v>1255</v>
      </c>
      <c r="C65" s="201" t="s">
        <v>1256</v>
      </c>
      <c r="D65" s="202" t="s">
        <v>264</v>
      </c>
      <c r="E65" s="203" t="n">
        <v>1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1675</v>
      </c>
      <c r="K65" s="205" t="n">
        <f aca="false">ROUND(E65*J65,2)</f>
        <v>1675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1221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18</v>
      </c>
      <c r="B68" s="200" t="s">
        <v>1257</v>
      </c>
      <c r="C68" s="201" t="s">
        <v>1258</v>
      </c>
      <c r="D68" s="202" t="s">
        <v>264</v>
      </c>
      <c r="E68" s="203" t="n">
        <v>1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1250</v>
      </c>
      <c r="K68" s="205" t="n">
        <f aca="false">ROUND(E68*J68,2)</f>
        <v>1250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1221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19</v>
      </c>
      <c r="B71" s="200" t="s">
        <v>1259</v>
      </c>
      <c r="C71" s="201" t="s">
        <v>1260</v>
      </c>
      <c r="D71" s="202" t="s">
        <v>259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7465.6</v>
      </c>
      <c r="K71" s="205" t="n">
        <f aca="false">ROUND(E71*J71,2)</f>
        <v>7465.6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1221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20</v>
      </c>
      <c r="B74" s="200" t="s">
        <v>1261</v>
      </c>
      <c r="C74" s="201" t="s">
        <v>1262</v>
      </c>
      <c r="D74" s="202" t="s">
        <v>259</v>
      </c>
      <c r="E74" s="203" t="n">
        <v>1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33979.5</v>
      </c>
      <c r="K74" s="205" t="n">
        <f aca="false">ROUND(E74*J74,2)</f>
        <v>33979.5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1221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21</v>
      </c>
      <c r="B77" s="200" t="s">
        <v>1263</v>
      </c>
      <c r="C77" s="201" t="s">
        <v>1264</v>
      </c>
      <c r="D77" s="202" t="s">
        <v>259</v>
      </c>
      <c r="E77" s="203" t="n">
        <v>6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155</v>
      </c>
      <c r="K77" s="205" t="n">
        <f aca="false">ROUND(E77*J77,2)</f>
        <v>930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1221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22</v>
      </c>
      <c r="B80" s="200" t="s">
        <v>1265</v>
      </c>
      <c r="C80" s="201" t="s">
        <v>1266</v>
      </c>
      <c r="D80" s="202" t="s">
        <v>259</v>
      </c>
      <c r="E80" s="203" t="n">
        <v>14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1718</v>
      </c>
      <c r="K80" s="205" t="n">
        <f aca="false">ROUND(E80*J80,2)</f>
        <v>24052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1267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1221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23</v>
      </c>
      <c r="B85" s="200" t="s">
        <v>1268</v>
      </c>
      <c r="C85" s="201" t="s">
        <v>1269</v>
      </c>
      <c r="D85" s="202" t="s">
        <v>259</v>
      </c>
      <c r="E85" s="203" t="n">
        <v>1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695</v>
      </c>
      <c r="K85" s="205" t="n">
        <f aca="false">ROUND(E85*J85,2)</f>
        <v>695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1270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3" collapsed="false">
      <c r="A87" s="209"/>
      <c r="B87" s="210"/>
      <c r="C87" s="237"/>
      <c r="D87" s="238"/>
      <c r="E87" s="239"/>
      <c r="F87" s="240"/>
      <c r="G87" s="240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215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3" collapsed="false">
      <c r="A88" s="209"/>
      <c r="B88" s="210"/>
      <c r="C88" s="218" t="s">
        <v>1221</v>
      </c>
      <c r="D88" s="218"/>
      <c r="E88" s="218"/>
      <c r="F88" s="218"/>
      <c r="G88" s="218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7"/>
      <c r="D89" s="217"/>
      <c r="E89" s="217"/>
      <c r="F89" s="217"/>
      <c r="G89" s="21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24</v>
      </c>
      <c r="B90" s="200" t="s">
        <v>1271</v>
      </c>
      <c r="C90" s="201" t="s">
        <v>1272</v>
      </c>
      <c r="D90" s="202" t="s">
        <v>259</v>
      </c>
      <c r="E90" s="203" t="n">
        <v>2</v>
      </c>
      <c r="F90" s="204"/>
      <c r="G90" s="205" t="n">
        <f aca="false">ROUND(E90*F90,2)</f>
        <v>0</v>
      </c>
      <c r="H90" s="204" t="n">
        <v>0</v>
      </c>
      <c r="I90" s="205" t="n">
        <f aca="false">ROUND(E90*H90,2)</f>
        <v>0</v>
      </c>
      <c r="J90" s="204" t="n">
        <v>2150</v>
      </c>
      <c r="K90" s="205" t="n">
        <f aca="false">ROUND(E90*J90,2)</f>
        <v>4300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194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207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2" collapsed="false">
      <c r="A91" s="209"/>
      <c r="B91" s="210"/>
      <c r="C91" s="220" t="s">
        <v>1273</v>
      </c>
      <c r="D91" s="220"/>
      <c r="E91" s="220"/>
      <c r="F91" s="220"/>
      <c r="G91" s="220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3" collapsed="false">
      <c r="A92" s="209"/>
      <c r="B92" s="210"/>
      <c r="C92" s="237"/>
      <c r="D92" s="238"/>
      <c r="E92" s="239"/>
      <c r="F92" s="240"/>
      <c r="G92" s="240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215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true" outlineLevel="3" collapsed="false">
      <c r="A93" s="209"/>
      <c r="B93" s="210"/>
      <c r="C93" s="218" t="s">
        <v>1221</v>
      </c>
      <c r="D93" s="218"/>
      <c r="E93" s="218"/>
      <c r="F93" s="218"/>
      <c r="G93" s="218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215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7"/>
      <c r="D94" s="217"/>
      <c r="E94" s="217"/>
      <c r="F94" s="217"/>
      <c r="G94" s="217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25</v>
      </c>
      <c r="B95" s="200" t="s">
        <v>1274</v>
      </c>
      <c r="C95" s="201" t="s">
        <v>1275</v>
      </c>
      <c r="D95" s="202" t="s">
        <v>259</v>
      </c>
      <c r="E95" s="203" t="n">
        <v>2</v>
      </c>
      <c r="F95" s="204"/>
      <c r="G95" s="205" t="n">
        <f aca="false">ROUND(E95*F95,2)</f>
        <v>0</v>
      </c>
      <c r="H95" s="204" t="n">
        <v>0</v>
      </c>
      <c r="I95" s="205" t="n">
        <f aca="false">ROUND(E95*H95,2)</f>
        <v>0</v>
      </c>
      <c r="J95" s="204" t="n">
        <v>1348</v>
      </c>
      <c r="K95" s="205" t="n">
        <f aca="false">ROUND(E95*J95,2)</f>
        <v>2696</v>
      </c>
      <c r="L95" s="205" t="n">
        <v>21</v>
      </c>
      <c r="M95" s="205" t="n">
        <f aca="false">G95*(1+L95/100)</f>
        <v>0</v>
      </c>
      <c r="N95" s="203" t="n">
        <v>0</v>
      </c>
      <c r="O95" s="203" t="n">
        <f aca="false">ROUND(E95*N95,2)</f>
        <v>0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207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2" collapsed="false">
      <c r="A96" s="209"/>
      <c r="B96" s="210"/>
      <c r="C96" s="220" t="s">
        <v>1276</v>
      </c>
      <c r="D96" s="220"/>
      <c r="E96" s="220"/>
      <c r="F96" s="220"/>
      <c r="G96" s="220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37"/>
      <c r="D97" s="238"/>
      <c r="E97" s="239"/>
      <c r="F97" s="240"/>
      <c r="G97" s="24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3" collapsed="false">
      <c r="A98" s="209"/>
      <c r="B98" s="210"/>
      <c r="C98" s="218" t="s">
        <v>1221</v>
      </c>
      <c r="D98" s="218"/>
      <c r="E98" s="218"/>
      <c r="F98" s="218"/>
      <c r="G98" s="218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7"/>
      <c r="D99" s="217"/>
      <c r="E99" s="217"/>
      <c r="F99" s="217"/>
      <c r="G99" s="21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202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2.8" hidden="false" customHeight="false" outlineLevel="1" collapsed="false">
      <c r="A100" s="199" t="n">
        <v>26</v>
      </c>
      <c r="B100" s="200" t="s">
        <v>1277</v>
      </c>
      <c r="C100" s="201" t="s">
        <v>1278</v>
      </c>
      <c r="D100" s="202" t="s">
        <v>259</v>
      </c>
      <c r="E100" s="203" t="n">
        <v>7</v>
      </c>
      <c r="F100" s="204"/>
      <c r="G100" s="205" t="n">
        <f aca="false">ROUND(E100*F100,2)</f>
        <v>0</v>
      </c>
      <c r="H100" s="204" t="n">
        <v>0</v>
      </c>
      <c r="I100" s="205" t="n">
        <f aca="false">ROUND(E100*H100,2)</f>
        <v>0</v>
      </c>
      <c r="J100" s="204" t="n">
        <v>1771</v>
      </c>
      <c r="K100" s="205" t="n">
        <f aca="false">ROUND(E100*J100,2)</f>
        <v>12397</v>
      </c>
      <c r="L100" s="205" t="n">
        <v>21</v>
      </c>
      <c r="M100" s="205" t="n">
        <f aca="false">G100*(1+L100/100)</f>
        <v>0</v>
      </c>
      <c r="N100" s="203" t="n">
        <v>0</v>
      </c>
      <c r="O100" s="203" t="n">
        <f aca="false">ROUND(E100*N100,2)</f>
        <v>0</v>
      </c>
      <c r="P100" s="203" t="n">
        <v>0</v>
      </c>
      <c r="Q100" s="203" t="n">
        <f aca="false">ROUND(E100*P100,2)</f>
        <v>0</v>
      </c>
      <c r="R100" s="205"/>
      <c r="S100" s="205" t="s">
        <v>248</v>
      </c>
      <c r="T100" s="206" t="s">
        <v>193</v>
      </c>
      <c r="U100" s="207" t="n">
        <v>0</v>
      </c>
      <c r="V100" s="207" t="n">
        <f aca="false">ROUND(E100*U100,2)</f>
        <v>0</v>
      </c>
      <c r="W100" s="207"/>
      <c r="X100" s="207" t="s">
        <v>194</v>
      </c>
      <c r="Y100" s="207" t="s">
        <v>195</v>
      </c>
      <c r="Z100" s="208"/>
      <c r="AA100" s="208"/>
      <c r="AB100" s="208"/>
      <c r="AC100" s="208"/>
      <c r="AD100" s="208"/>
      <c r="AE100" s="208"/>
      <c r="AF100" s="208"/>
      <c r="AG100" s="208" t="s">
        <v>207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true" outlineLevel="2" collapsed="false">
      <c r="A101" s="209"/>
      <c r="B101" s="210"/>
      <c r="C101" s="220" t="s">
        <v>1279</v>
      </c>
      <c r="D101" s="220"/>
      <c r="E101" s="220"/>
      <c r="F101" s="220"/>
      <c r="G101" s="220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215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37"/>
      <c r="D102" s="238"/>
      <c r="E102" s="239"/>
      <c r="F102" s="240"/>
      <c r="G102" s="24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3" collapsed="false">
      <c r="A103" s="209"/>
      <c r="B103" s="210"/>
      <c r="C103" s="218" t="s">
        <v>1221</v>
      </c>
      <c r="D103" s="218"/>
      <c r="E103" s="218"/>
      <c r="F103" s="218"/>
      <c r="G103" s="218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27</v>
      </c>
      <c r="B105" s="200" t="s">
        <v>1280</v>
      </c>
      <c r="C105" s="201" t="s">
        <v>1281</v>
      </c>
      <c r="D105" s="202" t="s">
        <v>259</v>
      </c>
      <c r="E105" s="203" t="n">
        <v>18</v>
      </c>
      <c r="F105" s="204"/>
      <c r="G105" s="205" t="n">
        <f aca="false">ROUND(E105*F105,2)</f>
        <v>0</v>
      </c>
      <c r="H105" s="204" t="n">
        <v>0</v>
      </c>
      <c r="I105" s="205" t="n">
        <f aca="false">ROUND(E105*H105,2)</f>
        <v>0</v>
      </c>
      <c r="J105" s="204" t="n">
        <v>898</v>
      </c>
      <c r="K105" s="205" t="n">
        <f aca="false">ROUND(E105*J105,2)</f>
        <v>16164</v>
      </c>
      <c r="L105" s="205" t="n">
        <v>21</v>
      </c>
      <c r="M105" s="205" t="n">
        <f aca="false">G105*(1+L105/100)</f>
        <v>0</v>
      </c>
      <c r="N105" s="203" t="n">
        <v>0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248</v>
      </c>
      <c r="T105" s="20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207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1282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3" collapsed="false">
      <c r="A107" s="209"/>
      <c r="B107" s="210"/>
      <c r="C107" s="237"/>
      <c r="D107" s="238"/>
      <c r="E107" s="239"/>
      <c r="F107" s="240"/>
      <c r="G107" s="240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215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true" outlineLevel="3" collapsed="false">
      <c r="A108" s="209"/>
      <c r="B108" s="210"/>
      <c r="C108" s="218" t="s">
        <v>1221</v>
      </c>
      <c r="D108" s="218"/>
      <c r="E108" s="218"/>
      <c r="F108" s="218"/>
      <c r="G108" s="218"/>
      <c r="H108" s="207"/>
      <c r="I108" s="207"/>
      <c r="J108" s="207"/>
      <c r="K108" s="207"/>
      <c r="L108" s="207"/>
      <c r="M108" s="207"/>
      <c r="N108" s="212"/>
      <c r="O108" s="212"/>
      <c r="P108" s="212"/>
      <c r="Q108" s="212"/>
      <c r="R108" s="207"/>
      <c r="S108" s="207"/>
      <c r="T108" s="207"/>
      <c r="U108" s="207"/>
      <c r="V108" s="207"/>
      <c r="W108" s="207"/>
      <c r="X108" s="207"/>
      <c r="Y108" s="207"/>
      <c r="Z108" s="208"/>
      <c r="AA108" s="208"/>
      <c r="AB108" s="208"/>
      <c r="AC108" s="208"/>
      <c r="AD108" s="208"/>
      <c r="AE108" s="208"/>
      <c r="AF108" s="208"/>
      <c r="AG108" s="208" t="s">
        <v>215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7"/>
      <c r="D109" s="217"/>
      <c r="E109" s="217"/>
      <c r="F109" s="217"/>
      <c r="G109" s="217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199" t="n">
        <v>28</v>
      </c>
      <c r="B110" s="200" t="s">
        <v>1283</v>
      </c>
      <c r="C110" s="201" t="s">
        <v>1284</v>
      </c>
      <c r="D110" s="202" t="s">
        <v>259</v>
      </c>
      <c r="E110" s="203" t="n">
        <v>2</v>
      </c>
      <c r="F110" s="204"/>
      <c r="G110" s="205" t="n">
        <f aca="false">ROUND(E110*F110,2)</f>
        <v>0</v>
      </c>
      <c r="H110" s="204" t="n">
        <v>0</v>
      </c>
      <c r="I110" s="205" t="n">
        <f aca="false">ROUND(E110*H110,2)</f>
        <v>0</v>
      </c>
      <c r="J110" s="204" t="n">
        <v>1300</v>
      </c>
      <c r="K110" s="205" t="n">
        <f aca="false">ROUND(E110*J110,2)</f>
        <v>2600</v>
      </c>
      <c r="L110" s="205" t="n">
        <v>21</v>
      </c>
      <c r="M110" s="205" t="n">
        <f aca="false">G110*(1+L110/100)</f>
        <v>0</v>
      </c>
      <c r="N110" s="203" t="n">
        <v>0</v>
      </c>
      <c r="O110" s="203" t="n">
        <f aca="false">ROUND(E110*N110,2)</f>
        <v>0</v>
      </c>
      <c r="P110" s="203" t="n">
        <v>0</v>
      </c>
      <c r="Q110" s="203" t="n">
        <f aca="false">ROUND(E110*P110,2)</f>
        <v>0</v>
      </c>
      <c r="R110" s="205"/>
      <c r="S110" s="205" t="s">
        <v>248</v>
      </c>
      <c r="T110" s="20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207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2" collapsed="false">
      <c r="A111" s="209"/>
      <c r="B111" s="210"/>
      <c r="C111" s="220" t="s">
        <v>1285</v>
      </c>
      <c r="D111" s="220"/>
      <c r="E111" s="220"/>
      <c r="F111" s="220"/>
      <c r="G111" s="220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3" collapsed="false">
      <c r="A112" s="209"/>
      <c r="B112" s="210"/>
      <c r="C112" s="237"/>
      <c r="D112" s="238"/>
      <c r="E112" s="239"/>
      <c r="F112" s="240"/>
      <c r="G112" s="24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true" outlineLevel="3" collapsed="false">
      <c r="A113" s="209"/>
      <c r="B113" s="210"/>
      <c r="C113" s="218" t="s">
        <v>1221</v>
      </c>
      <c r="D113" s="218"/>
      <c r="E113" s="218"/>
      <c r="F113" s="218"/>
      <c r="G113" s="218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215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7"/>
      <c r="D114" s="217"/>
      <c r="E114" s="217"/>
      <c r="F114" s="217"/>
      <c r="G114" s="21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2.8" hidden="false" customHeight="false" outlineLevel="1" collapsed="false">
      <c r="A115" s="199" t="n">
        <v>29</v>
      </c>
      <c r="B115" s="200" t="s">
        <v>1286</v>
      </c>
      <c r="C115" s="201" t="s">
        <v>1287</v>
      </c>
      <c r="D115" s="202" t="s">
        <v>259</v>
      </c>
      <c r="E115" s="203" t="n">
        <v>11</v>
      </c>
      <c r="F115" s="204"/>
      <c r="G115" s="205" t="n">
        <f aca="false">ROUND(E115*F115,2)</f>
        <v>0</v>
      </c>
      <c r="H115" s="204" t="n">
        <v>0</v>
      </c>
      <c r="I115" s="205" t="n">
        <f aca="false">ROUND(E115*H115,2)</f>
        <v>0</v>
      </c>
      <c r="J115" s="204" t="n">
        <v>980</v>
      </c>
      <c r="K115" s="205" t="n">
        <f aca="false">ROUND(E115*J115,2)</f>
        <v>10780</v>
      </c>
      <c r="L115" s="205" t="n">
        <v>21</v>
      </c>
      <c r="M115" s="205" t="n">
        <f aca="false">G115*(1+L115/100)</f>
        <v>0</v>
      </c>
      <c r="N115" s="203" t="n">
        <v>0</v>
      </c>
      <c r="O115" s="203" t="n">
        <f aca="false">ROUND(E115*N115,2)</f>
        <v>0</v>
      </c>
      <c r="P115" s="203" t="n">
        <v>0</v>
      </c>
      <c r="Q115" s="203" t="n">
        <f aca="false">ROUND(E115*P115,2)</f>
        <v>0</v>
      </c>
      <c r="R115" s="205"/>
      <c r="S115" s="205" t="s">
        <v>248</v>
      </c>
      <c r="T115" s="206" t="s">
        <v>193</v>
      </c>
      <c r="U115" s="207" t="n">
        <v>0</v>
      </c>
      <c r="V115" s="207" t="n">
        <f aca="false">ROUND(E115*U115,2)</f>
        <v>0</v>
      </c>
      <c r="W115" s="207"/>
      <c r="X115" s="207" t="s">
        <v>194</v>
      </c>
      <c r="Y115" s="207" t="s">
        <v>195</v>
      </c>
      <c r="Z115" s="208"/>
      <c r="AA115" s="208"/>
      <c r="AB115" s="208"/>
      <c r="AC115" s="208"/>
      <c r="AD115" s="208"/>
      <c r="AE115" s="208"/>
      <c r="AF115" s="208"/>
      <c r="AG115" s="208" t="s">
        <v>207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true" outlineLevel="2" collapsed="false">
      <c r="A116" s="209"/>
      <c r="B116" s="210"/>
      <c r="C116" s="220" t="s">
        <v>1288</v>
      </c>
      <c r="D116" s="220"/>
      <c r="E116" s="220"/>
      <c r="F116" s="220"/>
      <c r="G116" s="220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215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37"/>
      <c r="D117" s="238"/>
      <c r="E117" s="239"/>
      <c r="F117" s="240"/>
      <c r="G117" s="240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215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true" outlineLevel="3" collapsed="false">
      <c r="A118" s="209"/>
      <c r="B118" s="210"/>
      <c r="C118" s="218" t="s">
        <v>1221</v>
      </c>
      <c r="D118" s="218"/>
      <c r="E118" s="218"/>
      <c r="F118" s="218"/>
      <c r="G118" s="218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215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7"/>
      <c r="D119" s="217"/>
      <c r="E119" s="217"/>
      <c r="F119" s="217"/>
      <c r="G119" s="21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30</v>
      </c>
      <c r="B120" s="200" t="s">
        <v>1289</v>
      </c>
      <c r="C120" s="201" t="s">
        <v>1290</v>
      </c>
      <c r="D120" s="202" t="s">
        <v>259</v>
      </c>
      <c r="E120" s="203" t="n">
        <v>2</v>
      </c>
      <c r="F120" s="204"/>
      <c r="G120" s="205" t="n">
        <f aca="false">ROUND(E120*F120,2)</f>
        <v>0</v>
      </c>
      <c r="H120" s="204" t="n">
        <v>0</v>
      </c>
      <c r="I120" s="205" t="n">
        <f aca="false">ROUND(E120*H120,2)</f>
        <v>0</v>
      </c>
      <c r="J120" s="204" t="n">
        <v>2150</v>
      </c>
      <c r="K120" s="205" t="n">
        <f aca="false">ROUND(E120*J120,2)</f>
        <v>4300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/>
      <c r="S120" s="205" t="s">
        <v>248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194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207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2" collapsed="false">
      <c r="A121" s="209"/>
      <c r="B121" s="210"/>
      <c r="C121" s="220" t="s">
        <v>1291</v>
      </c>
      <c r="D121" s="220"/>
      <c r="E121" s="220"/>
      <c r="F121" s="220"/>
      <c r="G121" s="220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37"/>
      <c r="D122" s="238"/>
      <c r="E122" s="239"/>
      <c r="F122" s="240"/>
      <c r="G122" s="240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true" outlineLevel="3" collapsed="false">
      <c r="A123" s="209"/>
      <c r="B123" s="210"/>
      <c r="C123" s="218" t="s">
        <v>1221</v>
      </c>
      <c r="D123" s="218"/>
      <c r="E123" s="218"/>
      <c r="F123" s="218"/>
      <c r="G123" s="218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215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31</v>
      </c>
      <c r="B125" s="200" t="s">
        <v>1292</v>
      </c>
      <c r="C125" s="201" t="s">
        <v>1293</v>
      </c>
      <c r="D125" s="202" t="s">
        <v>259</v>
      </c>
      <c r="E125" s="203" t="n">
        <v>3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1980</v>
      </c>
      <c r="K125" s="205" t="n">
        <f aca="false">ROUND(E125*J125,2)</f>
        <v>5940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248</v>
      </c>
      <c r="T125" s="206" t="s">
        <v>193</v>
      </c>
      <c r="U125" s="207" t="n">
        <v>0</v>
      </c>
      <c r="V125" s="207" t="n">
        <f aca="false">ROUND(E125*U125,2)</f>
        <v>0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207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true" outlineLevel="2" collapsed="false">
      <c r="A126" s="209"/>
      <c r="B126" s="210"/>
      <c r="C126" s="220" t="s">
        <v>1294</v>
      </c>
      <c r="D126" s="220"/>
      <c r="E126" s="220"/>
      <c r="F126" s="220"/>
      <c r="G126" s="220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215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37"/>
      <c r="D127" s="238"/>
      <c r="E127" s="239"/>
      <c r="F127" s="240"/>
      <c r="G127" s="240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215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true" outlineLevel="3" collapsed="false">
      <c r="A128" s="209"/>
      <c r="B128" s="210"/>
      <c r="C128" s="218" t="s">
        <v>1221</v>
      </c>
      <c r="D128" s="218"/>
      <c r="E128" s="218"/>
      <c r="F128" s="218"/>
      <c r="G128" s="218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215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7"/>
      <c r="D129" s="217"/>
      <c r="E129" s="217"/>
      <c r="F129" s="217"/>
      <c r="G129" s="21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32</v>
      </c>
      <c r="B130" s="200" t="s">
        <v>1295</v>
      </c>
      <c r="C130" s="201" t="s">
        <v>1296</v>
      </c>
      <c r="D130" s="202" t="s">
        <v>340</v>
      </c>
      <c r="E130" s="203" t="n">
        <v>4</v>
      </c>
      <c r="F130" s="204"/>
      <c r="G130" s="205" t="n">
        <f aca="false">ROUND(E130*F130,2)</f>
        <v>0</v>
      </c>
      <c r="H130" s="204" t="n">
        <v>0</v>
      </c>
      <c r="I130" s="205" t="n">
        <f aca="false">ROUND(E130*H130,2)</f>
        <v>0</v>
      </c>
      <c r="J130" s="204" t="n">
        <v>885</v>
      </c>
      <c r="K130" s="205" t="n">
        <f aca="false">ROUND(E130*J130,2)</f>
        <v>3540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/>
      <c r="S130" s="205" t="s">
        <v>248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194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207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true" outlineLevel="2" collapsed="false">
      <c r="A131" s="209"/>
      <c r="B131" s="210"/>
      <c r="C131" s="220" t="s">
        <v>1297</v>
      </c>
      <c r="D131" s="220"/>
      <c r="E131" s="220"/>
      <c r="F131" s="220"/>
      <c r="G131" s="220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215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37"/>
      <c r="D132" s="238"/>
      <c r="E132" s="239"/>
      <c r="F132" s="240"/>
      <c r="G132" s="240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215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true" outlineLevel="3" collapsed="false">
      <c r="A133" s="209"/>
      <c r="B133" s="210"/>
      <c r="C133" s="218" t="s">
        <v>1221</v>
      </c>
      <c r="D133" s="218"/>
      <c r="E133" s="218"/>
      <c r="F133" s="218"/>
      <c r="G133" s="218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2.8" hidden="false" customHeight="false" outlineLevel="1" collapsed="false">
      <c r="A135" s="199" t="n">
        <v>33</v>
      </c>
      <c r="B135" s="200" t="s">
        <v>1298</v>
      </c>
      <c r="C135" s="201" t="s">
        <v>1299</v>
      </c>
      <c r="D135" s="202" t="s">
        <v>340</v>
      </c>
      <c r="E135" s="203" t="n">
        <v>2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710</v>
      </c>
      <c r="K135" s="205" t="n">
        <f aca="false">ROUND(E135*J135,2)</f>
        <v>1420</v>
      </c>
      <c r="L135" s="205" t="n">
        <v>21</v>
      </c>
      <c r="M135" s="205" t="n">
        <f aca="false">G135*(1+L135/100)</f>
        <v>0</v>
      </c>
      <c r="N135" s="203" t="n">
        <v>0</v>
      </c>
      <c r="O135" s="203" t="n">
        <f aca="false">ROUND(E135*N135,2)</f>
        <v>0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207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1300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3" collapsed="false">
      <c r="A137" s="209"/>
      <c r="B137" s="210"/>
      <c r="C137" s="237"/>
      <c r="D137" s="238"/>
      <c r="E137" s="239"/>
      <c r="F137" s="240"/>
      <c r="G137" s="24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08"/>
      <c r="AA137" s="208"/>
      <c r="AB137" s="208"/>
      <c r="AC137" s="208"/>
      <c r="AD137" s="208"/>
      <c r="AE137" s="208"/>
      <c r="AF137" s="208"/>
      <c r="AG137" s="208" t="s">
        <v>215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3" collapsed="false">
      <c r="A138" s="209"/>
      <c r="B138" s="210"/>
      <c r="C138" s="218" t="s">
        <v>1221</v>
      </c>
      <c r="D138" s="218"/>
      <c r="E138" s="218"/>
      <c r="F138" s="218"/>
      <c r="G138" s="218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215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34</v>
      </c>
      <c r="B140" s="200" t="s">
        <v>1301</v>
      </c>
      <c r="C140" s="201" t="s">
        <v>1302</v>
      </c>
      <c r="D140" s="202" t="s">
        <v>259</v>
      </c>
      <c r="E140" s="203" t="n">
        <v>11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820</v>
      </c>
      <c r="K140" s="205" t="n">
        <f aca="false">ROUND(E140*J140,2)</f>
        <v>9020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207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true" outlineLevel="2" collapsed="false">
      <c r="A141" s="209"/>
      <c r="B141" s="210"/>
      <c r="C141" s="220" t="s">
        <v>1303</v>
      </c>
      <c r="D141" s="220"/>
      <c r="E141" s="220"/>
      <c r="F141" s="220"/>
      <c r="G141" s="220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215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37"/>
      <c r="D142" s="238"/>
      <c r="E142" s="239"/>
      <c r="F142" s="240"/>
      <c r="G142" s="240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215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true" outlineLevel="3" collapsed="false">
      <c r="A143" s="209"/>
      <c r="B143" s="210"/>
      <c r="C143" s="218" t="s">
        <v>1221</v>
      </c>
      <c r="D143" s="218"/>
      <c r="E143" s="218"/>
      <c r="F143" s="218"/>
      <c r="G143" s="218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215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2" collapsed="false">
      <c r="A144" s="209"/>
      <c r="B144" s="210"/>
      <c r="C144" s="217"/>
      <c r="D144" s="217"/>
      <c r="E144" s="217"/>
      <c r="F144" s="217"/>
      <c r="G144" s="21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202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2.8" hidden="false" customHeight="false" outlineLevel="1" collapsed="false">
      <c r="A145" s="199" t="n">
        <v>35</v>
      </c>
      <c r="B145" s="200" t="s">
        <v>1304</v>
      </c>
      <c r="C145" s="201" t="s">
        <v>1305</v>
      </c>
      <c r="D145" s="202" t="s">
        <v>259</v>
      </c>
      <c r="E145" s="203" t="n">
        <v>79</v>
      </c>
      <c r="F145" s="204"/>
      <c r="G145" s="205" t="n">
        <f aca="false">ROUND(E145*F145,2)</f>
        <v>0</v>
      </c>
      <c r="H145" s="204" t="n">
        <v>0</v>
      </c>
      <c r="I145" s="205" t="n">
        <f aca="false">ROUND(E145*H145,2)</f>
        <v>0</v>
      </c>
      <c r="J145" s="204" t="n">
        <v>15.5</v>
      </c>
      <c r="K145" s="205" t="n">
        <f aca="false">ROUND(E145*J145,2)</f>
        <v>1224.5</v>
      </c>
      <c r="L145" s="205" t="n">
        <v>21</v>
      </c>
      <c r="M145" s="205" t="n">
        <f aca="false">G145*(1+L145/100)</f>
        <v>0</v>
      </c>
      <c r="N145" s="203" t="n">
        <v>0</v>
      </c>
      <c r="O145" s="203" t="n">
        <f aca="false">ROUND(E145*N145,2)</f>
        <v>0</v>
      </c>
      <c r="P145" s="203" t="n">
        <v>0</v>
      </c>
      <c r="Q145" s="203" t="n">
        <f aca="false">ROUND(E145*P145,2)</f>
        <v>0</v>
      </c>
      <c r="R145" s="205"/>
      <c r="S145" s="205" t="s">
        <v>248</v>
      </c>
      <c r="T145" s="206" t="s">
        <v>193</v>
      </c>
      <c r="U145" s="207" t="n">
        <v>0</v>
      </c>
      <c r="V145" s="207" t="n">
        <f aca="false">ROUND(E145*U145,2)</f>
        <v>0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207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2" collapsed="false">
      <c r="A146" s="209"/>
      <c r="B146" s="210"/>
      <c r="C146" s="219"/>
      <c r="D146" s="219"/>
      <c r="E146" s="219"/>
      <c r="F146" s="219"/>
      <c r="G146" s="219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202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2.8" hidden="false" customHeight="false" outlineLevel="1" collapsed="false">
      <c r="A147" s="199" t="n">
        <v>36</v>
      </c>
      <c r="B147" s="200" t="s">
        <v>1306</v>
      </c>
      <c r="C147" s="201" t="s">
        <v>1307</v>
      </c>
      <c r="D147" s="202" t="s">
        <v>340</v>
      </c>
      <c r="E147" s="203" t="n">
        <v>370</v>
      </c>
      <c r="F147" s="204"/>
      <c r="G147" s="205" t="n">
        <f aca="false">ROUND(E147*F147,2)</f>
        <v>0</v>
      </c>
      <c r="H147" s="204" t="n">
        <v>0</v>
      </c>
      <c r="I147" s="205" t="n">
        <f aca="false">ROUND(E147*H147,2)</f>
        <v>0</v>
      </c>
      <c r="J147" s="204" t="n">
        <v>45</v>
      </c>
      <c r="K147" s="205" t="n">
        <f aca="false">ROUND(E147*J147,2)</f>
        <v>16650</v>
      </c>
      <c r="L147" s="205" t="n">
        <v>21</v>
      </c>
      <c r="M147" s="205" t="n">
        <f aca="false">G147*(1+L147/100)</f>
        <v>0</v>
      </c>
      <c r="N147" s="203" t="n">
        <v>0</v>
      </c>
      <c r="O147" s="203" t="n">
        <f aca="false">ROUND(E147*N147,2)</f>
        <v>0</v>
      </c>
      <c r="P147" s="203" t="n">
        <v>0</v>
      </c>
      <c r="Q147" s="203" t="n">
        <f aca="false">ROUND(E147*P147,2)</f>
        <v>0</v>
      </c>
      <c r="R147" s="205"/>
      <c r="S147" s="205" t="s">
        <v>248</v>
      </c>
      <c r="T147" s="206" t="s">
        <v>193</v>
      </c>
      <c r="U147" s="207" t="n">
        <v>0</v>
      </c>
      <c r="V147" s="207" t="n">
        <f aca="false">ROUND(E147*U147,2)</f>
        <v>0</v>
      </c>
      <c r="W147" s="207"/>
      <c r="X147" s="207" t="s">
        <v>194</v>
      </c>
      <c r="Y147" s="207" t="s">
        <v>195</v>
      </c>
      <c r="Z147" s="208"/>
      <c r="AA147" s="208"/>
      <c r="AB147" s="208"/>
      <c r="AC147" s="208"/>
      <c r="AD147" s="208"/>
      <c r="AE147" s="208"/>
      <c r="AF147" s="208"/>
      <c r="AG147" s="208" t="s">
        <v>207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true" outlineLevel="2" collapsed="false">
      <c r="A148" s="209"/>
      <c r="B148" s="210"/>
      <c r="C148" s="220" t="s">
        <v>1221</v>
      </c>
      <c r="D148" s="220"/>
      <c r="E148" s="220"/>
      <c r="F148" s="220"/>
      <c r="G148" s="220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215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7"/>
      <c r="D149" s="217"/>
      <c r="E149" s="217"/>
      <c r="F149" s="217"/>
      <c r="G149" s="21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37</v>
      </c>
      <c r="B150" s="200" t="s">
        <v>1308</v>
      </c>
      <c r="C150" s="201" t="s">
        <v>1309</v>
      </c>
      <c r="D150" s="202" t="s">
        <v>340</v>
      </c>
      <c r="E150" s="203" t="n">
        <v>55</v>
      </c>
      <c r="F150" s="204"/>
      <c r="G150" s="205" t="n">
        <f aca="false">ROUND(E150*F150,2)</f>
        <v>0</v>
      </c>
      <c r="H150" s="204" t="n">
        <v>0</v>
      </c>
      <c r="I150" s="205" t="n">
        <f aca="false">ROUND(E150*H150,2)</f>
        <v>0</v>
      </c>
      <c r="J150" s="204" t="n">
        <v>45</v>
      </c>
      <c r="K150" s="205" t="n">
        <f aca="false">ROUND(E150*J150,2)</f>
        <v>2475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194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207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true" outlineLevel="2" collapsed="false">
      <c r="A151" s="209"/>
      <c r="B151" s="210"/>
      <c r="C151" s="220" t="s">
        <v>1221</v>
      </c>
      <c r="D151" s="220"/>
      <c r="E151" s="220"/>
      <c r="F151" s="220"/>
      <c r="G151" s="220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215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2" collapsed="false">
      <c r="A152" s="209"/>
      <c r="B152" s="210"/>
      <c r="C152" s="217"/>
      <c r="D152" s="217"/>
      <c r="E152" s="217"/>
      <c r="F152" s="217"/>
      <c r="G152" s="21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202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2.8" hidden="false" customHeight="false" outlineLevel="1" collapsed="false">
      <c r="A153" s="199" t="n">
        <v>38</v>
      </c>
      <c r="B153" s="200" t="s">
        <v>1310</v>
      </c>
      <c r="C153" s="201" t="s">
        <v>1311</v>
      </c>
      <c r="D153" s="202" t="s">
        <v>340</v>
      </c>
      <c r="E153" s="203" t="n">
        <v>380</v>
      </c>
      <c r="F153" s="204"/>
      <c r="G153" s="205" t="n">
        <f aca="false">ROUND(E153*F153,2)</f>
        <v>0</v>
      </c>
      <c r="H153" s="204" t="n">
        <v>0</v>
      </c>
      <c r="I153" s="205" t="n">
        <f aca="false">ROUND(E153*H153,2)</f>
        <v>0</v>
      </c>
      <c r="J153" s="204" t="n">
        <v>54</v>
      </c>
      <c r="K153" s="205" t="n">
        <f aca="false">ROUND(E153*J153,2)</f>
        <v>20520</v>
      </c>
      <c r="L153" s="205" t="n">
        <v>21</v>
      </c>
      <c r="M153" s="205" t="n">
        <f aca="false">G153*(1+L153/100)</f>
        <v>0</v>
      </c>
      <c r="N153" s="203" t="n">
        <v>0</v>
      </c>
      <c r="O153" s="203" t="n">
        <f aca="false">ROUND(E153*N153,2)</f>
        <v>0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0</v>
      </c>
      <c r="V153" s="207" t="n">
        <f aca="false">ROUND(E153*U153,2)</f>
        <v>0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207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2" collapsed="false">
      <c r="A154" s="209"/>
      <c r="B154" s="210"/>
      <c r="C154" s="220" t="s">
        <v>1221</v>
      </c>
      <c r="D154" s="220"/>
      <c r="E154" s="220"/>
      <c r="F154" s="220"/>
      <c r="G154" s="220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215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7"/>
      <c r="D155" s="217"/>
      <c r="E155" s="217"/>
      <c r="F155" s="217"/>
      <c r="G155" s="21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39</v>
      </c>
      <c r="B156" s="200" t="s">
        <v>1312</v>
      </c>
      <c r="C156" s="201" t="s">
        <v>1313</v>
      </c>
      <c r="D156" s="202" t="s">
        <v>340</v>
      </c>
      <c r="E156" s="203" t="n">
        <v>10</v>
      </c>
      <c r="F156" s="204"/>
      <c r="G156" s="205" t="n">
        <f aca="false">ROUND(E156*F156,2)</f>
        <v>0</v>
      </c>
      <c r="H156" s="204" t="n">
        <v>0</v>
      </c>
      <c r="I156" s="205" t="n">
        <f aca="false">ROUND(E156*H156,2)</f>
        <v>0</v>
      </c>
      <c r="J156" s="204" t="n">
        <v>77.34</v>
      </c>
      <c r="K156" s="205" t="n">
        <f aca="false">ROUND(E156*J156,2)</f>
        <v>773.4</v>
      </c>
      <c r="L156" s="205" t="n">
        <v>21</v>
      </c>
      <c r="M156" s="205" t="n">
        <f aca="false">G156*(1+L156/100)</f>
        <v>0</v>
      </c>
      <c r="N156" s="203" t="n">
        <v>0</v>
      </c>
      <c r="O156" s="203" t="n">
        <f aca="false">ROUND(E156*N156,2)</f>
        <v>0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1221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2.8" hidden="false" customHeight="false" outlineLevel="1" collapsed="false">
      <c r="A159" s="199" t="n">
        <v>40</v>
      </c>
      <c r="B159" s="200" t="s">
        <v>1314</v>
      </c>
      <c r="C159" s="201" t="s">
        <v>1315</v>
      </c>
      <c r="D159" s="202" t="s">
        <v>340</v>
      </c>
      <c r="E159" s="203" t="n">
        <v>45</v>
      </c>
      <c r="F159" s="204"/>
      <c r="G159" s="205" t="n">
        <f aca="false">ROUND(E159*F159,2)</f>
        <v>0</v>
      </c>
      <c r="H159" s="204" t="n">
        <v>0</v>
      </c>
      <c r="I159" s="205" t="n">
        <f aca="false">ROUND(E159*H159,2)</f>
        <v>0</v>
      </c>
      <c r="J159" s="204" t="n">
        <v>120.7</v>
      </c>
      <c r="K159" s="205" t="n">
        <f aca="false">ROUND(E159*J159,2)</f>
        <v>5431.5</v>
      </c>
      <c r="L159" s="205" t="n">
        <v>21</v>
      </c>
      <c r="M159" s="205" t="n">
        <f aca="false">G159*(1+L159/100)</f>
        <v>0</v>
      </c>
      <c r="N159" s="203" t="n">
        <v>0</v>
      </c>
      <c r="O159" s="203" t="n">
        <f aca="false">ROUND(E159*N159,2)</f>
        <v>0</v>
      </c>
      <c r="P159" s="203" t="n">
        <v>0</v>
      </c>
      <c r="Q159" s="203" t="n">
        <f aca="false">ROUND(E159*P159,2)</f>
        <v>0</v>
      </c>
      <c r="R159" s="205"/>
      <c r="S159" s="205" t="s">
        <v>248</v>
      </c>
      <c r="T159" s="206" t="s">
        <v>193</v>
      </c>
      <c r="U159" s="207" t="n">
        <v>0</v>
      </c>
      <c r="V159" s="207" t="n">
        <f aca="false">ROUND(E159*U159,2)</f>
        <v>0</v>
      </c>
      <c r="W159" s="207"/>
      <c r="X159" s="207" t="s">
        <v>194</v>
      </c>
      <c r="Y159" s="207" t="s">
        <v>195</v>
      </c>
      <c r="Z159" s="208"/>
      <c r="AA159" s="208"/>
      <c r="AB159" s="208"/>
      <c r="AC159" s="208"/>
      <c r="AD159" s="208"/>
      <c r="AE159" s="208"/>
      <c r="AF159" s="208"/>
      <c r="AG159" s="208" t="s">
        <v>207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true" outlineLevel="2" collapsed="false">
      <c r="A160" s="209"/>
      <c r="B160" s="210"/>
      <c r="C160" s="220" t="s">
        <v>1221</v>
      </c>
      <c r="D160" s="220"/>
      <c r="E160" s="220"/>
      <c r="F160" s="220"/>
      <c r="G160" s="220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215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7"/>
      <c r="D161" s="217"/>
      <c r="E161" s="217"/>
      <c r="F161" s="217"/>
      <c r="G161" s="21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199" t="n">
        <v>41</v>
      </c>
      <c r="B162" s="200" t="s">
        <v>1316</v>
      </c>
      <c r="C162" s="201" t="s">
        <v>1317</v>
      </c>
      <c r="D162" s="202" t="s">
        <v>340</v>
      </c>
      <c r="E162" s="203" t="n">
        <v>30</v>
      </c>
      <c r="F162" s="204"/>
      <c r="G162" s="205" t="n">
        <f aca="false">ROUND(E162*F162,2)</f>
        <v>0</v>
      </c>
      <c r="H162" s="204" t="n">
        <v>0</v>
      </c>
      <c r="I162" s="205" t="n">
        <f aca="false">ROUND(E162*H162,2)</f>
        <v>0</v>
      </c>
      <c r="J162" s="204" t="n">
        <v>234.95</v>
      </c>
      <c r="K162" s="205" t="n">
        <f aca="false">ROUND(E162*J162,2)</f>
        <v>7048.5</v>
      </c>
      <c r="L162" s="205" t="n">
        <v>21</v>
      </c>
      <c r="M162" s="205" t="n">
        <f aca="false">G162*(1+L162/100)</f>
        <v>0</v>
      </c>
      <c r="N162" s="203" t="n">
        <v>0</v>
      </c>
      <c r="O162" s="203" t="n">
        <f aca="false">ROUND(E162*N162,2)</f>
        <v>0</v>
      </c>
      <c r="P162" s="203" t="n">
        <v>0</v>
      </c>
      <c r="Q162" s="203" t="n">
        <f aca="false">ROUND(E162*P162,2)</f>
        <v>0</v>
      </c>
      <c r="R162" s="205"/>
      <c r="S162" s="205" t="s">
        <v>248</v>
      </c>
      <c r="T162" s="20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194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207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true" outlineLevel="2" collapsed="false">
      <c r="A163" s="209"/>
      <c r="B163" s="210"/>
      <c r="C163" s="220" t="s">
        <v>1221</v>
      </c>
      <c r="D163" s="220"/>
      <c r="E163" s="220"/>
      <c r="F163" s="220"/>
      <c r="G163" s="220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215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2" collapsed="false">
      <c r="A164" s="209"/>
      <c r="B164" s="210"/>
      <c r="C164" s="217"/>
      <c r="D164" s="217"/>
      <c r="E164" s="217"/>
      <c r="F164" s="217"/>
      <c r="G164" s="21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202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false" outlineLevel="1" collapsed="false">
      <c r="A165" s="199" t="n">
        <v>42</v>
      </c>
      <c r="B165" s="200" t="s">
        <v>1318</v>
      </c>
      <c r="C165" s="201" t="s">
        <v>1319</v>
      </c>
      <c r="D165" s="202" t="s">
        <v>340</v>
      </c>
      <c r="E165" s="203" t="n">
        <v>20</v>
      </c>
      <c r="F165" s="204"/>
      <c r="G165" s="205" t="n">
        <f aca="false">ROUND(E165*F165,2)</f>
        <v>0</v>
      </c>
      <c r="H165" s="204" t="n">
        <v>0</v>
      </c>
      <c r="I165" s="205" t="n">
        <f aca="false">ROUND(E165*H165,2)</f>
        <v>0</v>
      </c>
      <c r="J165" s="204" t="n">
        <v>382.6</v>
      </c>
      <c r="K165" s="205" t="n">
        <f aca="false">ROUND(E165*J165,2)</f>
        <v>7652</v>
      </c>
      <c r="L165" s="205" t="n">
        <v>21</v>
      </c>
      <c r="M165" s="205" t="n">
        <f aca="false">G165*(1+L165/100)</f>
        <v>0</v>
      </c>
      <c r="N165" s="203" t="n">
        <v>0</v>
      </c>
      <c r="O165" s="203" t="n">
        <f aca="false">ROUND(E165*N165,2)</f>
        <v>0</v>
      </c>
      <c r="P165" s="203" t="n">
        <v>0</v>
      </c>
      <c r="Q165" s="203" t="n">
        <f aca="false">ROUND(E165*P165,2)</f>
        <v>0</v>
      </c>
      <c r="R165" s="205"/>
      <c r="S165" s="205" t="s">
        <v>248</v>
      </c>
      <c r="T165" s="206" t="s">
        <v>193</v>
      </c>
      <c r="U165" s="207" t="n">
        <v>0</v>
      </c>
      <c r="V165" s="207" t="n">
        <f aca="false">ROUND(E165*U165,2)</f>
        <v>0</v>
      </c>
      <c r="W165" s="207"/>
      <c r="X165" s="207" t="s">
        <v>194</v>
      </c>
      <c r="Y165" s="207" t="s">
        <v>195</v>
      </c>
      <c r="Z165" s="208"/>
      <c r="AA165" s="208"/>
      <c r="AB165" s="208"/>
      <c r="AC165" s="208"/>
      <c r="AD165" s="208"/>
      <c r="AE165" s="208"/>
      <c r="AF165" s="208"/>
      <c r="AG165" s="208" t="s">
        <v>207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true" outlineLevel="2" collapsed="false">
      <c r="A166" s="209"/>
      <c r="B166" s="210"/>
      <c r="C166" s="220" t="s">
        <v>1221</v>
      </c>
      <c r="D166" s="220"/>
      <c r="E166" s="220"/>
      <c r="F166" s="220"/>
      <c r="G166" s="220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215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7"/>
      <c r="D167" s="217"/>
      <c r="E167" s="217"/>
      <c r="F167" s="217"/>
      <c r="G167" s="21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199" t="n">
        <v>43</v>
      </c>
      <c r="B168" s="200" t="s">
        <v>1320</v>
      </c>
      <c r="C168" s="201" t="s">
        <v>1321</v>
      </c>
      <c r="D168" s="202" t="s">
        <v>340</v>
      </c>
      <c r="E168" s="203" t="n">
        <v>30</v>
      </c>
      <c r="F168" s="204"/>
      <c r="G168" s="205" t="n">
        <f aca="false">ROUND(E168*F168,2)</f>
        <v>0</v>
      </c>
      <c r="H168" s="204" t="n">
        <v>0</v>
      </c>
      <c r="I168" s="205" t="n">
        <f aca="false">ROUND(E168*H168,2)</f>
        <v>0</v>
      </c>
      <c r="J168" s="204" t="n">
        <v>33.9</v>
      </c>
      <c r="K168" s="205" t="n">
        <f aca="false">ROUND(E168*J168,2)</f>
        <v>1017</v>
      </c>
      <c r="L168" s="205" t="n">
        <v>21</v>
      </c>
      <c r="M168" s="205" t="n">
        <f aca="false">G168*(1+L168/100)</f>
        <v>0</v>
      </c>
      <c r="N168" s="203" t="n">
        <v>0</v>
      </c>
      <c r="O168" s="203" t="n">
        <f aca="false">ROUND(E168*N168,2)</f>
        <v>0</v>
      </c>
      <c r="P168" s="203" t="n">
        <v>0</v>
      </c>
      <c r="Q168" s="203" t="n">
        <f aca="false">ROUND(E168*P168,2)</f>
        <v>0</v>
      </c>
      <c r="R168" s="205"/>
      <c r="S168" s="205" t="s">
        <v>248</v>
      </c>
      <c r="T168" s="20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194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207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true" outlineLevel="2" collapsed="false">
      <c r="A169" s="209"/>
      <c r="B169" s="210"/>
      <c r="C169" s="220" t="s">
        <v>1221</v>
      </c>
      <c r="D169" s="220"/>
      <c r="E169" s="220"/>
      <c r="F169" s="220"/>
      <c r="G169" s="22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215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44</v>
      </c>
      <c r="B171" s="200" t="s">
        <v>1322</v>
      </c>
      <c r="C171" s="201" t="s">
        <v>1323</v>
      </c>
      <c r="D171" s="202" t="s">
        <v>340</v>
      </c>
      <c r="E171" s="203" t="n">
        <v>35</v>
      </c>
      <c r="F171" s="204"/>
      <c r="G171" s="205" t="n">
        <f aca="false">ROUND(E171*F171,2)</f>
        <v>0</v>
      </c>
      <c r="H171" s="204" t="n">
        <v>0</v>
      </c>
      <c r="I171" s="205" t="n">
        <f aca="false">ROUND(E171*H171,2)</f>
        <v>0</v>
      </c>
      <c r="J171" s="204" t="n">
        <v>43</v>
      </c>
      <c r="K171" s="205" t="n">
        <f aca="false">ROUND(E171*J171,2)</f>
        <v>1505</v>
      </c>
      <c r="L171" s="205" t="n">
        <v>21</v>
      </c>
      <c r="M171" s="205" t="n">
        <f aca="false">G171*(1+L171/100)</f>
        <v>0</v>
      </c>
      <c r="N171" s="203" t="n">
        <v>0</v>
      </c>
      <c r="O171" s="203" t="n">
        <f aca="false">ROUND(E171*N171,2)</f>
        <v>0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</v>
      </c>
      <c r="V171" s="207" t="n">
        <f aca="false">ROUND(E171*U171,2)</f>
        <v>0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207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true" outlineLevel="2" collapsed="false">
      <c r="A172" s="209"/>
      <c r="B172" s="210"/>
      <c r="C172" s="220" t="s">
        <v>1221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7"/>
      <c r="D173" s="217"/>
      <c r="E173" s="217"/>
      <c r="F173" s="217"/>
      <c r="G173" s="21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2.8" hidden="false" customHeight="false" outlineLevel="1" collapsed="false">
      <c r="A174" s="199" t="n">
        <v>45</v>
      </c>
      <c r="B174" s="200" t="s">
        <v>1324</v>
      </c>
      <c r="C174" s="201" t="s">
        <v>1325</v>
      </c>
      <c r="D174" s="202" t="s">
        <v>340</v>
      </c>
      <c r="E174" s="203" t="n">
        <v>10</v>
      </c>
      <c r="F174" s="204"/>
      <c r="G174" s="205" t="n">
        <f aca="false">ROUND(E174*F174,2)</f>
        <v>0</v>
      </c>
      <c r="H174" s="204" t="n">
        <v>0</v>
      </c>
      <c r="I174" s="205" t="n">
        <f aca="false">ROUND(E174*H174,2)</f>
        <v>0</v>
      </c>
      <c r="J174" s="204" t="n">
        <v>77.5</v>
      </c>
      <c r="K174" s="205" t="n">
        <f aca="false">ROUND(E174*J174,2)</f>
        <v>775</v>
      </c>
      <c r="L174" s="205" t="n">
        <v>21</v>
      </c>
      <c r="M174" s="205" t="n">
        <f aca="false">G174*(1+L174/100)</f>
        <v>0</v>
      </c>
      <c r="N174" s="203" t="n">
        <v>0</v>
      </c>
      <c r="O174" s="203" t="n">
        <f aca="false">ROUND(E174*N174,2)</f>
        <v>0</v>
      </c>
      <c r="P174" s="203" t="n">
        <v>0</v>
      </c>
      <c r="Q174" s="203" t="n">
        <f aca="false">ROUND(E174*P174,2)</f>
        <v>0</v>
      </c>
      <c r="R174" s="205"/>
      <c r="S174" s="205" t="s">
        <v>248</v>
      </c>
      <c r="T174" s="206" t="s">
        <v>193</v>
      </c>
      <c r="U174" s="207" t="n">
        <v>0</v>
      </c>
      <c r="V174" s="207" t="n">
        <f aca="false">ROUND(E174*U174,2)</f>
        <v>0</v>
      </c>
      <c r="W174" s="207"/>
      <c r="X174" s="207" t="s">
        <v>194</v>
      </c>
      <c r="Y174" s="207" t="s">
        <v>195</v>
      </c>
      <c r="Z174" s="208"/>
      <c r="AA174" s="208"/>
      <c r="AB174" s="208"/>
      <c r="AC174" s="208"/>
      <c r="AD174" s="208"/>
      <c r="AE174" s="208"/>
      <c r="AF174" s="208"/>
      <c r="AG174" s="208" t="s">
        <v>207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true" outlineLevel="2" collapsed="false">
      <c r="A175" s="209"/>
      <c r="B175" s="210"/>
      <c r="C175" s="220" t="s">
        <v>1221</v>
      </c>
      <c r="D175" s="220"/>
      <c r="E175" s="220"/>
      <c r="F175" s="220"/>
      <c r="G175" s="220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215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2" collapsed="false">
      <c r="A176" s="209"/>
      <c r="B176" s="210"/>
      <c r="C176" s="217"/>
      <c r="D176" s="217"/>
      <c r="E176" s="217"/>
      <c r="F176" s="217"/>
      <c r="G176" s="21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202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false" outlineLevel="1" collapsed="false">
      <c r="A177" s="199" t="n">
        <v>46</v>
      </c>
      <c r="B177" s="200" t="s">
        <v>1326</v>
      </c>
      <c r="C177" s="201" t="s">
        <v>1327</v>
      </c>
      <c r="D177" s="202" t="s">
        <v>340</v>
      </c>
      <c r="E177" s="203" t="n">
        <v>5</v>
      </c>
      <c r="F177" s="204"/>
      <c r="G177" s="205" t="n">
        <f aca="false">ROUND(E177*F177,2)</f>
        <v>0</v>
      </c>
      <c r="H177" s="204" t="n">
        <v>0</v>
      </c>
      <c r="I177" s="205" t="n">
        <f aca="false">ROUND(E177*H177,2)</f>
        <v>0</v>
      </c>
      <c r="J177" s="204" t="n">
        <v>98.6</v>
      </c>
      <c r="K177" s="205" t="n">
        <f aca="false">ROUND(E177*J177,2)</f>
        <v>493</v>
      </c>
      <c r="L177" s="205" t="n">
        <v>21</v>
      </c>
      <c r="M177" s="205" t="n">
        <f aca="false">G177*(1+L177/100)</f>
        <v>0</v>
      </c>
      <c r="N177" s="203" t="n">
        <v>0</v>
      </c>
      <c r="O177" s="203" t="n">
        <f aca="false">ROUND(E177*N177,2)</f>
        <v>0</v>
      </c>
      <c r="P177" s="203" t="n">
        <v>0</v>
      </c>
      <c r="Q177" s="203" t="n">
        <f aca="false">ROUND(E177*P177,2)</f>
        <v>0</v>
      </c>
      <c r="R177" s="205"/>
      <c r="S177" s="205" t="s">
        <v>248</v>
      </c>
      <c r="T177" s="206" t="s">
        <v>193</v>
      </c>
      <c r="U177" s="207" t="n">
        <v>0</v>
      </c>
      <c r="V177" s="207" t="n">
        <f aca="false">ROUND(E177*U177,2)</f>
        <v>0</v>
      </c>
      <c r="W177" s="207"/>
      <c r="X177" s="207" t="s">
        <v>194</v>
      </c>
      <c r="Y177" s="207" t="s">
        <v>195</v>
      </c>
      <c r="Z177" s="208"/>
      <c r="AA177" s="208"/>
      <c r="AB177" s="208"/>
      <c r="AC177" s="208"/>
      <c r="AD177" s="208"/>
      <c r="AE177" s="208"/>
      <c r="AF177" s="208"/>
      <c r="AG177" s="208" t="s">
        <v>207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true" outlineLevel="2" collapsed="false">
      <c r="A178" s="209"/>
      <c r="B178" s="210"/>
      <c r="C178" s="220" t="s">
        <v>1221</v>
      </c>
      <c r="D178" s="220"/>
      <c r="E178" s="220"/>
      <c r="F178" s="220"/>
      <c r="G178" s="220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215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2.8" hidden="false" customHeight="false" outlineLevel="1" collapsed="false">
      <c r="A180" s="199" t="n">
        <v>47</v>
      </c>
      <c r="B180" s="200" t="s">
        <v>1328</v>
      </c>
      <c r="C180" s="201" t="s">
        <v>1329</v>
      </c>
      <c r="D180" s="202" t="s">
        <v>247</v>
      </c>
      <c r="E180" s="203" t="n">
        <v>65</v>
      </c>
      <c r="F180" s="204"/>
      <c r="G180" s="205" t="n">
        <f aca="false">ROUND(E180*F180,2)</f>
        <v>0</v>
      </c>
      <c r="H180" s="204" t="n">
        <v>0</v>
      </c>
      <c r="I180" s="205" t="n">
        <f aca="false">ROUND(E180*H180,2)</f>
        <v>0</v>
      </c>
      <c r="J180" s="204" t="n">
        <v>24.1</v>
      </c>
      <c r="K180" s="205" t="n">
        <f aca="false">ROUND(E180*J180,2)</f>
        <v>1566.5</v>
      </c>
      <c r="L180" s="205" t="n">
        <v>21</v>
      </c>
      <c r="M180" s="205" t="n">
        <f aca="false">G180*(1+L180/100)</f>
        <v>0</v>
      </c>
      <c r="N180" s="203" t="n">
        <v>0</v>
      </c>
      <c r="O180" s="203" t="n">
        <f aca="false">ROUND(E180*N180,2)</f>
        <v>0</v>
      </c>
      <c r="P180" s="203" t="n">
        <v>0</v>
      </c>
      <c r="Q180" s="203" t="n">
        <f aca="false">ROUND(E180*P180,2)</f>
        <v>0</v>
      </c>
      <c r="R180" s="205"/>
      <c r="S180" s="205" t="s">
        <v>248</v>
      </c>
      <c r="T180" s="206" t="s">
        <v>193</v>
      </c>
      <c r="U180" s="207" t="n">
        <v>0</v>
      </c>
      <c r="V180" s="207" t="n">
        <f aca="false">ROUND(E180*U180,2)</f>
        <v>0</v>
      </c>
      <c r="W180" s="207"/>
      <c r="X180" s="207" t="s">
        <v>194</v>
      </c>
      <c r="Y180" s="207" t="s">
        <v>195</v>
      </c>
      <c r="Z180" s="208"/>
      <c r="AA180" s="208"/>
      <c r="AB180" s="208"/>
      <c r="AC180" s="208"/>
      <c r="AD180" s="208"/>
      <c r="AE180" s="208"/>
      <c r="AF180" s="208"/>
      <c r="AG180" s="208" t="s">
        <v>207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true" outlineLevel="2" collapsed="false">
      <c r="A181" s="209"/>
      <c r="B181" s="210"/>
      <c r="C181" s="220" t="s">
        <v>1221</v>
      </c>
      <c r="D181" s="220"/>
      <c r="E181" s="220"/>
      <c r="F181" s="220"/>
      <c r="G181" s="220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215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false" outlineLevel="2" collapsed="false">
      <c r="A182" s="209"/>
      <c r="B182" s="210"/>
      <c r="C182" s="217"/>
      <c r="D182" s="217"/>
      <c r="E182" s="217"/>
      <c r="F182" s="217"/>
      <c r="G182" s="217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202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2.8" hidden="false" customHeight="false" outlineLevel="1" collapsed="false">
      <c r="A183" s="199" t="n">
        <v>48</v>
      </c>
      <c r="B183" s="200" t="s">
        <v>1330</v>
      </c>
      <c r="C183" s="201" t="s">
        <v>1331</v>
      </c>
      <c r="D183" s="202" t="s">
        <v>247</v>
      </c>
      <c r="E183" s="203" t="n">
        <v>18</v>
      </c>
      <c r="F183" s="204"/>
      <c r="G183" s="205" t="n">
        <f aca="false">ROUND(E183*F183,2)</f>
        <v>0</v>
      </c>
      <c r="H183" s="204" t="n">
        <v>0</v>
      </c>
      <c r="I183" s="205" t="n">
        <f aca="false">ROUND(E183*H183,2)</f>
        <v>0</v>
      </c>
      <c r="J183" s="204" t="n">
        <v>36.6</v>
      </c>
      <c r="K183" s="205" t="n">
        <f aca="false">ROUND(E183*J183,2)</f>
        <v>658.8</v>
      </c>
      <c r="L183" s="205" t="n">
        <v>21</v>
      </c>
      <c r="M183" s="205" t="n">
        <f aca="false">G183*(1+L183/100)</f>
        <v>0</v>
      </c>
      <c r="N183" s="203" t="n">
        <v>0</v>
      </c>
      <c r="O183" s="203" t="n">
        <f aca="false">ROUND(E183*N183,2)</f>
        <v>0</v>
      </c>
      <c r="P183" s="203" t="n">
        <v>0</v>
      </c>
      <c r="Q183" s="203" t="n">
        <f aca="false">ROUND(E183*P183,2)</f>
        <v>0</v>
      </c>
      <c r="R183" s="205"/>
      <c r="S183" s="205" t="s">
        <v>248</v>
      </c>
      <c r="T183" s="206" t="s">
        <v>193</v>
      </c>
      <c r="U183" s="207" t="n">
        <v>0</v>
      </c>
      <c r="V183" s="207" t="n">
        <f aca="false">ROUND(E183*U183,2)</f>
        <v>0</v>
      </c>
      <c r="W183" s="207"/>
      <c r="X183" s="207" t="s">
        <v>194</v>
      </c>
      <c r="Y183" s="207" t="s">
        <v>195</v>
      </c>
      <c r="Z183" s="208"/>
      <c r="AA183" s="208"/>
      <c r="AB183" s="208"/>
      <c r="AC183" s="208"/>
      <c r="AD183" s="208"/>
      <c r="AE183" s="208"/>
      <c r="AF183" s="208"/>
      <c r="AG183" s="208" t="s">
        <v>207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true" outlineLevel="2" collapsed="false">
      <c r="A184" s="209"/>
      <c r="B184" s="210"/>
      <c r="C184" s="220" t="s">
        <v>1221</v>
      </c>
      <c r="D184" s="220"/>
      <c r="E184" s="220"/>
      <c r="F184" s="220"/>
      <c r="G184" s="220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215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2" collapsed="false">
      <c r="A185" s="209"/>
      <c r="B185" s="210"/>
      <c r="C185" s="217"/>
      <c r="D185" s="217"/>
      <c r="E185" s="217"/>
      <c r="F185" s="217"/>
      <c r="G185" s="21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202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2.8" hidden="false" customHeight="false" outlineLevel="1" collapsed="false">
      <c r="A186" s="199" t="n">
        <v>49</v>
      </c>
      <c r="B186" s="200" t="s">
        <v>1332</v>
      </c>
      <c r="C186" s="201" t="s">
        <v>1333</v>
      </c>
      <c r="D186" s="202" t="s">
        <v>340</v>
      </c>
      <c r="E186" s="203" t="n">
        <v>25</v>
      </c>
      <c r="F186" s="204"/>
      <c r="G186" s="205" t="n">
        <f aca="false">ROUND(E186*F186,2)</f>
        <v>0</v>
      </c>
      <c r="H186" s="204" t="n">
        <v>0</v>
      </c>
      <c r="I186" s="205" t="n">
        <f aca="false">ROUND(E186*H186,2)</f>
        <v>0</v>
      </c>
      <c r="J186" s="204" t="n">
        <v>628</v>
      </c>
      <c r="K186" s="205" t="n">
        <f aca="false">ROUND(E186*J186,2)</f>
        <v>15700</v>
      </c>
      <c r="L186" s="205" t="n">
        <v>21</v>
      </c>
      <c r="M186" s="205" t="n">
        <f aca="false">G186*(1+L186/100)</f>
        <v>0</v>
      </c>
      <c r="N186" s="203" t="n">
        <v>0</v>
      </c>
      <c r="O186" s="203" t="n">
        <f aca="false">ROUND(E186*N186,2)</f>
        <v>0</v>
      </c>
      <c r="P186" s="203" t="n">
        <v>0</v>
      </c>
      <c r="Q186" s="203" t="n">
        <f aca="false">ROUND(E186*P186,2)</f>
        <v>0</v>
      </c>
      <c r="R186" s="205"/>
      <c r="S186" s="205" t="s">
        <v>248</v>
      </c>
      <c r="T186" s="206" t="s">
        <v>193</v>
      </c>
      <c r="U186" s="207" t="n">
        <v>0</v>
      </c>
      <c r="V186" s="207" t="n">
        <f aca="false">ROUND(E186*U186,2)</f>
        <v>0</v>
      </c>
      <c r="W186" s="207"/>
      <c r="X186" s="207" t="s">
        <v>194</v>
      </c>
      <c r="Y186" s="207" t="s">
        <v>195</v>
      </c>
      <c r="Z186" s="208"/>
      <c r="AA186" s="208"/>
      <c r="AB186" s="208"/>
      <c r="AC186" s="208"/>
      <c r="AD186" s="208"/>
      <c r="AE186" s="208"/>
      <c r="AF186" s="208"/>
      <c r="AG186" s="208" t="s">
        <v>207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true" outlineLevel="2" collapsed="false">
      <c r="A187" s="209"/>
      <c r="B187" s="210"/>
      <c r="C187" s="220" t="s">
        <v>1334</v>
      </c>
      <c r="D187" s="220"/>
      <c r="E187" s="220"/>
      <c r="F187" s="220"/>
      <c r="G187" s="220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215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3.2" hidden="false" customHeight="false" outlineLevel="3" collapsed="false">
      <c r="A188" s="209"/>
      <c r="B188" s="210"/>
      <c r="C188" s="237"/>
      <c r="D188" s="238"/>
      <c r="E188" s="239"/>
      <c r="F188" s="240"/>
      <c r="G188" s="240"/>
      <c r="H188" s="207"/>
      <c r="I188" s="207"/>
      <c r="J188" s="207"/>
      <c r="K188" s="207"/>
      <c r="L188" s="207"/>
      <c r="M188" s="207"/>
      <c r="N188" s="212"/>
      <c r="O188" s="212"/>
      <c r="P188" s="212"/>
      <c r="Q188" s="212"/>
      <c r="R188" s="207"/>
      <c r="S188" s="207"/>
      <c r="T188" s="207"/>
      <c r="U188" s="207"/>
      <c r="V188" s="207"/>
      <c r="W188" s="207"/>
      <c r="X188" s="207"/>
      <c r="Y188" s="207"/>
      <c r="Z188" s="208"/>
      <c r="AA188" s="208"/>
      <c r="AB188" s="208"/>
      <c r="AC188" s="208"/>
      <c r="AD188" s="208"/>
      <c r="AE188" s="208"/>
      <c r="AF188" s="208"/>
      <c r="AG188" s="208" t="s">
        <v>215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true" outlineLevel="3" collapsed="false">
      <c r="A189" s="209"/>
      <c r="B189" s="210"/>
      <c r="C189" s="218" t="s">
        <v>1221</v>
      </c>
      <c r="D189" s="218"/>
      <c r="E189" s="218"/>
      <c r="F189" s="218"/>
      <c r="G189" s="218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7"/>
      <c r="D190" s="217"/>
      <c r="E190" s="217"/>
      <c r="F190" s="217"/>
      <c r="G190" s="21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2.8" hidden="false" customHeight="false" outlineLevel="1" collapsed="false">
      <c r="A191" s="199" t="n">
        <v>50</v>
      </c>
      <c r="B191" s="200" t="s">
        <v>1335</v>
      </c>
      <c r="C191" s="201" t="s">
        <v>1336</v>
      </c>
      <c r="D191" s="202" t="s">
        <v>247</v>
      </c>
      <c r="E191" s="203" t="n">
        <v>85</v>
      </c>
      <c r="F191" s="204"/>
      <c r="G191" s="205" t="n">
        <f aca="false">ROUND(E191*F191,2)</f>
        <v>0</v>
      </c>
      <c r="H191" s="204" t="n">
        <v>0</v>
      </c>
      <c r="I191" s="205" t="n">
        <f aca="false">ROUND(E191*H191,2)</f>
        <v>0</v>
      </c>
      <c r="J191" s="204" t="n">
        <v>53.5</v>
      </c>
      <c r="K191" s="205" t="n">
        <f aca="false">ROUND(E191*J191,2)</f>
        <v>4547.5</v>
      </c>
      <c r="L191" s="205" t="n">
        <v>21</v>
      </c>
      <c r="M191" s="205" t="n">
        <f aca="false">G191*(1+L191/100)</f>
        <v>0</v>
      </c>
      <c r="N191" s="203" t="n">
        <v>0</v>
      </c>
      <c r="O191" s="203" t="n">
        <f aca="false">ROUND(E191*N191,2)</f>
        <v>0</v>
      </c>
      <c r="P191" s="203" t="n">
        <v>0</v>
      </c>
      <c r="Q191" s="203" t="n">
        <f aca="false">ROUND(E191*P191,2)</f>
        <v>0</v>
      </c>
      <c r="R191" s="205"/>
      <c r="S191" s="205" t="s">
        <v>248</v>
      </c>
      <c r="T191" s="206" t="s">
        <v>193</v>
      </c>
      <c r="U191" s="207" t="n">
        <v>0</v>
      </c>
      <c r="V191" s="207" t="n">
        <f aca="false">ROUND(E191*U191,2)</f>
        <v>0</v>
      </c>
      <c r="W191" s="207"/>
      <c r="X191" s="207" t="s">
        <v>194</v>
      </c>
      <c r="Y191" s="207" t="s">
        <v>195</v>
      </c>
      <c r="Z191" s="208"/>
      <c r="AA191" s="208"/>
      <c r="AB191" s="208"/>
      <c r="AC191" s="208"/>
      <c r="AD191" s="208"/>
      <c r="AE191" s="208"/>
      <c r="AF191" s="208"/>
      <c r="AG191" s="208" t="s">
        <v>207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true" outlineLevel="2" collapsed="false">
      <c r="A192" s="209"/>
      <c r="B192" s="210"/>
      <c r="C192" s="220" t="s">
        <v>1221</v>
      </c>
      <c r="D192" s="220"/>
      <c r="E192" s="220"/>
      <c r="F192" s="220"/>
      <c r="G192" s="220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215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3.2" hidden="false" customHeight="false" outlineLevel="2" collapsed="false">
      <c r="A193" s="209"/>
      <c r="B193" s="210"/>
      <c r="C193" s="217"/>
      <c r="D193" s="217"/>
      <c r="E193" s="217"/>
      <c r="F193" s="217"/>
      <c r="G193" s="217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 t="s">
        <v>202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1" collapsed="false">
      <c r="A194" s="199" t="n">
        <v>51</v>
      </c>
      <c r="B194" s="200" t="s">
        <v>1337</v>
      </c>
      <c r="C194" s="201" t="s">
        <v>1338</v>
      </c>
      <c r="D194" s="202" t="s">
        <v>247</v>
      </c>
      <c r="E194" s="203" t="n">
        <v>30</v>
      </c>
      <c r="F194" s="204"/>
      <c r="G194" s="205" t="n">
        <f aca="false">ROUND(E194*F194,2)</f>
        <v>0</v>
      </c>
      <c r="H194" s="204" t="n">
        <v>0</v>
      </c>
      <c r="I194" s="205" t="n">
        <f aca="false">ROUND(E194*H194,2)</f>
        <v>0</v>
      </c>
      <c r="J194" s="204" t="n">
        <v>122.6</v>
      </c>
      <c r="K194" s="205" t="n">
        <f aca="false">ROUND(E194*J194,2)</f>
        <v>3678</v>
      </c>
      <c r="L194" s="205" t="n">
        <v>21</v>
      </c>
      <c r="M194" s="205" t="n">
        <f aca="false">G194*(1+L194/100)</f>
        <v>0</v>
      </c>
      <c r="N194" s="203" t="n">
        <v>0</v>
      </c>
      <c r="O194" s="203" t="n">
        <f aca="false">ROUND(E194*N194,2)</f>
        <v>0</v>
      </c>
      <c r="P194" s="203" t="n">
        <v>0</v>
      </c>
      <c r="Q194" s="203" t="n">
        <f aca="false">ROUND(E194*P194,2)</f>
        <v>0</v>
      </c>
      <c r="R194" s="205"/>
      <c r="S194" s="205" t="s">
        <v>248</v>
      </c>
      <c r="T194" s="206" t="s">
        <v>193</v>
      </c>
      <c r="U194" s="207" t="n">
        <v>0</v>
      </c>
      <c r="V194" s="207" t="n">
        <f aca="false">ROUND(E194*U194,2)</f>
        <v>0</v>
      </c>
      <c r="W194" s="207"/>
      <c r="X194" s="207" t="s">
        <v>194</v>
      </c>
      <c r="Y194" s="207" t="s">
        <v>195</v>
      </c>
      <c r="Z194" s="208"/>
      <c r="AA194" s="208"/>
      <c r="AB194" s="208"/>
      <c r="AC194" s="208"/>
      <c r="AD194" s="208"/>
      <c r="AE194" s="208"/>
      <c r="AF194" s="208"/>
      <c r="AG194" s="208" t="s">
        <v>207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true" outlineLevel="2" collapsed="false">
      <c r="A195" s="209"/>
      <c r="B195" s="210"/>
      <c r="C195" s="220" t="s">
        <v>1221</v>
      </c>
      <c r="D195" s="220"/>
      <c r="E195" s="220"/>
      <c r="F195" s="220"/>
      <c r="G195" s="220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215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2" collapsed="false">
      <c r="A196" s="209"/>
      <c r="B196" s="210"/>
      <c r="C196" s="217"/>
      <c r="D196" s="217"/>
      <c r="E196" s="217"/>
      <c r="F196" s="217"/>
      <c r="G196" s="21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202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2.8" hidden="false" customHeight="false" outlineLevel="1" collapsed="false">
      <c r="A197" s="199" t="n">
        <v>52</v>
      </c>
      <c r="B197" s="200" t="s">
        <v>1339</v>
      </c>
      <c r="C197" s="201" t="s">
        <v>1340</v>
      </c>
      <c r="D197" s="202" t="s">
        <v>247</v>
      </c>
      <c r="E197" s="203" t="n">
        <v>3</v>
      </c>
      <c r="F197" s="204"/>
      <c r="G197" s="205" t="n">
        <f aca="false">ROUND(E197*F197,2)</f>
        <v>0</v>
      </c>
      <c r="H197" s="204" t="n">
        <v>0</v>
      </c>
      <c r="I197" s="205" t="n">
        <f aca="false">ROUND(E197*H197,2)</f>
        <v>0</v>
      </c>
      <c r="J197" s="204" t="n">
        <v>132.6</v>
      </c>
      <c r="K197" s="205" t="n">
        <f aca="false">ROUND(E197*J197,2)</f>
        <v>397.8</v>
      </c>
      <c r="L197" s="205" t="n">
        <v>21</v>
      </c>
      <c r="M197" s="205" t="n">
        <f aca="false">G197*(1+L197/100)</f>
        <v>0</v>
      </c>
      <c r="N197" s="203" t="n">
        <v>0</v>
      </c>
      <c r="O197" s="203" t="n">
        <f aca="false">ROUND(E197*N197,2)</f>
        <v>0</v>
      </c>
      <c r="P197" s="203" t="n">
        <v>0</v>
      </c>
      <c r="Q197" s="203" t="n">
        <f aca="false">ROUND(E197*P197,2)</f>
        <v>0</v>
      </c>
      <c r="R197" s="205"/>
      <c r="S197" s="205" t="s">
        <v>248</v>
      </c>
      <c r="T197" s="206" t="s">
        <v>193</v>
      </c>
      <c r="U197" s="207" t="n">
        <v>0</v>
      </c>
      <c r="V197" s="207" t="n">
        <f aca="false">ROUND(E197*U197,2)</f>
        <v>0</v>
      </c>
      <c r="W197" s="207"/>
      <c r="X197" s="207" t="s">
        <v>194</v>
      </c>
      <c r="Y197" s="207" t="s">
        <v>195</v>
      </c>
      <c r="Z197" s="208"/>
      <c r="AA197" s="208"/>
      <c r="AB197" s="208"/>
      <c r="AC197" s="208"/>
      <c r="AD197" s="208"/>
      <c r="AE197" s="208"/>
      <c r="AF197" s="208"/>
      <c r="AG197" s="208" t="s">
        <v>207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3.2" hidden="false" customHeight="true" outlineLevel="2" collapsed="false">
      <c r="A198" s="209"/>
      <c r="B198" s="210"/>
      <c r="C198" s="220" t="s">
        <v>1221</v>
      </c>
      <c r="D198" s="220"/>
      <c r="E198" s="220"/>
      <c r="F198" s="220"/>
      <c r="G198" s="220"/>
      <c r="H198" s="207"/>
      <c r="I198" s="207"/>
      <c r="J198" s="207"/>
      <c r="K198" s="207"/>
      <c r="L198" s="207"/>
      <c r="M198" s="207"/>
      <c r="N198" s="212"/>
      <c r="O198" s="212"/>
      <c r="P198" s="212"/>
      <c r="Q198" s="212"/>
      <c r="R198" s="207"/>
      <c r="S198" s="207"/>
      <c r="T198" s="207"/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 t="s">
        <v>215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7"/>
      <c r="D199" s="217"/>
      <c r="E199" s="217"/>
      <c r="F199" s="217"/>
      <c r="G199" s="217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202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1" collapsed="false">
      <c r="A200" s="199" t="n">
        <v>53</v>
      </c>
      <c r="B200" s="200" t="s">
        <v>1341</v>
      </c>
      <c r="C200" s="201" t="s">
        <v>1342</v>
      </c>
      <c r="D200" s="202" t="s">
        <v>340</v>
      </c>
      <c r="E200" s="203" t="n">
        <v>25</v>
      </c>
      <c r="F200" s="204"/>
      <c r="G200" s="205" t="n">
        <f aca="false">ROUND(E200*F200,2)</f>
        <v>0</v>
      </c>
      <c r="H200" s="204" t="n">
        <v>0</v>
      </c>
      <c r="I200" s="205" t="n">
        <f aca="false">ROUND(E200*H200,2)</f>
        <v>0</v>
      </c>
      <c r="J200" s="204" t="n">
        <v>80.2</v>
      </c>
      <c r="K200" s="205" t="n">
        <f aca="false">ROUND(E200*J200,2)</f>
        <v>2005</v>
      </c>
      <c r="L200" s="205" t="n">
        <v>21</v>
      </c>
      <c r="M200" s="205" t="n">
        <f aca="false">G200*(1+L200/100)</f>
        <v>0</v>
      </c>
      <c r="N200" s="203" t="n">
        <v>0</v>
      </c>
      <c r="O200" s="203" t="n">
        <f aca="false">ROUND(E200*N200,2)</f>
        <v>0</v>
      </c>
      <c r="P200" s="203" t="n">
        <v>0</v>
      </c>
      <c r="Q200" s="203" t="n">
        <f aca="false">ROUND(E200*P200,2)</f>
        <v>0</v>
      </c>
      <c r="R200" s="205"/>
      <c r="S200" s="205" t="s">
        <v>248</v>
      </c>
      <c r="T200" s="206" t="s">
        <v>193</v>
      </c>
      <c r="U200" s="207" t="n">
        <v>0</v>
      </c>
      <c r="V200" s="207" t="n">
        <f aca="false">ROUND(E200*U200,2)</f>
        <v>0</v>
      </c>
      <c r="W200" s="207"/>
      <c r="X200" s="207" t="s">
        <v>194</v>
      </c>
      <c r="Y200" s="207" t="s">
        <v>195</v>
      </c>
      <c r="Z200" s="208"/>
      <c r="AA200" s="208"/>
      <c r="AB200" s="208"/>
      <c r="AC200" s="208"/>
      <c r="AD200" s="208"/>
      <c r="AE200" s="208"/>
      <c r="AF200" s="208"/>
      <c r="AG200" s="208" t="s">
        <v>207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true" outlineLevel="2" collapsed="false">
      <c r="A201" s="209"/>
      <c r="B201" s="210"/>
      <c r="C201" s="220" t="s">
        <v>1221</v>
      </c>
      <c r="D201" s="220"/>
      <c r="E201" s="220"/>
      <c r="F201" s="220"/>
      <c r="G201" s="220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215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199" t="n">
        <v>54</v>
      </c>
      <c r="B203" s="200" t="s">
        <v>1343</v>
      </c>
      <c r="C203" s="201" t="s">
        <v>1344</v>
      </c>
      <c r="D203" s="202" t="s">
        <v>340</v>
      </c>
      <c r="E203" s="203" t="n">
        <v>10</v>
      </c>
      <c r="F203" s="204"/>
      <c r="G203" s="205" t="n">
        <f aca="false">ROUND(E203*F203,2)</f>
        <v>0</v>
      </c>
      <c r="H203" s="204" t="n">
        <v>0</v>
      </c>
      <c r="I203" s="205" t="n">
        <f aca="false">ROUND(E203*H203,2)</f>
        <v>0</v>
      </c>
      <c r="J203" s="204" t="n">
        <v>49.2</v>
      </c>
      <c r="K203" s="205" t="n">
        <f aca="false">ROUND(E203*J203,2)</f>
        <v>492</v>
      </c>
      <c r="L203" s="205" t="n">
        <v>21</v>
      </c>
      <c r="M203" s="205" t="n">
        <f aca="false">G203*(1+L203/100)</f>
        <v>0</v>
      </c>
      <c r="N203" s="203" t="n">
        <v>0</v>
      </c>
      <c r="O203" s="203" t="n">
        <f aca="false">ROUND(E203*N203,2)</f>
        <v>0</v>
      </c>
      <c r="P203" s="203" t="n">
        <v>0</v>
      </c>
      <c r="Q203" s="203" t="n">
        <f aca="false">ROUND(E203*P203,2)</f>
        <v>0</v>
      </c>
      <c r="R203" s="205"/>
      <c r="S203" s="205" t="s">
        <v>248</v>
      </c>
      <c r="T203" s="206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3.2" hidden="false" customHeight="true" outlineLevel="2" collapsed="false">
      <c r="A204" s="209"/>
      <c r="B204" s="210"/>
      <c r="C204" s="220" t="s">
        <v>1221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7"/>
      <c r="D205" s="217"/>
      <c r="E205" s="217"/>
      <c r="F205" s="217"/>
      <c r="G205" s="21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202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9.4" hidden="false" customHeight="false" outlineLevel="1" collapsed="false">
      <c r="A206" s="199" t="n">
        <v>55</v>
      </c>
      <c r="B206" s="200" t="s">
        <v>1345</v>
      </c>
      <c r="C206" s="201" t="s">
        <v>1346</v>
      </c>
      <c r="D206" s="202" t="s">
        <v>340</v>
      </c>
      <c r="E206" s="203" t="n">
        <v>20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51</v>
      </c>
      <c r="K206" s="205" t="n">
        <f aca="false">ROUND(E206*J206,2)</f>
        <v>1020</v>
      </c>
      <c r="L206" s="205" t="n">
        <v>21</v>
      </c>
      <c r="M206" s="205" t="n">
        <f aca="false">G206*(1+L206/100)</f>
        <v>0</v>
      </c>
      <c r="N206" s="203" t="n">
        <v>0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207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true" outlineLevel="2" collapsed="false">
      <c r="A207" s="209"/>
      <c r="B207" s="210"/>
      <c r="C207" s="220" t="s">
        <v>1221</v>
      </c>
      <c r="D207" s="220"/>
      <c r="E207" s="220"/>
      <c r="F207" s="220"/>
      <c r="G207" s="220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215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3.2" hidden="false" customHeight="false" outlineLevel="2" collapsed="false">
      <c r="A208" s="209"/>
      <c r="B208" s="210"/>
      <c r="C208" s="217"/>
      <c r="D208" s="217"/>
      <c r="E208" s="217"/>
      <c r="F208" s="217"/>
      <c r="G208" s="217"/>
      <c r="H208" s="207"/>
      <c r="I208" s="207"/>
      <c r="J208" s="207"/>
      <c r="K208" s="207"/>
      <c r="L208" s="207"/>
      <c r="M208" s="207"/>
      <c r="N208" s="212"/>
      <c r="O208" s="212"/>
      <c r="P208" s="212"/>
      <c r="Q208" s="212"/>
      <c r="R208" s="207"/>
      <c r="S208" s="207"/>
      <c r="T208" s="207"/>
      <c r="U208" s="207"/>
      <c r="V208" s="207"/>
      <c r="W208" s="207"/>
      <c r="X208" s="207"/>
      <c r="Y208" s="207"/>
      <c r="Z208" s="208"/>
      <c r="AA208" s="208"/>
      <c r="AB208" s="208"/>
      <c r="AC208" s="208"/>
      <c r="AD208" s="208"/>
      <c r="AE208" s="208"/>
      <c r="AF208" s="208"/>
      <c r="AG208" s="208" t="s">
        <v>202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2.8" hidden="false" customHeight="false" outlineLevel="1" collapsed="false">
      <c r="A209" s="199" t="n">
        <v>56</v>
      </c>
      <c r="B209" s="200" t="s">
        <v>1347</v>
      </c>
      <c r="C209" s="201" t="s">
        <v>1348</v>
      </c>
      <c r="D209" s="202" t="s">
        <v>259</v>
      </c>
      <c r="E209" s="203" t="n">
        <v>33</v>
      </c>
      <c r="F209" s="204"/>
      <c r="G209" s="205" t="n">
        <f aca="false">ROUND(E209*F209,2)</f>
        <v>0</v>
      </c>
      <c r="H209" s="204" t="n">
        <v>0</v>
      </c>
      <c r="I209" s="205" t="n">
        <f aca="false">ROUND(E209*H209,2)</f>
        <v>0</v>
      </c>
      <c r="J209" s="204" t="n">
        <v>263.5</v>
      </c>
      <c r="K209" s="205" t="n">
        <f aca="false">ROUND(E209*J209,2)</f>
        <v>8695.5</v>
      </c>
      <c r="L209" s="205" t="n">
        <v>21</v>
      </c>
      <c r="M209" s="205" t="n">
        <f aca="false">G209*(1+L209/100)</f>
        <v>0</v>
      </c>
      <c r="N209" s="203" t="n">
        <v>0</v>
      </c>
      <c r="O209" s="203" t="n">
        <f aca="false">ROUND(E209*N209,2)</f>
        <v>0</v>
      </c>
      <c r="P209" s="203" t="n">
        <v>0</v>
      </c>
      <c r="Q209" s="203" t="n">
        <f aca="false">ROUND(E209*P209,2)</f>
        <v>0</v>
      </c>
      <c r="R209" s="205"/>
      <c r="S209" s="205" t="s">
        <v>248</v>
      </c>
      <c r="T209" s="206" t="s">
        <v>193</v>
      </c>
      <c r="U209" s="207" t="n">
        <v>0</v>
      </c>
      <c r="V209" s="207" t="n">
        <f aca="false">ROUND(E209*U209,2)</f>
        <v>0</v>
      </c>
      <c r="W209" s="207"/>
      <c r="X209" s="207" t="s">
        <v>194</v>
      </c>
      <c r="Y209" s="207" t="s">
        <v>195</v>
      </c>
      <c r="Z209" s="208"/>
      <c r="AA209" s="208"/>
      <c r="AB209" s="208"/>
      <c r="AC209" s="208"/>
      <c r="AD209" s="208"/>
      <c r="AE209" s="208"/>
      <c r="AF209" s="208"/>
      <c r="AG209" s="208" t="s">
        <v>207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true" outlineLevel="2" collapsed="false">
      <c r="A210" s="209"/>
      <c r="B210" s="210"/>
      <c r="C210" s="220" t="s">
        <v>1349</v>
      </c>
      <c r="D210" s="220"/>
      <c r="E210" s="220"/>
      <c r="F210" s="220"/>
      <c r="G210" s="220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215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37"/>
      <c r="D211" s="238"/>
      <c r="E211" s="239"/>
      <c r="F211" s="240"/>
      <c r="G211" s="240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215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true" outlineLevel="3" collapsed="false">
      <c r="A212" s="209"/>
      <c r="B212" s="210"/>
      <c r="C212" s="218" t="s">
        <v>1221</v>
      </c>
      <c r="D212" s="218"/>
      <c r="E212" s="218"/>
      <c r="F212" s="218"/>
      <c r="G212" s="218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215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57</v>
      </c>
      <c r="B214" s="200" t="s">
        <v>1350</v>
      </c>
      <c r="C214" s="201" t="s">
        <v>1351</v>
      </c>
      <c r="D214" s="202" t="s">
        <v>259</v>
      </c>
      <c r="E214" s="203" t="n">
        <v>10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223.5</v>
      </c>
      <c r="K214" s="205" t="n">
        <f aca="false">ROUND(E214*J214,2)</f>
        <v>2235</v>
      </c>
      <c r="L214" s="205" t="n">
        <v>21</v>
      </c>
      <c r="M214" s="205" t="n">
        <f aca="false">G214*(1+L214/100)</f>
        <v>0</v>
      </c>
      <c r="N214" s="203" t="n">
        <v>0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207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true" outlineLevel="2" collapsed="false">
      <c r="A215" s="209"/>
      <c r="B215" s="210"/>
      <c r="C215" s="220" t="s">
        <v>1221</v>
      </c>
      <c r="D215" s="220"/>
      <c r="E215" s="220"/>
      <c r="F215" s="220"/>
      <c r="G215" s="220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215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2" collapsed="false">
      <c r="A216" s="209"/>
      <c r="B216" s="210"/>
      <c r="C216" s="217"/>
      <c r="D216" s="217"/>
      <c r="E216" s="217"/>
      <c r="F216" s="217"/>
      <c r="G216" s="21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202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2.8" hidden="false" customHeight="false" outlineLevel="1" collapsed="false">
      <c r="A217" s="199" t="n">
        <v>58</v>
      </c>
      <c r="B217" s="200" t="s">
        <v>1352</v>
      </c>
      <c r="C217" s="201" t="s">
        <v>1353</v>
      </c>
      <c r="D217" s="202" t="s">
        <v>259</v>
      </c>
      <c r="E217" s="203" t="n">
        <v>4</v>
      </c>
      <c r="F217" s="204"/>
      <c r="G217" s="205" t="n">
        <f aca="false">ROUND(E217*F217,2)</f>
        <v>0</v>
      </c>
      <c r="H217" s="204" t="n">
        <v>0</v>
      </c>
      <c r="I217" s="205" t="n">
        <f aca="false">ROUND(E217*H217,2)</f>
        <v>0</v>
      </c>
      <c r="J217" s="204" t="n">
        <v>336.5</v>
      </c>
      <c r="K217" s="205" t="n">
        <f aca="false">ROUND(E217*J217,2)</f>
        <v>1346</v>
      </c>
      <c r="L217" s="205" t="n">
        <v>21</v>
      </c>
      <c r="M217" s="205" t="n">
        <f aca="false">G217*(1+L217/100)</f>
        <v>0</v>
      </c>
      <c r="N217" s="203" t="n">
        <v>0</v>
      </c>
      <c r="O217" s="203" t="n">
        <f aca="false">ROUND(E217*N217,2)</f>
        <v>0</v>
      </c>
      <c r="P217" s="203" t="n">
        <v>0</v>
      </c>
      <c r="Q217" s="203" t="n">
        <f aca="false">ROUND(E217*P217,2)</f>
        <v>0</v>
      </c>
      <c r="R217" s="205"/>
      <c r="S217" s="205" t="s">
        <v>248</v>
      </c>
      <c r="T217" s="206" t="s">
        <v>193</v>
      </c>
      <c r="U217" s="207" t="n">
        <v>0</v>
      </c>
      <c r="V217" s="207" t="n">
        <f aca="false">ROUND(E217*U217,2)</f>
        <v>0</v>
      </c>
      <c r="W217" s="207"/>
      <c r="X217" s="207" t="s">
        <v>194</v>
      </c>
      <c r="Y217" s="207" t="s">
        <v>195</v>
      </c>
      <c r="Z217" s="208"/>
      <c r="AA217" s="208"/>
      <c r="AB217" s="208"/>
      <c r="AC217" s="208"/>
      <c r="AD217" s="208"/>
      <c r="AE217" s="208"/>
      <c r="AF217" s="208"/>
      <c r="AG217" s="208" t="s">
        <v>207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true" outlineLevel="2" collapsed="false">
      <c r="A218" s="209"/>
      <c r="B218" s="210"/>
      <c r="C218" s="220" t="s">
        <v>1221</v>
      </c>
      <c r="D218" s="220"/>
      <c r="E218" s="220"/>
      <c r="F218" s="220"/>
      <c r="G218" s="220"/>
      <c r="H218" s="207"/>
      <c r="I218" s="207"/>
      <c r="J218" s="207"/>
      <c r="K218" s="207"/>
      <c r="L218" s="207"/>
      <c r="M218" s="207"/>
      <c r="N218" s="212"/>
      <c r="O218" s="212"/>
      <c r="P218" s="212"/>
      <c r="Q218" s="212"/>
      <c r="R218" s="207"/>
      <c r="S218" s="207"/>
      <c r="T218" s="207"/>
      <c r="U218" s="207"/>
      <c r="V218" s="207"/>
      <c r="W218" s="207"/>
      <c r="X218" s="207"/>
      <c r="Y218" s="207"/>
      <c r="Z218" s="208"/>
      <c r="AA218" s="208"/>
      <c r="AB218" s="208"/>
      <c r="AC218" s="208"/>
      <c r="AD218" s="208"/>
      <c r="AE218" s="208"/>
      <c r="AF218" s="208"/>
      <c r="AG218" s="208" t="s">
        <v>215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7"/>
      <c r="D219" s="217"/>
      <c r="E219" s="217"/>
      <c r="F219" s="217"/>
      <c r="G219" s="21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202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2.8" hidden="false" customHeight="false" outlineLevel="1" collapsed="false">
      <c r="A220" s="199" t="n">
        <v>59</v>
      </c>
      <c r="B220" s="200" t="s">
        <v>1354</v>
      </c>
      <c r="C220" s="201" t="s">
        <v>1355</v>
      </c>
      <c r="D220" s="202" t="s">
        <v>259</v>
      </c>
      <c r="E220" s="203" t="n">
        <v>3</v>
      </c>
      <c r="F220" s="204"/>
      <c r="G220" s="205" t="n">
        <f aca="false">ROUND(E220*F220,2)</f>
        <v>0</v>
      </c>
      <c r="H220" s="204" t="n">
        <v>0</v>
      </c>
      <c r="I220" s="205" t="n">
        <f aca="false">ROUND(E220*H220,2)</f>
        <v>0</v>
      </c>
      <c r="J220" s="204" t="n">
        <v>1124.5</v>
      </c>
      <c r="K220" s="205" t="n">
        <f aca="false">ROUND(E220*J220,2)</f>
        <v>3373.5</v>
      </c>
      <c r="L220" s="205" t="n">
        <v>21</v>
      </c>
      <c r="M220" s="205" t="n">
        <f aca="false">G220*(1+L220/100)</f>
        <v>0</v>
      </c>
      <c r="N220" s="203" t="n">
        <v>0</v>
      </c>
      <c r="O220" s="203" t="n">
        <f aca="false">ROUND(E220*N220,2)</f>
        <v>0</v>
      </c>
      <c r="P220" s="203" t="n">
        <v>0</v>
      </c>
      <c r="Q220" s="203" t="n">
        <f aca="false">ROUND(E220*P220,2)</f>
        <v>0</v>
      </c>
      <c r="R220" s="205"/>
      <c r="S220" s="205" t="s">
        <v>248</v>
      </c>
      <c r="T220" s="206" t="s">
        <v>193</v>
      </c>
      <c r="U220" s="207" t="n">
        <v>0</v>
      </c>
      <c r="V220" s="207" t="n">
        <f aca="false">ROUND(E220*U220,2)</f>
        <v>0</v>
      </c>
      <c r="W220" s="207"/>
      <c r="X220" s="207" t="s">
        <v>194</v>
      </c>
      <c r="Y220" s="207" t="s">
        <v>195</v>
      </c>
      <c r="Z220" s="208"/>
      <c r="AA220" s="208"/>
      <c r="AB220" s="208"/>
      <c r="AC220" s="208"/>
      <c r="AD220" s="208"/>
      <c r="AE220" s="208"/>
      <c r="AF220" s="208"/>
      <c r="AG220" s="208" t="s">
        <v>207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true" outlineLevel="2" collapsed="false">
      <c r="A221" s="209"/>
      <c r="B221" s="210"/>
      <c r="C221" s="220" t="s">
        <v>1349</v>
      </c>
      <c r="D221" s="220"/>
      <c r="E221" s="220"/>
      <c r="F221" s="220"/>
      <c r="G221" s="220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215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37"/>
      <c r="D222" s="238"/>
      <c r="E222" s="239"/>
      <c r="F222" s="240"/>
      <c r="G222" s="240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215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true" outlineLevel="3" collapsed="false">
      <c r="A223" s="209"/>
      <c r="B223" s="210"/>
      <c r="C223" s="218" t="s">
        <v>1221</v>
      </c>
      <c r="D223" s="218"/>
      <c r="E223" s="218"/>
      <c r="F223" s="218"/>
      <c r="G223" s="218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215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7"/>
      <c r="D224" s="217"/>
      <c r="E224" s="217"/>
      <c r="F224" s="217"/>
      <c r="G224" s="21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60</v>
      </c>
      <c r="B225" s="200" t="s">
        <v>1356</v>
      </c>
      <c r="C225" s="201" t="s">
        <v>1357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1018</v>
      </c>
      <c r="K225" s="205" t="n">
        <f aca="false">ROUND(E225*J225,2)</f>
        <v>1018</v>
      </c>
      <c r="L225" s="205" t="n">
        <v>21</v>
      </c>
      <c r="M225" s="205" t="n">
        <f aca="false">G225*(1+L225/100)</f>
        <v>0</v>
      </c>
      <c r="N225" s="203" t="n">
        <v>0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207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true" outlineLevel="2" collapsed="false">
      <c r="A226" s="209"/>
      <c r="B226" s="210"/>
      <c r="C226" s="220" t="s">
        <v>1358</v>
      </c>
      <c r="D226" s="220"/>
      <c r="E226" s="220"/>
      <c r="F226" s="220"/>
      <c r="G226" s="220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215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13" t="str">
        <f aca="false">C226</f>
        <v>vč. masky a rámečku, zapuštěná montáž (barva určena projektem interiéru) přepěťová ochrana v krabici pod zásuvkou</v>
      </c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37"/>
      <c r="D227" s="238"/>
      <c r="E227" s="239"/>
      <c r="F227" s="240"/>
      <c r="G227" s="240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215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3" collapsed="false">
      <c r="A228" s="209"/>
      <c r="B228" s="210"/>
      <c r="C228" s="218" t="s">
        <v>1221</v>
      </c>
      <c r="D228" s="218"/>
      <c r="E228" s="218"/>
      <c r="F228" s="218"/>
      <c r="G228" s="218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61</v>
      </c>
      <c r="B230" s="200" t="s">
        <v>1359</v>
      </c>
      <c r="C230" s="201" t="s">
        <v>1360</v>
      </c>
      <c r="D230" s="202" t="s">
        <v>259</v>
      </c>
      <c r="E230" s="203" t="n">
        <v>1</v>
      </c>
      <c r="F230" s="204"/>
      <c r="G230" s="205" t="n">
        <f aca="false">ROUND(E230*F230,2)</f>
        <v>0</v>
      </c>
      <c r="H230" s="204" t="n">
        <v>0</v>
      </c>
      <c r="I230" s="205" t="n">
        <f aca="false">ROUND(E230*H230,2)</f>
        <v>0</v>
      </c>
      <c r="J230" s="204" t="n">
        <v>470.8</v>
      </c>
      <c r="K230" s="205" t="n">
        <f aca="false">ROUND(E230*J230,2)</f>
        <v>470.8</v>
      </c>
      <c r="L230" s="205" t="n">
        <v>21</v>
      </c>
      <c r="M230" s="205" t="n">
        <f aca="false">G230*(1+L230/100)</f>
        <v>0</v>
      </c>
      <c r="N230" s="203" t="n">
        <v>0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</v>
      </c>
      <c r="V230" s="207" t="n">
        <f aca="false">ROUND(E230*U230,2)</f>
        <v>0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207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true" outlineLevel="2" collapsed="false">
      <c r="A231" s="209"/>
      <c r="B231" s="210"/>
      <c r="C231" s="220" t="s">
        <v>1221</v>
      </c>
      <c r="D231" s="220"/>
      <c r="E231" s="220"/>
      <c r="F231" s="220"/>
      <c r="G231" s="220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215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2" collapsed="false">
      <c r="A232" s="209"/>
      <c r="B232" s="210"/>
      <c r="C232" s="217"/>
      <c r="D232" s="217"/>
      <c r="E232" s="217"/>
      <c r="F232" s="217"/>
      <c r="G232" s="21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202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2.8" hidden="false" customHeight="false" outlineLevel="1" collapsed="false">
      <c r="A233" s="199" t="n">
        <v>62</v>
      </c>
      <c r="B233" s="200" t="s">
        <v>1361</v>
      </c>
      <c r="C233" s="201" t="s">
        <v>1362</v>
      </c>
      <c r="D233" s="202" t="s">
        <v>259</v>
      </c>
      <c r="E233" s="203" t="n">
        <v>2</v>
      </c>
      <c r="F233" s="204"/>
      <c r="G233" s="205" t="n">
        <f aca="false">ROUND(E233*F233,2)</f>
        <v>0</v>
      </c>
      <c r="H233" s="204" t="n">
        <v>0</v>
      </c>
      <c r="I233" s="205" t="n">
        <f aca="false">ROUND(E233*H233,2)</f>
        <v>0</v>
      </c>
      <c r="J233" s="204" t="n">
        <v>218.3</v>
      </c>
      <c r="K233" s="205" t="n">
        <f aca="false">ROUND(E233*J233,2)</f>
        <v>436.6</v>
      </c>
      <c r="L233" s="205" t="n">
        <v>21</v>
      </c>
      <c r="M233" s="205" t="n">
        <f aca="false">G233*(1+L233/100)</f>
        <v>0</v>
      </c>
      <c r="N233" s="203" t="n">
        <v>0</v>
      </c>
      <c r="O233" s="203" t="n">
        <f aca="false">ROUND(E233*N233,2)</f>
        <v>0</v>
      </c>
      <c r="P233" s="203" t="n">
        <v>0</v>
      </c>
      <c r="Q233" s="203" t="n">
        <f aca="false">ROUND(E233*P233,2)</f>
        <v>0</v>
      </c>
      <c r="R233" s="205"/>
      <c r="S233" s="205" t="s">
        <v>248</v>
      </c>
      <c r="T233" s="206" t="s">
        <v>193</v>
      </c>
      <c r="U233" s="207" t="n">
        <v>0</v>
      </c>
      <c r="V233" s="207" t="n">
        <f aca="false">ROUND(E233*U233,2)</f>
        <v>0</v>
      </c>
      <c r="W233" s="207"/>
      <c r="X233" s="207" t="s">
        <v>194</v>
      </c>
      <c r="Y233" s="207" t="s">
        <v>195</v>
      </c>
      <c r="Z233" s="208"/>
      <c r="AA233" s="208"/>
      <c r="AB233" s="208"/>
      <c r="AC233" s="208"/>
      <c r="AD233" s="208"/>
      <c r="AE233" s="208"/>
      <c r="AF233" s="208"/>
      <c r="AG233" s="208" t="s">
        <v>207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true" outlineLevel="2" collapsed="false">
      <c r="A234" s="209"/>
      <c r="B234" s="210"/>
      <c r="C234" s="220" t="s">
        <v>1363</v>
      </c>
      <c r="D234" s="220"/>
      <c r="E234" s="220"/>
      <c r="F234" s="220"/>
      <c r="G234" s="220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215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37"/>
      <c r="D235" s="238"/>
      <c r="E235" s="239"/>
      <c r="F235" s="240"/>
      <c r="G235" s="240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215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true" outlineLevel="3" collapsed="false">
      <c r="A236" s="209"/>
      <c r="B236" s="210"/>
      <c r="C236" s="218" t="s">
        <v>1221</v>
      </c>
      <c r="D236" s="218"/>
      <c r="E236" s="218"/>
      <c r="F236" s="218"/>
      <c r="G236" s="218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215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7"/>
      <c r="D237" s="217"/>
      <c r="E237" s="217"/>
      <c r="F237" s="217"/>
      <c r="G237" s="21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63</v>
      </c>
      <c r="B238" s="200" t="s">
        <v>1364</v>
      </c>
      <c r="C238" s="201" t="s">
        <v>1365</v>
      </c>
      <c r="D238" s="202" t="s">
        <v>259</v>
      </c>
      <c r="E238" s="203" t="n">
        <v>18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268.3</v>
      </c>
      <c r="K238" s="205" t="n">
        <f aca="false">ROUND(E238*J238,2)</f>
        <v>4829.4</v>
      </c>
      <c r="L238" s="205" t="n">
        <v>21</v>
      </c>
      <c r="M238" s="205" t="n">
        <f aca="false">G238*(1+L238/100)</f>
        <v>0</v>
      </c>
      <c r="N238" s="203" t="n">
        <v>0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248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207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true" outlineLevel="2" collapsed="false">
      <c r="A239" s="209"/>
      <c r="B239" s="210"/>
      <c r="C239" s="220" t="s">
        <v>1366</v>
      </c>
      <c r="D239" s="220"/>
      <c r="E239" s="220"/>
      <c r="F239" s="220"/>
      <c r="G239" s="220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215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37"/>
      <c r="D240" s="238"/>
      <c r="E240" s="239"/>
      <c r="F240" s="240"/>
      <c r="G240" s="240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215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3" collapsed="false">
      <c r="A241" s="209"/>
      <c r="B241" s="210"/>
      <c r="C241" s="218" t="s">
        <v>1221</v>
      </c>
      <c r="D241" s="218"/>
      <c r="E241" s="218"/>
      <c r="F241" s="218"/>
      <c r="G241" s="218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199" t="n">
        <v>64</v>
      </c>
      <c r="B243" s="200" t="s">
        <v>1367</v>
      </c>
      <c r="C243" s="201" t="s">
        <v>1368</v>
      </c>
      <c r="D243" s="202" t="s">
        <v>259</v>
      </c>
      <c r="E243" s="203" t="n">
        <v>2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290.3</v>
      </c>
      <c r="K243" s="205" t="n">
        <f aca="false">ROUND(E243*J243,2)</f>
        <v>580.6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</v>
      </c>
      <c r="Q243" s="203" t="n">
        <f aca="false">ROUND(E243*P243,2)</f>
        <v>0</v>
      </c>
      <c r="R243" s="205"/>
      <c r="S243" s="205" t="s">
        <v>248</v>
      </c>
      <c r="T243" s="206" t="s">
        <v>193</v>
      </c>
      <c r="U243" s="207" t="n">
        <v>0</v>
      </c>
      <c r="V243" s="207" t="n">
        <f aca="false">ROUND(E243*U243,2)</f>
        <v>0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true" outlineLevel="2" collapsed="false">
      <c r="A244" s="209"/>
      <c r="B244" s="210"/>
      <c r="C244" s="220" t="s">
        <v>1221</v>
      </c>
      <c r="D244" s="220"/>
      <c r="E244" s="220"/>
      <c r="F244" s="220"/>
      <c r="G244" s="220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215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65</v>
      </c>
      <c r="B246" s="200" t="s">
        <v>1369</v>
      </c>
      <c r="C246" s="201" t="s">
        <v>1370</v>
      </c>
      <c r="D246" s="202" t="s">
        <v>259</v>
      </c>
      <c r="E246" s="203" t="n">
        <v>1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307.3</v>
      </c>
      <c r="K246" s="205" t="n">
        <f aca="false">ROUND(E246*J246,2)</f>
        <v>307.3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/>
      <c r="S246" s="205" t="s">
        <v>248</v>
      </c>
      <c r="T246" s="20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true" outlineLevel="2" collapsed="false">
      <c r="A247" s="209"/>
      <c r="B247" s="210"/>
      <c r="C247" s="220" t="s">
        <v>1366</v>
      </c>
      <c r="D247" s="220"/>
      <c r="E247" s="220"/>
      <c r="F247" s="220"/>
      <c r="G247" s="220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215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37"/>
      <c r="D248" s="238"/>
      <c r="E248" s="239"/>
      <c r="F248" s="240"/>
      <c r="G248" s="240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215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true" outlineLevel="3" collapsed="false">
      <c r="A249" s="209"/>
      <c r="B249" s="210"/>
      <c r="C249" s="218" t="s">
        <v>1221</v>
      </c>
      <c r="D249" s="218"/>
      <c r="E249" s="218"/>
      <c r="F249" s="218"/>
      <c r="G249" s="218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215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2" collapsed="false">
      <c r="A250" s="209"/>
      <c r="B250" s="210"/>
      <c r="C250" s="217"/>
      <c r="D250" s="217"/>
      <c r="E250" s="217"/>
      <c r="F250" s="217"/>
      <c r="G250" s="217"/>
      <c r="H250" s="207"/>
      <c r="I250" s="207"/>
      <c r="J250" s="207"/>
      <c r="K250" s="207"/>
      <c r="L250" s="207"/>
      <c r="M250" s="207"/>
      <c r="N250" s="212"/>
      <c r="O250" s="212"/>
      <c r="P250" s="212"/>
      <c r="Q250" s="212"/>
      <c r="R250" s="207"/>
      <c r="S250" s="207"/>
      <c r="T250" s="207"/>
      <c r="U250" s="207"/>
      <c r="V250" s="207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 t="s">
        <v>202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2.8" hidden="false" customHeight="false" outlineLevel="1" collapsed="false">
      <c r="A251" s="199" t="n">
        <v>66</v>
      </c>
      <c r="B251" s="200" t="s">
        <v>1371</v>
      </c>
      <c r="C251" s="201" t="s">
        <v>1372</v>
      </c>
      <c r="D251" s="202" t="s">
        <v>259</v>
      </c>
      <c r="E251" s="203" t="n">
        <v>8</v>
      </c>
      <c r="F251" s="204"/>
      <c r="G251" s="205" t="n">
        <f aca="false">ROUND(E251*F251,2)</f>
        <v>0</v>
      </c>
      <c r="H251" s="204" t="n">
        <v>0</v>
      </c>
      <c r="I251" s="205" t="n">
        <f aca="false">ROUND(E251*H251,2)</f>
        <v>0</v>
      </c>
      <c r="J251" s="204" t="n">
        <v>278.3</v>
      </c>
      <c r="K251" s="205" t="n">
        <f aca="false">ROUND(E251*J251,2)</f>
        <v>2226.4</v>
      </c>
      <c r="L251" s="205" t="n">
        <v>21</v>
      </c>
      <c r="M251" s="205" t="n">
        <f aca="false">G251*(1+L251/100)</f>
        <v>0</v>
      </c>
      <c r="N251" s="203" t="n">
        <v>0</v>
      </c>
      <c r="O251" s="203" t="n">
        <f aca="false">ROUND(E251*N251,2)</f>
        <v>0</v>
      </c>
      <c r="P251" s="203" t="n">
        <v>0</v>
      </c>
      <c r="Q251" s="203" t="n">
        <f aca="false">ROUND(E251*P251,2)</f>
        <v>0</v>
      </c>
      <c r="R251" s="205"/>
      <c r="S251" s="205" t="s">
        <v>248</v>
      </c>
      <c r="T251" s="20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true" outlineLevel="2" collapsed="false">
      <c r="A252" s="209"/>
      <c r="B252" s="210"/>
      <c r="C252" s="220" t="s">
        <v>1366</v>
      </c>
      <c r="D252" s="220"/>
      <c r="E252" s="220"/>
      <c r="F252" s="220"/>
      <c r="G252" s="220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215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37"/>
      <c r="D253" s="238"/>
      <c r="E253" s="239"/>
      <c r="F253" s="240"/>
      <c r="G253" s="240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215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true" outlineLevel="3" collapsed="false">
      <c r="A254" s="209"/>
      <c r="B254" s="210"/>
      <c r="C254" s="218" t="s">
        <v>1221</v>
      </c>
      <c r="D254" s="218"/>
      <c r="E254" s="218"/>
      <c r="F254" s="218"/>
      <c r="G254" s="218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215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199" t="n">
        <v>67</v>
      </c>
      <c r="B256" s="200" t="s">
        <v>1373</v>
      </c>
      <c r="C256" s="201" t="s">
        <v>1374</v>
      </c>
      <c r="D256" s="202" t="s">
        <v>259</v>
      </c>
      <c r="E256" s="203" t="n">
        <v>2</v>
      </c>
      <c r="F256" s="204"/>
      <c r="G256" s="205" t="n">
        <f aca="false">ROUND(E256*F256,2)</f>
        <v>0</v>
      </c>
      <c r="H256" s="204" t="n">
        <v>0</v>
      </c>
      <c r="I256" s="205" t="n">
        <f aca="false">ROUND(E256*H256,2)</f>
        <v>0</v>
      </c>
      <c r="J256" s="204" t="n">
        <v>526.5</v>
      </c>
      <c r="K256" s="205" t="n">
        <f aca="false">ROUND(E256*J256,2)</f>
        <v>1053</v>
      </c>
      <c r="L256" s="205" t="n">
        <v>21</v>
      </c>
      <c r="M256" s="205" t="n">
        <f aca="false">G256*(1+L256/100)</f>
        <v>0</v>
      </c>
      <c r="N256" s="203" t="n">
        <v>0</v>
      </c>
      <c r="O256" s="203" t="n">
        <f aca="false">ROUND(E256*N256,2)</f>
        <v>0</v>
      </c>
      <c r="P256" s="203" t="n">
        <v>0</v>
      </c>
      <c r="Q256" s="203" t="n">
        <f aca="false">ROUND(E256*P256,2)</f>
        <v>0</v>
      </c>
      <c r="R256" s="205"/>
      <c r="S256" s="205" t="s">
        <v>248</v>
      </c>
      <c r="T256" s="20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true" outlineLevel="2" collapsed="false">
      <c r="A257" s="209"/>
      <c r="B257" s="210"/>
      <c r="C257" s="220" t="s">
        <v>1375</v>
      </c>
      <c r="D257" s="220"/>
      <c r="E257" s="220"/>
      <c r="F257" s="220"/>
      <c r="G257" s="220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215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3" collapsed="false">
      <c r="A258" s="209"/>
      <c r="B258" s="210"/>
      <c r="C258" s="237"/>
      <c r="D258" s="238"/>
      <c r="E258" s="239"/>
      <c r="F258" s="240"/>
      <c r="G258" s="240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215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true" outlineLevel="3" collapsed="false">
      <c r="A259" s="209"/>
      <c r="B259" s="210"/>
      <c r="C259" s="218" t="s">
        <v>1221</v>
      </c>
      <c r="D259" s="218"/>
      <c r="E259" s="218"/>
      <c r="F259" s="218"/>
      <c r="G259" s="218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215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3.2" hidden="false" customHeight="false" outlineLevel="2" collapsed="false">
      <c r="A260" s="209"/>
      <c r="B260" s="210"/>
      <c r="C260" s="217"/>
      <c r="D260" s="217"/>
      <c r="E260" s="217"/>
      <c r="F260" s="217"/>
      <c r="G260" s="217"/>
      <c r="H260" s="207"/>
      <c r="I260" s="207"/>
      <c r="J260" s="207"/>
      <c r="K260" s="207"/>
      <c r="L260" s="207"/>
      <c r="M260" s="207"/>
      <c r="N260" s="212"/>
      <c r="O260" s="212"/>
      <c r="P260" s="212"/>
      <c r="Q260" s="212"/>
      <c r="R260" s="207"/>
      <c r="S260" s="207"/>
      <c r="T260" s="207"/>
      <c r="U260" s="207"/>
      <c r="V260" s="207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 t="s">
        <v>202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2.8" hidden="false" customHeight="false" outlineLevel="1" collapsed="false">
      <c r="A261" s="199" t="n">
        <v>68</v>
      </c>
      <c r="B261" s="200" t="s">
        <v>1376</v>
      </c>
      <c r="C261" s="201" t="s">
        <v>1377</v>
      </c>
      <c r="D261" s="202" t="s">
        <v>259</v>
      </c>
      <c r="E261" s="203" t="n">
        <v>2</v>
      </c>
      <c r="F261" s="204"/>
      <c r="G261" s="205" t="n">
        <f aca="false">ROUND(E261*F261,2)</f>
        <v>0</v>
      </c>
      <c r="H261" s="204" t="n">
        <v>0</v>
      </c>
      <c r="I261" s="205" t="n">
        <f aca="false">ROUND(E261*H261,2)</f>
        <v>0</v>
      </c>
      <c r="J261" s="204" t="n">
        <v>637.5</v>
      </c>
      <c r="K261" s="205" t="n">
        <f aca="false">ROUND(E261*J261,2)</f>
        <v>1275</v>
      </c>
      <c r="L261" s="205" t="n">
        <v>21</v>
      </c>
      <c r="M261" s="205" t="n">
        <f aca="false">G261*(1+L261/100)</f>
        <v>0</v>
      </c>
      <c r="N261" s="203" t="n">
        <v>0</v>
      </c>
      <c r="O261" s="203" t="n">
        <f aca="false">ROUND(E261*N261,2)</f>
        <v>0</v>
      </c>
      <c r="P261" s="203" t="n">
        <v>0</v>
      </c>
      <c r="Q261" s="203" t="n">
        <f aca="false">ROUND(E261*P261,2)</f>
        <v>0</v>
      </c>
      <c r="R261" s="205"/>
      <c r="S261" s="205" t="s">
        <v>248</v>
      </c>
      <c r="T261" s="206" t="s">
        <v>193</v>
      </c>
      <c r="U261" s="207" t="n">
        <v>0</v>
      </c>
      <c r="V261" s="207" t="n">
        <f aca="false">ROUND(E261*U261,2)</f>
        <v>0</v>
      </c>
      <c r="W261" s="207"/>
      <c r="X261" s="207" t="s">
        <v>194</v>
      </c>
      <c r="Y261" s="207" t="s">
        <v>195</v>
      </c>
      <c r="Z261" s="208"/>
      <c r="AA261" s="208"/>
      <c r="AB261" s="208"/>
      <c r="AC261" s="208"/>
      <c r="AD261" s="208"/>
      <c r="AE261" s="208"/>
      <c r="AF261" s="208"/>
      <c r="AG261" s="208" t="s">
        <v>207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true" outlineLevel="2" collapsed="false">
      <c r="A262" s="209"/>
      <c r="B262" s="210"/>
      <c r="C262" s="220" t="s">
        <v>1375</v>
      </c>
      <c r="D262" s="220"/>
      <c r="E262" s="220"/>
      <c r="F262" s="220"/>
      <c r="G262" s="220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215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37"/>
      <c r="D263" s="238"/>
      <c r="E263" s="239"/>
      <c r="F263" s="240"/>
      <c r="G263" s="240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215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true" outlineLevel="3" collapsed="false">
      <c r="A264" s="209"/>
      <c r="B264" s="210"/>
      <c r="C264" s="218" t="s">
        <v>1221</v>
      </c>
      <c r="D264" s="218"/>
      <c r="E264" s="218"/>
      <c r="F264" s="218"/>
      <c r="G264" s="218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215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7"/>
      <c r="D265" s="217"/>
      <c r="E265" s="217"/>
      <c r="F265" s="217"/>
      <c r="G265" s="217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199" t="n">
        <v>69</v>
      </c>
      <c r="B266" s="200" t="s">
        <v>1378</v>
      </c>
      <c r="C266" s="201" t="s">
        <v>1379</v>
      </c>
      <c r="D266" s="202" t="s">
        <v>259</v>
      </c>
      <c r="E266" s="203" t="n">
        <v>1</v>
      </c>
      <c r="F266" s="204"/>
      <c r="G266" s="205" t="n">
        <f aca="false">ROUND(E266*F266,2)</f>
        <v>0</v>
      </c>
      <c r="H266" s="204" t="n">
        <v>0</v>
      </c>
      <c r="I266" s="205" t="n">
        <f aca="false">ROUND(E266*H266,2)</f>
        <v>0</v>
      </c>
      <c r="J266" s="204" t="n">
        <v>11800</v>
      </c>
      <c r="K266" s="205" t="n">
        <f aca="false">ROUND(E266*J266,2)</f>
        <v>11800</v>
      </c>
      <c r="L266" s="205" t="n">
        <v>21</v>
      </c>
      <c r="M266" s="205" t="n">
        <f aca="false">G266*(1+L266/100)</f>
        <v>0</v>
      </c>
      <c r="N266" s="203" t="n">
        <v>0</v>
      </c>
      <c r="O266" s="203" t="n">
        <f aca="false">ROUND(E266*N266,2)</f>
        <v>0</v>
      </c>
      <c r="P266" s="203" t="n">
        <v>0</v>
      </c>
      <c r="Q266" s="203" t="n">
        <f aca="false">ROUND(E266*P266,2)</f>
        <v>0</v>
      </c>
      <c r="R266" s="205"/>
      <c r="S266" s="205" t="s">
        <v>248</v>
      </c>
      <c r="T266" s="20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194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207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true" outlineLevel="2" collapsed="false">
      <c r="A267" s="209"/>
      <c r="B267" s="210"/>
      <c r="C267" s="220" t="s">
        <v>1380</v>
      </c>
      <c r="D267" s="220"/>
      <c r="E267" s="220"/>
      <c r="F267" s="220"/>
      <c r="G267" s="220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215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13" t="str">
        <f aca="false">C267</f>
        <v>pro přivolání pomoci tělesně postiženým osobám obsahuje kontrolní modul s alarmem, tlačítko signální tahové, tlačítko resetovací, transformátor.</v>
      </c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37"/>
      <c r="D268" s="238"/>
      <c r="E268" s="239"/>
      <c r="F268" s="240"/>
      <c r="G268" s="240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215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true" outlineLevel="3" collapsed="false">
      <c r="A269" s="209"/>
      <c r="B269" s="210"/>
      <c r="C269" s="218" t="s">
        <v>1221</v>
      </c>
      <c r="D269" s="218"/>
      <c r="E269" s="218"/>
      <c r="F269" s="218"/>
      <c r="G269" s="218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215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3.2" hidden="false" customHeight="false" outlineLevel="2" collapsed="false">
      <c r="A270" s="209"/>
      <c r="B270" s="210"/>
      <c r="C270" s="217"/>
      <c r="D270" s="217"/>
      <c r="E270" s="217"/>
      <c r="F270" s="217"/>
      <c r="G270" s="217"/>
      <c r="H270" s="207"/>
      <c r="I270" s="207"/>
      <c r="J270" s="207"/>
      <c r="K270" s="207"/>
      <c r="L270" s="207"/>
      <c r="M270" s="207"/>
      <c r="N270" s="212"/>
      <c r="O270" s="212"/>
      <c r="P270" s="212"/>
      <c r="Q270" s="212"/>
      <c r="R270" s="207"/>
      <c r="S270" s="207"/>
      <c r="T270" s="207"/>
      <c r="U270" s="207"/>
      <c r="V270" s="207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 t="s">
        <v>202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2.8" hidden="false" customHeight="false" outlineLevel="1" collapsed="false">
      <c r="A271" s="199" t="n">
        <v>70</v>
      </c>
      <c r="B271" s="200" t="s">
        <v>1381</v>
      </c>
      <c r="C271" s="201" t="s">
        <v>1382</v>
      </c>
      <c r="D271" s="202" t="s">
        <v>259</v>
      </c>
      <c r="E271" s="203" t="n">
        <v>1</v>
      </c>
      <c r="F271" s="204"/>
      <c r="G271" s="205" t="n">
        <f aca="false">ROUND(E271*F271,2)</f>
        <v>0</v>
      </c>
      <c r="H271" s="204" t="n">
        <v>0</v>
      </c>
      <c r="I271" s="205" t="n">
        <f aca="false">ROUND(E271*H271,2)</f>
        <v>0</v>
      </c>
      <c r="J271" s="204" t="n">
        <v>732.5</v>
      </c>
      <c r="K271" s="205" t="n">
        <f aca="false">ROUND(E271*J271,2)</f>
        <v>732.5</v>
      </c>
      <c r="L271" s="205" t="n">
        <v>21</v>
      </c>
      <c r="M271" s="205" t="n">
        <f aca="false">G271*(1+L271/100)</f>
        <v>0</v>
      </c>
      <c r="N271" s="203" t="n">
        <v>0</v>
      </c>
      <c r="O271" s="203" t="n">
        <f aca="false">ROUND(E271*N271,2)</f>
        <v>0</v>
      </c>
      <c r="P271" s="203" t="n">
        <v>0</v>
      </c>
      <c r="Q271" s="203" t="n">
        <f aca="false">ROUND(E271*P271,2)</f>
        <v>0</v>
      </c>
      <c r="R271" s="205"/>
      <c r="S271" s="205" t="s">
        <v>248</v>
      </c>
      <c r="T271" s="206" t="s">
        <v>193</v>
      </c>
      <c r="U271" s="207" t="n">
        <v>0</v>
      </c>
      <c r="V271" s="207" t="n">
        <f aca="false">ROUND(E271*U271,2)</f>
        <v>0</v>
      </c>
      <c r="W271" s="207"/>
      <c r="X271" s="207" t="s">
        <v>194</v>
      </c>
      <c r="Y271" s="207" t="s">
        <v>195</v>
      </c>
      <c r="Z271" s="208"/>
      <c r="AA271" s="208"/>
      <c r="AB271" s="208"/>
      <c r="AC271" s="208"/>
      <c r="AD271" s="208"/>
      <c r="AE271" s="208"/>
      <c r="AF271" s="208"/>
      <c r="AG271" s="208" t="s">
        <v>207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true" outlineLevel="2" collapsed="false">
      <c r="A272" s="209"/>
      <c r="B272" s="210"/>
      <c r="C272" s="220" t="s">
        <v>1383</v>
      </c>
      <c r="D272" s="220"/>
      <c r="E272" s="220"/>
      <c r="F272" s="220"/>
      <c r="G272" s="220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215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37"/>
      <c r="D273" s="238"/>
      <c r="E273" s="239"/>
      <c r="F273" s="240"/>
      <c r="G273" s="240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215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true" outlineLevel="3" collapsed="false">
      <c r="A274" s="209"/>
      <c r="B274" s="210"/>
      <c r="C274" s="218" t="s">
        <v>1221</v>
      </c>
      <c r="D274" s="218"/>
      <c r="E274" s="218"/>
      <c r="F274" s="218"/>
      <c r="G274" s="218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215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71</v>
      </c>
      <c r="B276" s="200" t="s">
        <v>1384</v>
      </c>
      <c r="C276" s="201" t="s">
        <v>1385</v>
      </c>
      <c r="D276" s="202" t="s">
        <v>259</v>
      </c>
      <c r="E276" s="203" t="n">
        <v>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1100</v>
      </c>
      <c r="K276" s="205" t="n">
        <f aca="false">ROUND(E276*J276,2)</f>
        <v>1100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/>
      <c r="S276" s="205" t="s">
        <v>248</v>
      </c>
      <c r="T276" s="206" t="s">
        <v>193</v>
      </c>
      <c r="U276" s="207" t="n">
        <v>0</v>
      </c>
      <c r="V276" s="207" t="n">
        <f aca="false">ROUND(E276*U276,2)</f>
        <v>0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20" t="s">
        <v>1386</v>
      </c>
      <c r="D277" s="220"/>
      <c r="E277" s="220"/>
      <c r="F277" s="220"/>
      <c r="G277" s="220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215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13.2" hidden="false" customHeight="false" outlineLevel="3" collapsed="false">
      <c r="A278" s="209"/>
      <c r="B278" s="210"/>
      <c r="C278" s="237"/>
      <c r="D278" s="238"/>
      <c r="E278" s="239"/>
      <c r="F278" s="240"/>
      <c r="G278" s="240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true" outlineLevel="3" collapsed="false">
      <c r="A279" s="209"/>
      <c r="B279" s="210"/>
      <c r="C279" s="218" t="s">
        <v>1221</v>
      </c>
      <c r="D279" s="218"/>
      <c r="E279" s="218"/>
      <c r="F279" s="218"/>
      <c r="G279" s="218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215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2" collapsed="false">
      <c r="A280" s="209"/>
      <c r="B280" s="210"/>
      <c r="C280" s="217"/>
      <c r="D280" s="217"/>
      <c r="E280" s="217"/>
      <c r="F280" s="217"/>
      <c r="G280" s="21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202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2.8" hidden="false" customHeight="false" outlineLevel="1" collapsed="false">
      <c r="A281" s="199" t="n">
        <v>72</v>
      </c>
      <c r="B281" s="200" t="s">
        <v>1387</v>
      </c>
      <c r="C281" s="201" t="s">
        <v>1388</v>
      </c>
      <c r="D281" s="202" t="s">
        <v>443</v>
      </c>
      <c r="E281" s="203" t="n">
        <v>12</v>
      </c>
      <c r="F281" s="204"/>
      <c r="G281" s="205" t="n">
        <f aca="false">ROUND(E281*F281,2)</f>
        <v>0</v>
      </c>
      <c r="H281" s="204" t="n">
        <v>0</v>
      </c>
      <c r="I281" s="205" t="n">
        <f aca="false">ROUND(E281*H281,2)</f>
        <v>0</v>
      </c>
      <c r="J281" s="204" t="n">
        <v>350</v>
      </c>
      <c r="K281" s="205" t="n">
        <f aca="false">ROUND(E281*J281,2)</f>
        <v>4200</v>
      </c>
      <c r="L281" s="205" t="n">
        <v>21</v>
      </c>
      <c r="M281" s="205" t="n">
        <f aca="false">G281*(1+L281/100)</f>
        <v>0</v>
      </c>
      <c r="N281" s="203" t="n">
        <v>0</v>
      </c>
      <c r="O281" s="203" t="n">
        <f aca="false">ROUND(E281*N281,2)</f>
        <v>0</v>
      </c>
      <c r="P281" s="203" t="n">
        <v>0</v>
      </c>
      <c r="Q281" s="203" t="n">
        <f aca="false">ROUND(E281*P281,2)</f>
        <v>0</v>
      </c>
      <c r="R281" s="205"/>
      <c r="S281" s="205" t="s">
        <v>248</v>
      </c>
      <c r="T281" s="206" t="s">
        <v>193</v>
      </c>
      <c r="U281" s="207" t="n">
        <v>0</v>
      </c>
      <c r="V281" s="207" t="n">
        <f aca="false">ROUND(E281*U281,2)</f>
        <v>0</v>
      </c>
      <c r="W281" s="207"/>
      <c r="X281" s="207" t="s">
        <v>194</v>
      </c>
      <c r="Y281" s="207" t="s">
        <v>195</v>
      </c>
      <c r="Z281" s="208"/>
      <c r="AA281" s="208"/>
      <c r="AB281" s="208"/>
      <c r="AC281" s="208"/>
      <c r="AD281" s="208"/>
      <c r="AE281" s="208"/>
      <c r="AF281" s="208"/>
      <c r="AG281" s="208" t="s">
        <v>207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2" collapsed="false">
      <c r="A282" s="209"/>
      <c r="B282" s="210"/>
      <c r="C282" s="219"/>
      <c r="D282" s="219"/>
      <c r="E282" s="219"/>
      <c r="F282" s="219"/>
      <c r="G282" s="219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202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2.8" hidden="false" customHeight="false" outlineLevel="1" collapsed="false">
      <c r="A283" s="229" t="n">
        <v>73</v>
      </c>
      <c r="B283" s="230" t="s">
        <v>1389</v>
      </c>
      <c r="C283" s="231" t="s">
        <v>1390</v>
      </c>
      <c r="D283" s="232" t="s">
        <v>443</v>
      </c>
      <c r="E283" s="233" t="n">
        <v>12</v>
      </c>
      <c r="F283" s="204"/>
      <c r="G283" s="234" t="n">
        <f aca="false">ROUND(E283*F283,2)</f>
        <v>0</v>
      </c>
      <c r="H283" s="235" t="n">
        <v>0</v>
      </c>
      <c r="I283" s="234" t="n">
        <f aca="false">ROUND(E283*H283,2)</f>
        <v>0</v>
      </c>
      <c r="J283" s="235" t="n">
        <v>450</v>
      </c>
      <c r="K283" s="234" t="n">
        <f aca="false">ROUND(E283*J283,2)</f>
        <v>5400</v>
      </c>
      <c r="L283" s="234" t="n">
        <v>21</v>
      </c>
      <c r="M283" s="234" t="n">
        <f aca="false">G283*(1+L283/100)</f>
        <v>0</v>
      </c>
      <c r="N283" s="233" t="n">
        <v>0</v>
      </c>
      <c r="O283" s="233" t="n">
        <f aca="false">ROUND(E283*N283,2)</f>
        <v>0</v>
      </c>
      <c r="P283" s="233" t="n">
        <v>0</v>
      </c>
      <c r="Q283" s="233" t="n">
        <f aca="false">ROUND(E283*P283,2)</f>
        <v>0</v>
      </c>
      <c r="R283" s="234"/>
      <c r="S283" s="234" t="s">
        <v>248</v>
      </c>
      <c r="T283" s="236" t="s">
        <v>193</v>
      </c>
      <c r="U283" s="207" t="n">
        <v>0</v>
      </c>
      <c r="V283" s="207" t="n">
        <f aca="false">ROUND(E283*U283,2)</f>
        <v>0</v>
      </c>
      <c r="W283" s="207"/>
      <c r="X283" s="207" t="s">
        <v>194</v>
      </c>
      <c r="Y283" s="207" t="s">
        <v>195</v>
      </c>
      <c r="Z283" s="208"/>
      <c r="AA283" s="208"/>
      <c r="AB283" s="208"/>
      <c r="AC283" s="208"/>
      <c r="AD283" s="208"/>
      <c r="AE283" s="208"/>
      <c r="AF283" s="208"/>
      <c r="AG283" s="208" t="s">
        <v>207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3.2" hidden="false" customHeight="false" outlineLevel="2" collapsed="false">
      <c r="A284" s="209"/>
      <c r="B284" s="210"/>
      <c r="C284" s="219"/>
      <c r="D284" s="219"/>
      <c r="E284" s="219"/>
      <c r="F284" s="219"/>
      <c r="G284" s="219"/>
      <c r="H284" s="207"/>
      <c r="I284" s="207"/>
      <c r="J284" s="207"/>
      <c r="K284" s="207"/>
      <c r="L284" s="207"/>
      <c r="M284" s="207"/>
      <c r="N284" s="212"/>
      <c r="O284" s="212"/>
      <c r="P284" s="212"/>
      <c r="Q284" s="212"/>
      <c r="R284" s="207"/>
      <c r="S284" s="207"/>
      <c r="T284" s="207"/>
      <c r="U284" s="207"/>
      <c r="V284" s="207"/>
      <c r="W284" s="207"/>
      <c r="X284" s="207"/>
      <c r="Y284" s="207"/>
      <c r="Z284" s="208"/>
      <c r="AA284" s="208"/>
      <c r="AB284" s="208"/>
      <c r="AC284" s="208"/>
      <c r="AD284" s="208"/>
      <c r="AE284" s="208"/>
      <c r="AF284" s="208"/>
      <c r="AG284" s="208" t="s">
        <v>202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2.8" hidden="false" customHeight="false" outlineLevel="1" collapsed="false">
      <c r="A285" s="199" t="n">
        <v>74</v>
      </c>
      <c r="B285" s="200" t="s">
        <v>1391</v>
      </c>
      <c r="C285" s="201" t="s">
        <v>1392</v>
      </c>
      <c r="D285" s="202" t="s">
        <v>340</v>
      </c>
      <c r="E285" s="203" t="n">
        <v>50</v>
      </c>
      <c r="F285" s="204"/>
      <c r="G285" s="205" t="n">
        <f aca="false">ROUND(E285*F285,2)</f>
        <v>0</v>
      </c>
      <c r="H285" s="204" t="n">
        <v>0</v>
      </c>
      <c r="I285" s="205" t="n">
        <f aca="false">ROUND(E285*H285,2)</f>
        <v>0</v>
      </c>
      <c r="J285" s="204" t="n">
        <v>75.93</v>
      </c>
      <c r="K285" s="205" t="n">
        <f aca="false">ROUND(E285*J285,2)</f>
        <v>3796.5</v>
      </c>
      <c r="L285" s="205" t="n">
        <v>21</v>
      </c>
      <c r="M285" s="205" t="n">
        <f aca="false">G285*(1+L285/100)</f>
        <v>0</v>
      </c>
      <c r="N285" s="203" t="n">
        <v>0</v>
      </c>
      <c r="O285" s="203" t="n">
        <f aca="false">ROUND(E285*N285,2)</f>
        <v>0</v>
      </c>
      <c r="P285" s="203" t="n">
        <v>0</v>
      </c>
      <c r="Q285" s="203" t="n">
        <f aca="false">ROUND(E285*P285,2)</f>
        <v>0</v>
      </c>
      <c r="R285" s="205"/>
      <c r="S285" s="205" t="s">
        <v>248</v>
      </c>
      <c r="T285" s="206" t="s">
        <v>193</v>
      </c>
      <c r="U285" s="207" t="n">
        <v>0</v>
      </c>
      <c r="V285" s="207" t="n">
        <f aca="false">ROUND(E285*U285,2)</f>
        <v>0</v>
      </c>
      <c r="W285" s="207"/>
      <c r="X285" s="207" t="s">
        <v>194</v>
      </c>
      <c r="Y285" s="207" t="s">
        <v>195</v>
      </c>
      <c r="Z285" s="208"/>
      <c r="AA285" s="208"/>
      <c r="AB285" s="208"/>
      <c r="AC285" s="208"/>
      <c r="AD285" s="208"/>
      <c r="AE285" s="208"/>
      <c r="AF285" s="208"/>
      <c r="AG285" s="208" t="s">
        <v>207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true" outlineLevel="2" collapsed="false">
      <c r="A286" s="209"/>
      <c r="B286" s="210"/>
      <c r="C286" s="220" t="s">
        <v>1221</v>
      </c>
      <c r="D286" s="220"/>
      <c r="E286" s="220"/>
      <c r="F286" s="220"/>
      <c r="G286" s="220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215</v>
      </c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75</v>
      </c>
      <c r="B288" s="200" t="s">
        <v>1393</v>
      </c>
      <c r="C288" s="201" t="s">
        <v>1394</v>
      </c>
      <c r="D288" s="202" t="s">
        <v>264</v>
      </c>
      <c r="E288" s="203" t="n">
        <v>1</v>
      </c>
      <c r="F288" s="204"/>
      <c r="G288" s="205" t="n">
        <f aca="false">ROUND(E288*F288,2)</f>
        <v>0</v>
      </c>
      <c r="H288" s="204" t="n">
        <v>0</v>
      </c>
      <c r="I288" s="205" t="n">
        <f aca="false">ROUND(E288*H288,2)</f>
        <v>0</v>
      </c>
      <c r="J288" s="204" t="n">
        <v>1500</v>
      </c>
      <c r="K288" s="205" t="n">
        <f aca="false">ROUND(E288*J288,2)</f>
        <v>1500</v>
      </c>
      <c r="L288" s="205" t="n">
        <v>21</v>
      </c>
      <c r="M288" s="205" t="n">
        <f aca="false">G288*(1+L288/100)</f>
        <v>0</v>
      </c>
      <c r="N288" s="203" t="n">
        <v>0</v>
      </c>
      <c r="O288" s="203" t="n">
        <f aca="false">ROUND(E288*N288,2)</f>
        <v>0</v>
      </c>
      <c r="P288" s="203" t="n">
        <v>0</v>
      </c>
      <c r="Q288" s="203" t="n">
        <f aca="false">ROUND(E288*P288,2)</f>
        <v>0</v>
      </c>
      <c r="R288" s="205"/>
      <c r="S288" s="205" t="s">
        <v>248</v>
      </c>
      <c r="T288" s="206" t="s">
        <v>193</v>
      </c>
      <c r="U288" s="207" t="n">
        <v>0</v>
      </c>
      <c r="V288" s="207" t="n">
        <f aca="false">ROUND(E288*U288,2)</f>
        <v>0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20" t="s">
        <v>1395</v>
      </c>
      <c r="D289" s="220"/>
      <c r="E289" s="220"/>
      <c r="F289" s="220"/>
      <c r="G289" s="220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215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13.2" hidden="false" customHeight="false" outlineLevel="3" collapsed="false">
      <c r="A290" s="209"/>
      <c r="B290" s="210"/>
      <c r="C290" s="237"/>
      <c r="D290" s="238"/>
      <c r="E290" s="239"/>
      <c r="F290" s="240"/>
      <c r="G290" s="240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true" outlineLevel="3" collapsed="false">
      <c r="A291" s="209"/>
      <c r="B291" s="210"/>
      <c r="C291" s="218" t="s">
        <v>1221</v>
      </c>
      <c r="D291" s="218"/>
      <c r="E291" s="218"/>
      <c r="F291" s="218"/>
      <c r="G291" s="218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215</v>
      </c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2" collapsed="false">
      <c r="A292" s="209"/>
      <c r="B292" s="210"/>
      <c r="C292" s="217"/>
      <c r="D292" s="217"/>
      <c r="E292" s="217"/>
      <c r="F292" s="217"/>
      <c r="G292" s="21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202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2.8" hidden="false" customHeight="false" outlineLevel="1" collapsed="false">
      <c r="A293" s="199" t="n">
        <v>76</v>
      </c>
      <c r="B293" s="200" t="s">
        <v>1396</v>
      </c>
      <c r="C293" s="201" t="s">
        <v>1397</v>
      </c>
      <c r="D293" s="202" t="s">
        <v>259</v>
      </c>
      <c r="E293" s="203" t="n">
        <v>1</v>
      </c>
      <c r="F293" s="204"/>
      <c r="G293" s="205" t="n">
        <f aca="false">ROUND(E293*F293,2)</f>
        <v>0</v>
      </c>
      <c r="H293" s="204" t="n">
        <v>0</v>
      </c>
      <c r="I293" s="205" t="n">
        <f aca="false">ROUND(E293*H293,2)</f>
        <v>0</v>
      </c>
      <c r="J293" s="204" t="n">
        <v>645</v>
      </c>
      <c r="K293" s="205" t="n">
        <f aca="false">ROUND(E293*J293,2)</f>
        <v>645</v>
      </c>
      <c r="L293" s="205" t="n">
        <v>21</v>
      </c>
      <c r="M293" s="205" t="n">
        <f aca="false">G293*(1+L293/100)</f>
        <v>0</v>
      </c>
      <c r="N293" s="203" t="n">
        <v>0</v>
      </c>
      <c r="O293" s="203" t="n">
        <f aca="false">ROUND(E293*N293,2)</f>
        <v>0</v>
      </c>
      <c r="P293" s="203" t="n">
        <v>0</v>
      </c>
      <c r="Q293" s="203" t="n">
        <f aca="false">ROUND(E293*P293,2)</f>
        <v>0</v>
      </c>
      <c r="R293" s="205"/>
      <c r="S293" s="205" t="s">
        <v>248</v>
      </c>
      <c r="T293" s="206" t="s">
        <v>193</v>
      </c>
      <c r="U293" s="207" t="n">
        <v>0</v>
      </c>
      <c r="V293" s="207" t="n">
        <f aca="false">ROUND(E293*U293,2)</f>
        <v>0</v>
      </c>
      <c r="W293" s="207"/>
      <c r="X293" s="207" t="s">
        <v>194</v>
      </c>
      <c r="Y293" s="207" t="s">
        <v>195</v>
      </c>
      <c r="Z293" s="208"/>
      <c r="AA293" s="208"/>
      <c r="AB293" s="208"/>
      <c r="AC293" s="208"/>
      <c r="AD293" s="208"/>
      <c r="AE293" s="208"/>
      <c r="AF293" s="208"/>
      <c r="AG293" s="208" t="s">
        <v>207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true" outlineLevel="2" collapsed="false">
      <c r="A294" s="209"/>
      <c r="B294" s="210"/>
      <c r="C294" s="220" t="s">
        <v>1398</v>
      </c>
      <c r="D294" s="220"/>
      <c r="E294" s="220"/>
      <c r="F294" s="220"/>
      <c r="G294" s="220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215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37"/>
      <c r="D295" s="238"/>
      <c r="E295" s="239"/>
      <c r="F295" s="240"/>
      <c r="G295" s="240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215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true" outlineLevel="3" collapsed="false">
      <c r="A296" s="209"/>
      <c r="B296" s="210"/>
      <c r="C296" s="218" t="s">
        <v>1221</v>
      </c>
      <c r="D296" s="218"/>
      <c r="E296" s="218"/>
      <c r="F296" s="218"/>
      <c r="G296" s="218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215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2" collapsed="false">
      <c r="A297" s="209"/>
      <c r="B297" s="210"/>
      <c r="C297" s="217"/>
      <c r="D297" s="217"/>
      <c r="E297" s="217"/>
      <c r="F297" s="217"/>
      <c r="G297" s="21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202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2.8" hidden="false" customHeight="false" outlineLevel="1" collapsed="false">
      <c r="A298" s="199" t="n">
        <v>77</v>
      </c>
      <c r="B298" s="200" t="s">
        <v>1399</v>
      </c>
      <c r="C298" s="201" t="s">
        <v>1400</v>
      </c>
      <c r="D298" s="202" t="s">
        <v>259</v>
      </c>
      <c r="E298" s="203" t="n">
        <v>10</v>
      </c>
      <c r="F298" s="204"/>
      <c r="G298" s="205" t="n">
        <f aca="false">ROUND(E298*F298,2)</f>
        <v>0</v>
      </c>
      <c r="H298" s="204" t="n">
        <v>0</v>
      </c>
      <c r="I298" s="205" t="n">
        <f aca="false">ROUND(E298*H298,2)</f>
        <v>0</v>
      </c>
      <c r="J298" s="204" t="n">
        <v>135.5</v>
      </c>
      <c r="K298" s="205" t="n">
        <f aca="false">ROUND(E298*J298,2)</f>
        <v>1355</v>
      </c>
      <c r="L298" s="205" t="n">
        <v>21</v>
      </c>
      <c r="M298" s="205" t="n">
        <f aca="false">G298*(1+L298/100)</f>
        <v>0</v>
      </c>
      <c r="N298" s="203" t="n">
        <v>0</v>
      </c>
      <c r="O298" s="203" t="n">
        <f aca="false">ROUND(E298*N298,2)</f>
        <v>0</v>
      </c>
      <c r="P298" s="203" t="n">
        <v>0</v>
      </c>
      <c r="Q298" s="203" t="n">
        <f aca="false">ROUND(E298*P298,2)</f>
        <v>0</v>
      </c>
      <c r="R298" s="205"/>
      <c r="S298" s="205" t="s">
        <v>248</v>
      </c>
      <c r="T298" s="206" t="s">
        <v>193</v>
      </c>
      <c r="U298" s="207" t="n">
        <v>0</v>
      </c>
      <c r="V298" s="207" t="n">
        <f aca="false">ROUND(E298*U298,2)</f>
        <v>0</v>
      </c>
      <c r="W298" s="207"/>
      <c r="X298" s="207" t="s">
        <v>194</v>
      </c>
      <c r="Y298" s="207" t="s">
        <v>195</v>
      </c>
      <c r="Z298" s="208"/>
      <c r="AA298" s="208"/>
      <c r="AB298" s="208"/>
      <c r="AC298" s="208"/>
      <c r="AD298" s="208"/>
      <c r="AE298" s="208"/>
      <c r="AF298" s="208"/>
      <c r="AG298" s="208" t="s">
        <v>207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true" outlineLevel="2" collapsed="false">
      <c r="A299" s="209"/>
      <c r="B299" s="210"/>
      <c r="C299" s="220" t="s">
        <v>1401</v>
      </c>
      <c r="D299" s="220"/>
      <c r="E299" s="220"/>
      <c r="F299" s="220"/>
      <c r="G299" s="220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215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37"/>
      <c r="D300" s="238"/>
      <c r="E300" s="239"/>
      <c r="F300" s="240"/>
      <c r="G300" s="240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215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true" outlineLevel="3" collapsed="false">
      <c r="A301" s="209"/>
      <c r="B301" s="210"/>
      <c r="C301" s="218" t="s">
        <v>1221</v>
      </c>
      <c r="D301" s="218"/>
      <c r="E301" s="218"/>
      <c r="F301" s="218"/>
      <c r="G301" s="218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215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3.2" hidden="false" customHeight="false" outlineLevel="2" collapsed="false">
      <c r="A302" s="209"/>
      <c r="B302" s="210"/>
      <c r="C302" s="217"/>
      <c r="D302" s="217"/>
      <c r="E302" s="217"/>
      <c r="F302" s="217"/>
      <c r="G302" s="217"/>
      <c r="H302" s="207"/>
      <c r="I302" s="207"/>
      <c r="J302" s="207"/>
      <c r="K302" s="207"/>
      <c r="L302" s="207"/>
      <c r="M302" s="207"/>
      <c r="N302" s="212"/>
      <c r="O302" s="212"/>
      <c r="P302" s="212"/>
      <c r="Q302" s="212"/>
      <c r="R302" s="207"/>
      <c r="S302" s="207"/>
      <c r="T302" s="207"/>
      <c r="U302" s="207"/>
      <c r="V302" s="207"/>
      <c r="W302" s="207"/>
      <c r="X302" s="207"/>
      <c r="Y302" s="207"/>
      <c r="Z302" s="208"/>
      <c r="AA302" s="208"/>
      <c r="AB302" s="208"/>
      <c r="AC302" s="208"/>
      <c r="AD302" s="208"/>
      <c r="AE302" s="208"/>
      <c r="AF302" s="208"/>
      <c r="AG302" s="208" t="s">
        <v>202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2.8" hidden="false" customHeight="false" outlineLevel="1" collapsed="false">
      <c r="A303" s="199" t="n">
        <v>78</v>
      </c>
      <c r="B303" s="200" t="s">
        <v>1402</v>
      </c>
      <c r="C303" s="201" t="s">
        <v>1403</v>
      </c>
      <c r="D303" s="202" t="s">
        <v>259</v>
      </c>
      <c r="E303" s="203" t="n">
        <v>1</v>
      </c>
      <c r="F303" s="204"/>
      <c r="G303" s="205" t="n">
        <f aca="false">ROUND(E303*F303,2)</f>
        <v>0</v>
      </c>
      <c r="H303" s="204" t="n">
        <v>0</v>
      </c>
      <c r="I303" s="205" t="n">
        <f aca="false">ROUND(E303*H303,2)</f>
        <v>0</v>
      </c>
      <c r="J303" s="204" t="n">
        <v>950</v>
      </c>
      <c r="K303" s="205" t="n">
        <f aca="false">ROUND(E303*J303,2)</f>
        <v>950</v>
      </c>
      <c r="L303" s="205" t="n">
        <v>21</v>
      </c>
      <c r="M303" s="205" t="n">
        <f aca="false">G303*(1+L303/100)</f>
        <v>0</v>
      </c>
      <c r="N303" s="203" t="n">
        <v>0</v>
      </c>
      <c r="O303" s="203" t="n">
        <f aca="false">ROUND(E303*N303,2)</f>
        <v>0</v>
      </c>
      <c r="P303" s="203" t="n">
        <v>0</v>
      </c>
      <c r="Q303" s="203" t="n">
        <f aca="false">ROUND(E303*P303,2)</f>
        <v>0</v>
      </c>
      <c r="R303" s="205"/>
      <c r="S303" s="205" t="s">
        <v>248</v>
      </c>
      <c r="T303" s="206" t="s">
        <v>193</v>
      </c>
      <c r="U303" s="207" t="n">
        <v>0</v>
      </c>
      <c r="V303" s="207" t="n">
        <f aca="false">ROUND(E303*U303,2)</f>
        <v>0</v>
      </c>
      <c r="W303" s="207"/>
      <c r="X303" s="207" t="s">
        <v>194</v>
      </c>
      <c r="Y303" s="207" t="s">
        <v>195</v>
      </c>
      <c r="Z303" s="208"/>
      <c r="AA303" s="208"/>
      <c r="AB303" s="208"/>
      <c r="AC303" s="208"/>
      <c r="AD303" s="208"/>
      <c r="AE303" s="208"/>
      <c r="AF303" s="208"/>
      <c r="AG303" s="208" t="s">
        <v>207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13.2" hidden="false" customHeight="true" outlineLevel="2" collapsed="false">
      <c r="A304" s="209"/>
      <c r="B304" s="210"/>
      <c r="C304" s="220" t="s">
        <v>1404</v>
      </c>
      <c r="D304" s="220"/>
      <c r="E304" s="220"/>
      <c r="F304" s="220"/>
      <c r="G304" s="220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3" collapsed="false">
      <c r="A305" s="209"/>
      <c r="B305" s="210"/>
      <c r="C305" s="237"/>
      <c r="D305" s="238"/>
      <c r="E305" s="239"/>
      <c r="F305" s="240"/>
      <c r="G305" s="240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215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true" outlineLevel="3" collapsed="false">
      <c r="A306" s="209"/>
      <c r="B306" s="210"/>
      <c r="C306" s="218" t="s">
        <v>1221</v>
      </c>
      <c r="D306" s="218"/>
      <c r="E306" s="218"/>
      <c r="F306" s="218"/>
      <c r="G306" s="218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215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3.2" hidden="false" customHeight="false" outlineLevel="2" collapsed="false">
      <c r="A307" s="209"/>
      <c r="B307" s="210"/>
      <c r="C307" s="217"/>
      <c r="D307" s="217"/>
      <c r="E307" s="217"/>
      <c r="F307" s="217"/>
      <c r="G307" s="217"/>
      <c r="H307" s="207"/>
      <c r="I307" s="207"/>
      <c r="J307" s="207"/>
      <c r="K307" s="207"/>
      <c r="L307" s="207"/>
      <c r="M307" s="207"/>
      <c r="N307" s="212"/>
      <c r="O307" s="212"/>
      <c r="P307" s="212"/>
      <c r="Q307" s="212"/>
      <c r="R307" s="207"/>
      <c r="S307" s="207"/>
      <c r="T307" s="207"/>
      <c r="U307" s="207"/>
      <c r="V307" s="207"/>
      <c r="W307" s="207"/>
      <c r="X307" s="207"/>
      <c r="Y307" s="207"/>
      <c r="Z307" s="208"/>
      <c r="AA307" s="208"/>
      <c r="AB307" s="208"/>
      <c r="AC307" s="208"/>
      <c r="AD307" s="208"/>
      <c r="AE307" s="208"/>
      <c r="AF307" s="208"/>
      <c r="AG307" s="208" t="s">
        <v>202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2.8" hidden="false" customHeight="false" outlineLevel="1" collapsed="false">
      <c r="A308" s="199" t="n">
        <v>79</v>
      </c>
      <c r="B308" s="200" t="s">
        <v>1405</v>
      </c>
      <c r="C308" s="201" t="s">
        <v>1406</v>
      </c>
      <c r="D308" s="202" t="s">
        <v>259</v>
      </c>
      <c r="E308" s="203" t="n">
        <v>75</v>
      </c>
      <c r="F308" s="204"/>
      <c r="G308" s="205" t="n">
        <f aca="false">ROUND(E308*F308,2)</f>
        <v>0</v>
      </c>
      <c r="H308" s="204" t="n">
        <v>0</v>
      </c>
      <c r="I308" s="205" t="n">
        <f aca="false">ROUND(E308*H308,2)</f>
        <v>0</v>
      </c>
      <c r="J308" s="204" t="n">
        <v>45.8</v>
      </c>
      <c r="K308" s="205" t="n">
        <f aca="false">ROUND(E308*J308,2)</f>
        <v>3435</v>
      </c>
      <c r="L308" s="205" t="n">
        <v>21</v>
      </c>
      <c r="M308" s="205" t="n">
        <f aca="false">G308*(1+L308/100)</f>
        <v>0</v>
      </c>
      <c r="N308" s="203" t="n">
        <v>0</v>
      </c>
      <c r="O308" s="203" t="n">
        <f aca="false">ROUND(E308*N308,2)</f>
        <v>0</v>
      </c>
      <c r="P308" s="203" t="n">
        <v>0</v>
      </c>
      <c r="Q308" s="203" t="n">
        <f aca="false">ROUND(E308*P308,2)</f>
        <v>0</v>
      </c>
      <c r="R308" s="205"/>
      <c r="S308" s="205" t="s">
        <v>248</v>
      </c>
      <c r="T308" s="206" t="s">
        <v>193</v>
      </c>
      <c r="U308" s="207" t="n">
        <v>0</v>
      </c>
      <c r="V308" s="207" t="n">
        <f aca="false">ROUND(E308*U308,2)</f>
        <v>0</v>
      </c>
      <c r="W308" s="207"/>
      <c r="X308" s="207" t="s">
        <v>194</v>
      </c>
      <c r="Y308" s="207" t="s">
        <v>195</v>
      </c>
      <c r="Z308" s="208"/>
      <c r="AA308" s="208"/>
      <c r="AB308" s="208"/>
      <c r="AC308" s="208"/>
      <c r="AD308" s="208"/>
      <c r="AE308" s="208"/>
      <c r="AF308" s="208"/>
      <c r="AG308" s="208" t="s">
        <v>207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true" outlineLevel="2" collapsed="false">
      <c r="A309" s="209"/>
      <c r="B309" s="210"/>
      <c r="C309" s="220" t="s">
        <v>1221</v>
      </c>
      <c r="D309" s="220"/>
      <c r="E309" s="220"/>
      <c r="F309" s="220"/>
      <c r="G309" s="220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215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12.8" hidden="false" customHeight="false" outlineLevel="1" collapsed="false">
      <c r="A311" s="199" t="n">
        <v>80</v>
      </c>
      <c r="B311" s="200" t="s">
        <v>1407</v>
      </c>
      <c r="C311" s="201" t="s">
        <v>1408</v>
      </c>
      <c r="D311" s="202" t="s">
        <v>340</v>
      </c>
      <c r="E311" s="203" t="n">
        <v>85</v>
      </c>
      <c r="F311" s="204"/>
      <c r="G311" s="205" t="n">
        <f aca="false">ROUND(E311*F311,2)</f>
        <v>0</v>
      </c>
      <c r="H311" s="204" t="n">
        <v>0</v>
      </c>
      <c r="I311" s="205" t="n">
        <f aca="false">ROUND(E311*H311,2)</f>
        <v>0</v>
      </c>
      <c r="J311" s="204" t="n">
        <v>34.5</v>
      </c>
      <c r="K311" s="205" t="n">
        <f aca="false">ROUND(E311*J311,2)</f>
        <v>2932.5</v>
      </c>
      <c r="L311" s="205" t="n">
        <v>21</v>
      </c>
      <c r="M311" s="205" t="n">
        <f aca="false">G311*(1+L311/100)</f>
        <v>0</v>
      </c>
      <c r="N311" s="203" t="n">
        <v>0</v>
      </c>
      <c r="O311" s="203" t="n">
        <f aca="false">ROUND(E311*N311,2)</f>
        <v>0</v>
      </c>
      <c r="P311" s="203" t="n">
        <v>0</v>
      </c>
      <c r="Q311" s="203" t="n">
        <f aca="false">ROUND(E311*P311,2)</f>
        <v>0</v>
      </c>
      <c r="R311" s="205"/>
      <c r="S311" s="205" t="s">
        <v>248</v>
      </c>
      <c r="T311" s="206" t="s">
        <v>193</v>
      </c>
      <c r="U311" s="207" t="n">
        <v>0</v>
      </c>
      <c r="V311" s="207" t="n">
        <f aca="false">ROUND(E311*U311,2)</f>
        <v>0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true" outlineLevel="2" collapsed="false">
      <c r="A312" s="209"/>
      <c r="B312" s="210"/>
      <c r="C312" s="220" t="s">
        <v>1409</v>
      </c>
      <c r="D312" s="220"/>
      <c r="E312" s="220"/>
      <c r="F312" s="220"/>
      <c r="G312" s="220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215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37"/>
      <c r="D313" s="238"/>
      <c r="E313" s="239"/>
      <c r="F313" s="240"/>
      <c r="G313" s="240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215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true" outlineLevel="3" collapsed="false">
      <c r="A314" s="209"/>
      <c r="B314" s="210"/>
      <c r="C314" s="218" t="s">
        <v>1221</v>
      </c>
      <c r="D314" s="218"/>
      <c r="E314" s="218"/>
      <c r="F314" s="218"/>
      <c r="G314" s="218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215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12.8" hidden="false" customHeight="false" outlineLevel="1" collapsed="false">
      <c r="A316" s="199" t="n">
        <v>81</v>
      </c>
      <c r="B316" s="200" t="s">
        <v>1410</v>
      </c>
      <c r="C316" s="201" t="s">
        <v>1411</v>
      </c>
      <c r="D316" s="202" t="s">
        <v>443</v>
      </c>
      <c r="E316" s="203" t="n">
        <v>2</v>
      </c>
      <c r="F316" s="204"/>
      <c r="G316" s="205" t="n">
        <f aca="false">ROUND(E316*F316,2)</f>
        <v>0</v>
      </c>
      <c r="H316" s="204" t="n">
        <v>0</v>
      </c>
      <c r="I316" s="205" t="n">
        <f aca="false">ROUND(E316*H316,2)</f>
        <v>0</v>
      </c>
      <c r="J316" s="204" t="n">
        <v>250</v>
      </c>
      <c r="K316" s="205" t="n">
        <f aca="false">ROUND(E316*J316,2)</f>
        <v>500</v>
      </c>
      <c r="L316" s="205" t="n">
        <v>21</v>
      </c>
      <c r="M316" s="205" t="n">
        <f aca="false">G316*(1+L316/100)</f>
        <v>0</v>
      </c>
      <c r="N316" s="203" t="n">
        <v>0</v>
      </c>
      <c r="O316" s="203" t="n">
        <f aca="false">ROUND(E316*N316,2)</f>
        <v>0</v>
      </c>
      <c r="P316" s="203" t="n">
        <v>0</v>
      </c>
      <c r="Q316" s="203" t="n">
        <f aca="false">ROUND(E316*P316,2)</f>
        <v>0</v>
      </c>
      <c r="R316" s="205"/>
      <c r="S316" s="205" t="s">
        <v>248</v>
      </c>
      <c r="T316" s="206" t="s">
        <v>193</v>
      </c>
      <c r="U316" s="207" t="n">
        <v>0</v>
      </c>
      <c r="V316" s="207" t="n">
        <f aca="false">ROUND(E316*U316,2)</f>
        <v>0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9"/>
      <c r="D317" s="219"/>
      <c r="E317" s="219"/>
      <c r="F317" s="219"/>
      <c r="G317" s="219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202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2.8" hidden="false" customHeight="false" outlineLevel="1" collapsed="false">
      <c r="A318" s="199" t="n">
        <v>82</v>
      </c>
      <c r="B318" s="200" t="s">
        <v>1412</v>
      </c>
      <c r="C318" s="201" t="s">
        <v>1413</v>
      </c>
      <c r="D318" s="202" t="s">
        <v>443</v>
      </c>
      <c r="E318" s="203" t="n">
        <v>12</v>
      </c>
      <c r="F318" s="204"/>
      <c r="G318" s="205" t="n">
        <f aca="false">ROUND(E318*F318,2)</f>
        <v>0</v>
      </c>
      <c r="H318" s="204" t="n">
        <v>0</v>
      </c>
      <c r="I318" s="205" t="n">
        <f aca="false">ROUND(E318*H318,2)</f>
        <v>0</v>
      </c>
      <c r="J318" s="204" t="n">
        <v>250</v>
      </c>
      <c r="K318" s="205" t="n">
        <f aca="false">ROUND(E318*J318,2)</f>
        <v>3000</v>
      </c>
      <c r="L318" s="205" t="n">
        <v>21</v>
      </c>
      <c r="M318" s="205" t="n">
        <f aca="false">G318*(1+L318/100)</f>
        <v>0</v>
      </c>
      <c r="N318" s="203" t="n">
        <v>0</v>
      </c>
      <c r="O318" s="203" t="n">
        <f aca="false">ROUND(E318*N318,2)</f>
        <v>0</v>
      </c>
      <c r="P318" s="203" t="n">
        <v>0</v>
      </c>
      <c r="Q318" s="203" t="n">
        <f aca="false">ROUND(E318*P318,2)</f>
        <v>0</v>
      </c>
      <c r="R318" s="205"/>
      <c r="S318" s="205" t="s">
        <v>248</v>
      </c>
      <c r="T318" s="206" t="s">
        <v>193</v>
      </c>
      <c r="U318" s="207" t="n">
        <v>0</v>
      </c>
      <c r="V318" s="207" t="n">
        <f aca="false">ROUND(E318*U318,2)</f>
        <v>0</v>
      </c>
      <c r="W318" s="207"/>
      <c r="X318" s="207" t="s">
        <v>194</v>
      </c>
      <c r="Y318" s="207" t="s">
        <v>195</v>
      </c>
      <c r="Z318" s="208"/>
      <c r="AA318" s="208"/>
      <c r="AB318" s="208"/>
      <c r="AC318" s="208"/>
      <c r="AD318" s="208"/>
      <c r="AE318" s="208"/>
      <c r="AF318" s="208"/>
      <c r="AG318" s="208" t="s">
        <v>207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true" outlineLevel="2" collapsed="false">
      <c r="A319" s="209"/>
      <c r="B319" s="210"/>
      <c r="C319" s="220" t="s">
        <v>1414</v>
      </c>
      <c r="D319" s="220"/>
      <c r="E319" s="220"/>
      <c r="F319" s="220"/>
      <c r="G319" s="220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215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2" collapsed="false">
      <c r="A320" s="209"/>
      <c r="B320" s="210"/>
      <c r="C320" s="217"/>
      <c r="D320" s="217"/>
      <c r="E320" s="217"/>
      <c r="F320" s="217"/>
      <c r="G320" s="21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202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2.8" hidden="false" customHeight="false" outlineLevel="1" collapsed="false">
      <c r="A321" s="199" t="n">
        <v>83</v>
      </c>
      <c r="B321" s="200" t="s">
        <v>1415</v>
      </c>
      <c r="C321" s="201" t="s">
        <v>1416</v>
      </c>
      <c r="D321" s="202" t="s">
        <v>264</v>
      </c>
      <c r="E321" s="203" t="n">
        <v>1</v>
      </c>
      <c r="F321" s="204"/>
      <c r="G321" s="205" t="n">
        <f aca="false">ROUND(E321*F321,2)</f>
        <v>0</v>
      </c>
      <c r="H321" s="204" t="n">
        <v>0</v>
      </c>
      <c r="I321" s="205" t="n">
        <f aca="false">ROUND(E321*H321,2)</f>
        <v>0</v>
      </c>
      <c r="J321" s="204" t="n">
        <v>5000</v>
      </c>
      <c r="K321" s="205" t="n">
        <f aca="false">ROUND(E321*J321,2)</f>
        <v>5000</v>
      </c>
      <c r="L321" s="205" t="n">
        <v>21</v>
      </c>
      <c r="M321" s="205" t="n">
        <f aca="false">G321*(1+L321/100)</f>
        <v>0</v>
      </c>
      <c r="N321" s="203" t="n">
        <v>0</v>
      </c>
      <c r="O321" s="203" t="n">
        <f aca="false">ROUND(E321*N321,2)</f>
        <v>0</v>
      </c>
      <c r="P321" s="203" t="n">
        <v>0</v>
      </c>
      <c r="Q321" s="203" t="n">
        <f aca="false">ROUND(E321*P321,2)</f>
        <v>0</v>
      </c>
      <c r="R321" s="205"/>
      <c r="S321" s="205" t="s">
        <v>248</v>
      </c>
      <c r="T321" s="206" t="s">
        <v>193</v>
      </c>
      <c r="U321" s="207" t="n">
        <v>0</v>
      </c>
      <c r="V321" s="207" t="n">
        <f aca="false">ROUND(E321*U321,2)</f>
        <v>0</v>
      </c>
      <c r="W321" s="207"/>
      <c r="X321" s="207" t="s">
        <v>194</v>
      </c>
      <c r="Y321" s="207" t="s">
        <v>195</v>
      </c>
      <c r="Z321" s="208"/>
      <c r="AA321" s="208"/>
      <c r="AB321" s="208"/>
      <c r="AC321" s="208"/>
      <c r="AD321" s="208"/>
      <c r="AE321" s="208"/>
      <c r="AF321" s="208"/>
      <c r="AG321" s="208" t="s">
        <v>207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3.2" hidden="false" customHeight="false" outlineLevel="2" collapsed="false">
      <c r="A322" s="209"/>
      <c r="B322" s="210"/>
      <c r="C322" s="219"/>
      <c r="D322" s="219"/>
      <c r="E322" s="219"/>
      <c r="F322" s="219"/>
      <c r="G322" s="219"/>
      <c r="H322" s="207"/>
      <c r="I322" s="207"/>
      <c r="J322" s="207"/>
      <c r="K322" s="207"/>
      <c r="L322" s="207"/>
      <c r="M322" s="207"/>
      <c r="N322" s="212"/>
      <c r="O322" s="212"/>
      <c r="P322" s="212"/>
      <c r="Q322" s="212"/>
      <c r="R322" s="207"/>
      <c r="S322" s="207"/>
      <c r="T322" s="207"/>
      <c r="U322" s="207"/>
      <c r="V322" s="207"/>
      <c r="W322" s="207"/>
      <c r="X322" s="207"/>
      <c r="Y322" s="207"/>
      <c r="Z322" s="208"/>
      <c r="AA322" s="208"/>
      <c r="AB322" s="208"/>
      <c r="AC322" s="208"/>
      <c r="AD322" s="208"/>
      <c r="AE322" s="208"/>
      <c r="AF322" s="208"/>
      <c r="AG322" s="208" t="s">
        <v>202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2.8" hidden="false" customHeight="false" outlineLevel="1" collapsed="false">
      <c r="A323" s="199" t="n">
        <v>84</v>
      </c>
      <c r="B323" s="200" t="s">
        <v>1417</v>
      </c>
      <c r="C323" s="201" t="s">
        <v>1418</v>
      </c>
      <c r="D323" s="202" t="s">
        <v>1419</v>
      </c>
      <c r="E323" s="203" t="n">
        <v>0.1</v>
      </c>
      <c r="F323" s="204"/>
      <c r="G323" s="205" t="n">
        <f aca="false">ROUND(E323*F323,2)</f>
        <v>0</v>
      </c>
      <c r="H323" s="204" t="n">
        <v>0</v>
      </c>
      <c r="I323" s="205" t="n">
        <f aca="false">ROUND(E323*H323,2)</f>
        <v>0</v>
      </c>
      <c r="J323" s="204" t="n">
        <v>8070</v>
      </c>
      <c r="K323" s="205" t="n">
        <f aca="false">ROUND(E323*J323,2)</f>
        <v>807</v>
      </c>
      <c r="L323" s="205" t="n">
        <v>21</v>
      </c>
      <c r="M323" s="205" t="n">
        <f aca="false">G323*(1+L323/100)</f>
        <v>0</v>
      </c>
      <c r="N323" s="203" t="n">
        <v>0</v>
      </c>
      <c r="O323" s="203" t="n">
        <f aca="false">ROUND(E323*N323,2)</f>
        <v>0</v>
      </c>
      <c r="P323" s="203" t="n">
        <v>0</v>
      </c>
      <c r="Q323" s="203" t="n">
        <f aca="false">ROUND(E323*P323,2)</f>
        <v>0</v>
      </c>
      <c r="R323" s="205"/>
      <c r="S323" s="205" t="s">
        <v>248</v>
      </c>
      <c r="T323" s="206" t="s">
        <v>193</v>
      </c>
      <c r="U323" s="207" t="n">
        <v>0</v>
      </c>
      <c r="V323" s="207" t="n">
        <f aca="false">ROUND(E323*U323,2)</f>
        <v>0</v>
      </c>
      <c r="W323" s="207"/>
      <c r="X323" s="207" t="s">
        <v>194</v>
      </c>
      <c r="Y323" s="207" t="s">
        <v>195</v>
      </c>
      <c r="Z323" s="208"/>
      <c r="AA323" s="208"/>
      <c r="AB323" s="208"/>
      <c r="AC323" s="208"/>
      <c r="AD323" s="208"/>
      <c r="AE323" s="208"/>
      <c r="AF323" s="208"/>
      <c r="AG323" s="208" t="s">
        <v>207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true" outlineLevel="2" collapsed="false">
      <c r="A324" s="209"/>
      <c r="B324" s="210"/>
      <c r="C324" s="220" t="s">
        <v>1420</v>
      </c>
      <c r="D324" s="220"/>
      <c r="E324" s="220"/>
      <c r="F324" s="220"/>
      <c r="G324" s="220"/>
      <c r="H324" s="207"/>
      <c r="I324" s="207"/>
      <c r="J324" s="207"/>
      <c r="K324" s="207"/>
      <c r="L324" s="207"/>
      <c r="M324" s="207"/>
      <c r="N324" s="212"/>
      <c r="O324" s="212"/>
      <c r="P324" s="212"/>
      <c r="Q324" s="212"/>
      <c r="R324" s="207"/>
      <c r="S324" s="207"/>
      <c r="T324" s="207"/>
      <c r="U324" s="207"/>
      <c r="V324" s="207"/>
      <c r="W324" s="207"/>
      <c r="X324" s="207"/>
      <c r="Y324" s="207"/>
      <c r="Z324" s="208"/>
      <c r="AA324" s="208"/>
      <c r="AB324" s="208"/>
      <c r="AC324" s="208"/>
      <c r="AD324" s="208"/>
      <c r="AE324" s="208"/>
      <c r="AF324" s="208"/>
      <c r="AG324" s="208" t="s">
        <v>215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customFormat="false" ht="13.2" hidden="false" customHeight="false" outlineLevel="2" collapsed="false">
      <c r="A325" s="209"/>
      <c r="B325" s="210"/>
      <c r="C325" s="217"/>
      <c r="D325" s="217"/>
      <c r="E325" s="217"/>
      <c r="F325" s="217"/>
      <c r="G325" s="217"/>
      <c r="H325" s="207"/>
      <c r="I325" s="207"/>
      <c r="J325" s="207"/>
      <c r="K325" s="207"/>
      <c r="L325" s="207"/>
      <c r="M325" s="207"/>
      <c r="N325" s="212"/>
      <c r="O325" s="212"/>
      <c r="P325" s="212"/>
      <c r="Q325" s="212"/>
      <c r="R325" s="207"/>
      <c r="S325" s="207"/>
      <c r="T325" s="207"/>
      <c r="U325" s="207"/>
      <c r="V325" s="207"/>
      <c r="W325" s="207"/>
      <c r="X325" s="207"/>
      <c r="Y325" s="207"/>
      <c r="Z325" s="208"/>
      <c r="AA325" s="208"/>
      <c r="AB325" s="208"/>
      <c r="AC325" s="208"/>
      <c r="AD325" s="208"/>
      <c r="AE325" s="208"/>
      <c r="AF325" s="208"/>
      <c r="AG325" s="208" t="s">
        <v>202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2.8" hidden="false" customHeight="false" outlineLevel="1" collapsed="false">
      <c r="A326" s="199" t="n">
        <v>85</v>
      </c>
      <c r="B326" s="200" t="s">
        <v>1421</v>
      </c>
      <c r="C326" s="201" t="s">
        <v>1422</v>
      </c>
      <c r="D326" s="202" t="s">
        <v>190</v>
      </c>
      <c r="E326" s="203" t="n">
        <v>10</v>
      </c>
      <c r="F326" s="204"/>
      <c r="G326" s="205" t="n">
        <f aca="false">ROUND(E326*F326,2)</f>
        <v>0</v>
      </c>
      <c r="H326" s="204" t="n">
        <v>0</v>
      </c>
      <c r="I326" s="205" t="n">
        <f aca="false">ROUND(E326*H326,2)</f>
        <v>0</v>
      </c>
      <c r="J326" s="204" t="n">
        <v>125</v>
      </c>
      <c r="K326" s="205" t="n">
        <f aca="false">ROUND(E326*J326,2)</f>
        <v>1250</v>
      </c>
      <c r="L326" s="205" t="n">
        <v>21</v>
      </c>
      <c r="M326" s="205" t="n">
        <f aca="false">G326*(1+L326/100)</f>
        <v>0</v>
      </c>
      <c r="N326" s="203" t="n">
        <v>0</v>
      </c>
      <c r="O326" s="203" t="n">
        <f aca="false">ROUND(E326*N326,2)</f>
        <v>0</v>
      </c>
      <c r="P326" s="203" t="n">
        <v>0</v>
      </c>
      <c r="Q326" s="203" t="n">
        <f aca="false">ROUND(E326*P326,2)</f>
        <v>0</v>
      </c>
      <c r="R326" s="205"/>
      <c r="S326" s="205" t="s">
        <v>248</v>
      </c>
      <c r="T326" s="206" t="s">
        <v>193</v>
      </c>
      <c r="U326" s="207" t="n">
        <v>0</v>
      </c>
      <c r="V326" s="207" t="n">
        <f aca="false">ROUND(E326*U326,2)</f>
        <v>0</v>
      </c>
      <c r="W326" s="207"/>
      <c r="X326" s="207" t="s">
        <v>194</v>
      </c>
      <c r="Y326" s="207" t="s">
        <v>195</v>
      </c>
      <c r="Z326" s="208"/>
      <c r="AA326" s="208"/>
      <c r="AB326" s="208"/>
      <c r="AC326" s="208"/>
      <c r="AD326" s="208"/>
      <c r="AE326" s="208"/>
      <c r="AF326" s="208"/>
      <c r="AG326" s="208" t="s">
        <v>207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true" outlineLevel="2" collapsed="false">
      <c r="A327" s="209"/>
      <c r="B327" s="210"/>
      <c r="C327" s="220" t="s">
        <v>1423</v>
      </c>
      <c r="D327" s="220"/>
      <c r="E327" s="220"/>
      <c r="F327" s="220"/>
      <c r="G327" s="220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215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2" collapsed="false">
      <c r="A328" s="209"/>
      <c r="B328" s="210"/>
      <c r="C328" s="217"/>
      <c r="D328" s="217"/>
      <c r="E328" s="217"/>
      <c r="F328" s="217"/>
      <c r="G328" s="217"/>
      <c r="H328" s="207"/>
      <c r="I328" s="207"/>
      <c r="J328" s="207"/>
      <c r="K328" s="207"/>
      <c r="L328" s="207"/>
      <c r="M328" s="207"/>
      <c r="N328" s="212"/>
      <c r="O328" s="212"/>
      <c r="P328" s="212"/>
      <c r="Q328" s="212"/>
      <c r="R328" s="207"/>
      <c r="S328" s="207"/>
      <c r="T328" s="207"/>
      <c r="U328" s="207"/>
      <c r="V328" s="207"/>
      <c r="W328" s="207"/>
      <c r="X328" s="207"/>
      <c r="Y328" s="207"/>
      <c r="Z328" s="208"/>
      <c r="AA328" s="208"/>
      <c r="AB328" s="208"/>
      <c r="AC328" s="208"/>
      <c r="AD328" s="208"/>
      <c r="AE328" s="208"/>
      <c r="AF328" s="208"/>
      <c r="AG328" s="208" t="s">
        <v>202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customFormat="false" ht="12.8" hidden="false" customHeight="false" outlineLevel="1" collapsed="false">
      <c r="A329" s="199" t="n">
        <v>86</v>
      </c>
      <c r="B329" s="200" t="s">
        <v>1424</v>
      </c>
      <c r="C329" s="201" t="s">
        <v>1425</v>
      </c>
      <c r="D329" s="202" t="s">
        <v>340</v>
      </c>
      <c r="E329" s="203" t="n">
        <v>15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235</v>
      </c>
      <c r="K329" s="205" t="n">
        <f aca="false">ROUND(E329*J329,2)</f>
        <v>3525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/>
      <c r="S329" s="205" t="s">
        <v>248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207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true" outlineLevel="2" collapsed="false">
      <c r="A330" s="209"/>
      <c r="B330" s="210"/>
      <c r="C330" s="220" t="s">
        <v>1426</v>
      </c>
      <c r="D330" s="220"/>
      <c r="E330" s="220"/>
      <c r="F330" s="220"/>
      <c r="G330" s="220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215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2" collapsed="false">
      <c r="A331" s="209"/>
      <c r="B331" s="210"/>
      <c r="C331" s="217"/>
      <c r="D331" s="217"/>
      <c r="E331" s="217"/>
      <c r="F331" s="217"/>
      <c r="G331" s="21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202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2.8" hidden="false" customHeight="false" outlineLevel="1" collapsed="false">
      <c r="A332" s="199" t="n">
        <v>87</v>
      </c>
      <c r="B332" s="200" t="s">
        <v>1427</v>
      </c>
      <c r="C332" s="201" t="s">
        <v>1428</v>
      </c>
      <c r="D332" s="202" t="s">
        <v>340</v>
      </c>
      <c r="E332" s="203" t="n">
        <v>15</v>
      </c>
      <c r="F332" s="204"/>
      <c r="G332" s="205" t="n">
        <f aca="false">ROUND(E332*F332,2)</f>
        <v>0</v>
      </c>
      <c r="H332" s="204" t="n">
        <v>0</v>
      </c>
      <c r="I332" s="205" t="n">
        <f aca="false">ROUND(E332*H332,2)</f>
        <v>0</v>
      </c>
      <c r="J332" s="204" t="n">
        <v>150</v>
      </c>
      <c r="K332" s="205" t="n">
        <f aca="false">ROUND(E332*J332,2)</f>
        <v>2250</v>
      </c>
      <c r="L332" s="205" t="n">
        <v>21</v>
      </c>
      <c r="M332" s="205" t="n">
        <f aca="false">G332*(1+L332/100)</f>
        <v>0</v>
      </c>
      <c r="N332" s="203" t="n">
        <v>0</v>
      </c>
      <c r="O332" s="203" t="n">
        <f aca="false">ROUND(E332*N332,2)</f>
        <v>0</v>
      </c>
      <c r="P332" s="203" t="n">
        <v>0</v>
      </c>
      <c r="Q332" s="203" t="n">
        <f aca="false">ROUND(E332*P332,2)</f>
        <v>0</v>
      </c>
      <c r="R332" s="205"/>
      <c r="S332" s="205" t="s">
        <v>248</v>
      </c>
      <c r="T332" s="206" t="s">
        <v>193</v>
      </c>
      <c r="U332" s="207" t="n">
        <v>0</v>
      </c>
      <c r="V332" s="207" t="n">
        <f aca="false">ROUND(E332*U332,2)</f>
        <v>0</v>
      </c>
      <c r="W332" s="207"/>
      <c r="X332" s="207" t="s">
        <v>194</v>
      </c>
      <c r="Y332" s="207" t="s">
        <v>195</v>
      </c>
      <c r="Z332" s="208"/>
      <c r="AA332" s="208"/>
      <c r="AB332" s="208"/>
      <c r="AC332" s="208"/>
      <c r="AD332" s="208"/>
      <c r="AE332" s="208"/>
      <c r="AF332" s="208"/>
      <c r="AG332" s="208" t="s">
        <v>207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true" outlineLevel="2" collapsed="false">
      <c r="A333" s="209"/>
      <c r="B333" s="210"/>
      <c r="C333" s="220" t="s">
        <v>1429</v>
      </c>
      <c r="D333" s="220"/>
      <c r="E333" s="220"/>
      <c r="F333" s="220"/>
      <c r="G333" s="220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215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2" collapsed="false">
      <c r="A334" s="209"/>
      <c r="B334" s="210"/>
      <c r="C334" s="217"/>
      <c r="D334" s="217"/>
      <c r="E334" s="217"/>
      <c r="F334" s="217"/>
      <c r="G334" s="21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202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2.8" hidden="false" customHeight="false" outlineLevel="1" collapsed="false">
      <c r="A335" s="199" t="n">
        <v>88</v>
      </c>
      <c r="B335" s="200" t="s">
        <v>1430</v>
      </c>
      <c r="C335" s="201" t="s">
        <v>1431</v>
      </c>
      <c r="D335" s="202" t="s">
        <v>190</v>
      </c>
      <c r="E335" s="203" t="n">
        <v>10</v>
      </c>
      <c r="F335" s="204"/>
      <c r="G335" s="205" t="n">
        <f aca="false">ROUND(E335*F335,2)</f>
        <v>0</v>
      </c>
      <c r="H335" s="204" t="n">
        <v>0</v>
      </c>
      <c r="I335" s="205" t="n">
        <f aca="false">ROUND(E335*H335,2)</f>
        <v>0</v>
      </c>
      <c r="J335" s="204" t="n">
        <v>655</v>
      </c>
      <c r="K335" s="205" t="n">
        <f aca="false">ROUND(E335*J335,2)</f>
        <v>6550</v>
      </c>
      <c r="L335" s="205" t="n">
        <v>21</v>
      </c>
      <c r="M335" s="205" t="n">
        <f aca="false">G335*(1+L335/100)</f>
        <v>0</v>
      </c>
      <c r="N335" s="203" t="n">
        <v>0</v>
      </c>
      <c r="O335" s="203" t="n">
        <f aca="false">ROUND(E335*N335,2)</f>
        <v>0</v>
      </c>
      <c r="P335" s="203" t="n">
        <v>0</v>
      </c>
      <c r="Q335" s="203" t="n">
        <f aca="false">ROUND(E335*P335,2)</f>
        <v>0</v>
      </c>
      <c r="R335" s="205"/>
      <c r="S335" s="205" t="s">
        <v>248</v>
      </c>
      <c r="T335" s="206" t="s">
        <v>193</v>
      </c>
      <c r="U335" s="207" t="n">
        <v>0</v>
      </c>
      <c r="V335" s="207" t="n">
        <f aca="false">ROUND(E335*U335,2)</f>
        <v>0</v>
      </c>
      <c r="W335" s="207"/>
      <c r="X335" s="207" t="s">
        <v>194</v>
      </c>
      <c r="Y335" s="207" t="s">
        <v>195</v>
      </c>
      <c r="Z335" s="208"/>
      <c r="AA335" s="208"/>
      <c r="AB335" s="208"/>
      <c r="AC335" s="208"/>
      <c r="AD335" s="208"/>
      <c r="AE335" s="208"/>
      <c r="AF335" s="208"/>
      <c r="AG335" s="208" t="s">
        <v>207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true" outlineLevel="2" collapsed="false">
      <c r="A336" s="209"/>
      <c r="B336" s="210"/>
      <c r="C336" s="220" t="s">
        <v>1432</v>
      </c>
      <c r="D336" s="220"/>
      <c r="E336" s="220"/>
      <c r="F336" s="220"/>
      <c r="G336" s="220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215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3.2" hidden="false" customHeight="false" outlineLevel="0" collapsed="false">
      <c r="A338" s="191" t="s">
        <v>186</v>
      </c>
      <c r="B338" s="192" t="s">
        <v>27</v>
      </c>
      <c r="C338" s="193" t="s">
        <v>28</v>
      </c>
      <c r="D338" s="194"/>
      <c r="E338" s="195"/>
      <c r="F338" s="196"/>
      <c r="G338" s="196" t="n">
        <f aca="false">SUMIF(AG339:AG352,"&lt;&gt;NOR",G339:G352)</f>
        <v>0</v>
      </c>
      <c r="H338" s="196"/>
      <c r="I338" s="196" t="n">
        <f aca="false">SUM(I339:I352)</f>
        <v>0</v>
      </c>
      <c r="J338" s="196"/>
      <c r="K338" s="196" t="n">
        <f aca="false">SUM(K339:K352)</f>
        <v>0</v>
      </c>
      <c r="L338" s="196"/>
      <c r="M338" s="196" t="n">
        <f aca="false">SUM(M339:M352)</f>
        <v>0</v>
      </c>
      <c r="N338" s="195"/>
      <c r="O338" s="195" t="n">
        <f aca="false">SUM(O339:O352)</f>
        <v>0</v>
      </c>
      <c r="P338" s="195"/>
      <c r="Q338" s="195" t="n">
        <f aca="false">SUM(Q339:Q352)</f>
        <v>0</v>
      </c>
      <c r="R338" s="196"/>
      <c r="S338" s="196"/>
      <c r="T338" s="197"/>
      <c r="U338" s="198"/>
      <c r="V338" s="198" t="n">
        <f aca="false">SUM(V339:V352)</f>
        <v>0</v>
      </c>
      <c r="W338" s="198"/>
      <c r="X338" s="198"/>
      <c r="Y338" s="198"/>
      <c r="AG338" s="0" t="s">
        <v>187</v>
      </c>
    </row>
    <row r="339" customFormat="false" ht="12.8" hidden="false" customHeight="false" outlineLevel="1" collapsed="false">
      <c r="A339" s="229" t="n">
        <v>89</v>
      </c>
      <c r="B339" s="230" t="s">
        <v>707</v>
      </c>
      <c r="C339" s="231" t="s">
        <v>708</v>
      </c>
      <c r="D339" s="232" t="s">
        <v>709</v>
      </c>
      <c r="E339" s="233" t="n">
        <v>1</v>
      </c>
      <c r="F339" s="204"/>
      <c r="G339" s="234" t="n">
        <f aca="false">ROUND(E339*F339,2)</f>
        <v>0</v>
      </c>
      <c r="H339" s="235" t="n">
        <v>0</v>
      </c>
      <c r="I339" s="234" t="n">
        <f aca="false">ROUND(E339*H339,2)</f>
        <v>0</v>
      </c>
      <c r="J339" s="235" t="n">
        <v>0</v>
      </c>
      <c r="K339" s="234" t="n">
        <f aca="false">ROUND(E339*J339,2)</f>
        <v>0</v>
      </c>
      <c r="L339" s="234" t="n">
        <v>21</v>
      </c>
      <c r="M339" s="234" t="n">
        <f aca="false">G339*(1+L339/100)</f>
        <v>0</v>
      </c>
      <c r="N339" s="233" t="n">
        <v>0</v>
      </c>
      <c r="O339" s="233" t="n">
        <f aca="false">ROUND(E339*N339,2)</f>
        <v>0</v>
      </c>
      <c r="P339" s="233" t="n">
        <v>0</v>
      </c>
      <c r="Q339" s="233" t="n">
        <f aca="false">ROUND(E339*P339,2)</f>
        <v>0</v>
      </c>
      <c r="R339" s="234"/>
      <c r="S339" s="234" t="s">
        <v>248</v>
      </c>
      <c r="T339" s="236" t="s">
        <v>193</v>
      </c>
      <c r="U339" s="207" t="n">
        <v>0</v>
      </c>
      <c r="V339" s="207" t="n">
        <f aca="false">ROUND(E339*U339,2)</f>
        <v>0</v>
      </c>
      <c r="W339" s="207"/>
      <c r="X339" s="207" t="s">
        <v>710</v>
      </c>
      <c r="Y339" s="207" t="s">
        <v>195</v>
      </c>
      <c r="Z339" s="208"/>
      <c r="AA339" s="208"/>
      <c r="AB339" s="208"/>
      <c r="AC339" s="208"/>
      <c r="AD339" s="208"/>
      <c r="AE339" s="208"/>
      <c r="AF339" s="208"/>
      <c r="AG339" s="208" t="s">
        <v>711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2" collapsed="false">
      <c r="A340" s="209"/>
      <c r="B340" s="210"/>
      <c r="C340" s="219"/>
      <c r="D340" s="219"/>
      <c r="E340" s="219"/>
      <c r="F340" s="219"/>
      <c r="G340" s="219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202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2.8" hidden="false" customHeight="false" outlineLevel="1" collapsed="false">
      <c r="A341" s="229" t="n">
        <v>90</v>
      </c>
      <c r="B341" s="230" t="s">
        <v>712</v>
      </c>
      <c r="C341" s="231" t="s">
        <v>713</v>
      </c>
      <c r="D341" s="232" t="s">
        <v>709</v>
      </c>
      <c r="E341" s="233" t="n">
        <v>1</v>
      </c>
      <c r="F341" s="204"/>
      <c r="G341" s="234" t="n">
        <f aca="false">ROUND(E341*F341,2)</f>
        <v>0</v>
      </c>
      <c r="H341" s="235" t="n">
        <v>0</v>
      </c>
      <c r="I341" s="234" t="n">
        <f aca="false">ROUND(E341*H341,2)</f>
        <v>0</v>
      </c>
      <c r="J341" s="235" t="n">
        <v>0</v>
      </c>
      <c r="K341" s="234" t="n">
        <f aca="false">ROUND(E341*J341,2)</f>
        <v>0</v>
      </c>
      <c r="L341" s="234" t="n">
        <v>21</v>
      </c>
      <c r="M341" s="234" t="n">
        <f aca="false">G341*(1+L341/100)</f>
        <v>0</v>
      </c>
      <c r="N341" s="233" t="n">
        <v>0</v>
      </c>
      <c r="O341" s="233" t="n">
        <f aca="false">ROUND(E341*N341,2)</f>
        <v>0</v>
      </c>
      <c r="P341" s="233" t="n">
        <v>0</v>
      </c>
      <c r="Q341" s="233" t="n">
        <f aca="false">ROUND(E341*P341,2)</f>
        <v>0</v>
      </c>
      <c r="R341" s="234"/>
      <c r="S341" s="234" t="s">
        <v>248</v>
      </c>
      <c r="T341" s="236" t="s">
        <v>193</v>
      </c>
      <c r="U341" s="207" t="n">
        <v>0</v>
      </c>
      <c r="V341" s="207" t="n">
        <f aca="false">ROUND(E341*U341,2)</f>
        <v>0</v>
      </c>
      <c r="W341" s="207"/>
      <c r="X341" s="207" t="s">
        <v>710</v>
      </c>
      <c r="Y341" s="207" t="s">
        <v>195</v>
      </c>
      <c r="Z341" s="208"/>
      <c r="AA341" s="208"/>
      <c r="AB341" s="208"/>
      <c r="AC341" s="208"/>
      <c r="AD341" s="208"/>
      <c r="AE341" s="208"/>
      <c r="AF341" s="208"/>
      <c r="AG341" s="208" t="s">
        <v>711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2.8" hidden="false" customHeight="false" outlineLevel="2" collapsed="false">
      <c r="A342" s="209"/>
      <c r="B342" s="210"/>
      <c r="C342" s="219"/>
      <c r="D342" s="219"/>
      <c r="E342" s="219"/>
      <c r="F342" s="219"/>
      <c r="G342" s="219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202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2.8" hidden="false" customHeight="false" outlineLevel="1" collapsed="false">
      <c r="A343" s="229" t="n">
        <v>91</v>
      </c>
      <c r="B343" s="230" t="s">
        <v>714</v>
      </c>
      <c r="C343" s="231" t="s">
        <v>715</v>
      </c>
      <c r="D343" s="232" t="s">
        <v>709</v>
      </c>
      <c r="E343" s="233" t="n">
        <v>1</v>
      </c>
      <c r="F343" s="204"/>
      <c r="G343" s="234" t="n">
        <f aca="false">ROUND(E343*F343,2)</f>
        <v>0</v>
      </c>
      <c r="H343" s="235" t="n">
        <v>0</v>
      </c>
      <c r="I343" s="234" t="n">
        <f aca="false">ROUND(E343*H343,2)</f>
        <v>0</v>
      </c>
      <c r="J343" s="235" t="n">
        <v>0</v>
      </c>
      <c r="K343" s="234" t="n">
        <f aca="false">ROUND(E343*J343,2)</f>
        <v>0</v>
      </c>
      <c r="L343" s="234" t="n">
        <v>21</v>
      </c>
      <c r="M343" s="234" t="n">
        <f aca="false">G343*(1+L343/100)</f>
        <v>0</v>
      </c>
      <c r="N343" s="233" t="n">
        <v>0</v>
      </c>
      <c r="O343" s="233" t="n">
        <f aca="false">ROUND(E343*N343,2)</f>
        <v>0</v>
      </c>
      <c r="P343" s="233" t="n">
        <v>0</v>
      </c>
      <c r="Q343" s="233" t="n">
        <f aca="false">ROUND(E343*P343,2)</f>
        <v>0</v>
      </c>
      <c r="R343" s="234"/>
      <c r="S343" s="234" t="s">
        <v>248</v>
      </c>
      <c r="T343" s="236" t="s">
        <v>193</v>
      </c>
      <c r="U343" s="207" t="n">
        <v>0</v>
      </c>
      <c r="V343" s="207" t="n">
        <f aca="false">ROUND(E343*U343,2)</f>
        <v>0</v>
      </c>
      <c r="W343" s="207"/>
      <c r="X343" s="207" t="s">
        <v>710</v>
      </c>
      <c r="Y343" s="207" t="s">
        <v>195</v>
      </c>
      <c r="Z343" s="208"/>
      <c r="AA343" s="208"/>
      <c r="AB343" s="208"/>
      <c r="AC343" s="208"/>
      <c r="AD343" s="208"/>
      <c r="AE343" s="208"/>
      <c r="AF343" s="208"/>
      <c r="AG343" s="208" t="s">
        <v>711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2.8" hidden="false" customHeight="false" outlineLevel="2" collapsed="false">
      <c r="A344" s="209"/>
      <c r="B344" s="210"/>
      <c r="C344" s="219"/>
      <c r="D344" s="219"/>
      <c r="E344" s="219"/>
      <c r="F344" s="219"/>
      <c r="G344" s="219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202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2.8" hidden="false" customHeight="false" outlineLevel="1" collapsed="false">
      <c r="A345" s="229" t="n">
        <v>92</v>
      </c>
      <c r="B345" s="230" t="s">
        <v>716</v>
      </c>
      <c r="C345" s="231" t="s">
        <v>717</v>
      </c>
      <c r="D345" s="232" t="s">
        <v>709</v>
      </c>
      <c r="E345" s="233" t="n">
        <v>1</v>
      </c>
      <c r="F345" s="204"/>
      <c r="G345" s="234" t="n">
        <f aca="false">ROUND(E345*F345,2)</f>
        <v>0</v>
      </c>
      <c r="H345" s="235" t="n">
        <v>0</v>
      </c>
      <c r="I345" s="234" t="n">
        <f aca="false">ROUND(E345*H345,2)</f>
        <v>0</v>
      </c>
      <c r="J345" s="235" t="n">
        <v>0</v>
      </c>
      <c r="K345" s="234" t="n">
        <f aca="false">ROUND(E345*J345,2)</f>
        <v>0</v>
      </c>
      <c r="L345" s="234" t="n">
        <v>21</v>
      </c>
      <c r="M345" s="234" t="n">
        <f aca="false">G345*(1+L345/100)</f>
        <v>0</v>
      </c>
      <c r="N345" s="233" t="n">
        <v>0</v>
      </c>
      <c r="O345" s="233" t="n">
        <f aca="false">ROUND(E345*N345,2)</f>
        <v>0</v>
      </c>
      <c r="P345" s="233" t="n">
        <v>0</v>
      </c>
      <c r="Q345" s="233" t="n">
        <f aca="false">ROUND(E345*P345,2)</f>
        <v>0</v>
      </c>
      <c r="R345" s="234"/>
      <c r="S345" s="234" t="s">
        <v>248</v>
      </c>
      <c r="T345" s="236" t="s">
        <v>193</v>
      </c>
      <c r="U345" s="207" t="n">
        <v>0</v>
      </c>
      <c r="V345" s="207" t="n">
        <f aca="false">ROUND(E345*U345,2)</f>
        <v>0</v>
      </c>
      <c r="W345" s="207"/>
      <c r="X345" s="207" t="s">
        <v>710</v>
      </c>
      <c r="Y345" s="207" t="s">
        <v>195</v>
      </c>
      <c r="Z345" s="208"/>
      <c r="AA345" s="208"/>
      <c r="AB345" s="208"/>
      <c r="AC345" s="208"/>
      <c r="AD345" s="208"/>
      <c r="AE345" s="208"/>
      <c r="AF345" s="208"/>
      <c r="AG345" s="208" t="s">
        <v>711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9"/>
      <c r="D346" s="219"/>
      <c r="E346" s="219"/>
      <c r="F346" s="219"/>
      <c r="G346" s="219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93</v>
      </c>
      <c r="B347" s="230" t="s">
        <v>718</v>
      </c>
      <c r="C347" s="231" t="s">
        <v>719</v>
      </c>
      <c r="D347" s="232" t="s">
        <v>709</v>
      </c>
      <c r="E347" s="233" t="n">
        <v>1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0</v>
      </c>
      <c r="K347" s="234" t="n">
        <f aca="false">ROUND(E347*J347,2)</f>
        <v>0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/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710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711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false" outlineLevel="2" collapsed="false">
      <c r="A348" s="209"/>
      <c r="B348" s="210"/>
      <c r="C348" s="219"/>
      <c r="D348" s="219"/>
      <c r="E348" s="219"/>
      <c r="F348" s="219"/>
      <c r="G348" s="219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202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2.8" hidden="false" customHeight="false" outlineLevel="1" collapsed="false">
      <c r="A349" s="229" t="n">
        <v>94</v>
      </c>
      <c r="B349" s="230" t="s">
        <v>720</v>
      </c>
      <c r="C349" s="231" t="s">
        <v>721</v>
      </c>
      <c r="D349" s="232" t="s">
        <v>709</v>
      </c>
      <c r="E349" s="233" t="n">
        <v>1</v>
      </c>
      <c r="F349" s="204"/>
      <c r="G349" s="234" t="n">
        <f aca="false">ROUND(E349*F349,2)</f>
        <v>0</v>
      </c>
      <c r="H349" s="235" t="n">
        <v>0</v>
      </c>
      <c r="I349" s="234" t="n">
        <f aca="false">ROUND(E349*H349,2)</f>
        <v>0</v>
      </c>
      <c r="J349" s="235" t="n">
        <v>0</v>
      </c>
      <c r="K349" s="234" t="n">
        <f aca="false">ROUND(E349*J349,2)</f>
        <v>0</v>
      </c>
      <c r="L349" s="234" t="n">
        <v>21</v>
      </c>
      <c r="M349" s="234" t="n">
        <f aca="false">G349*(1+L349/100)</f>
        <v>0</v>
      </c>
      <c r="N349" s="233" t="n">
        <v>0</v>
      </c>
      <c r="O349" s="233" t="n">
        <f aca="false">ROUND(E349*N349,2)</f>
        <v>0</v>
      </c>
      <c r="P349" s="233" t="n">
        <v>0</v>
      </c>
      <c r="Q349" s="233" t="n">
        <f aca="false">ROUND(E349*P349,2)</f>
        <v>0</v>
      </c>
      <c r="R349" s="234"/>
      <c r="S349" s="234" t="s">
        <v>248</v>
      </c>
      <c r="T349" s="236" t="s">
        <v>193</v>
      </c>
      <c r="U349" s="207" t="n">
        <v>0</v>
      </c>
      <c r="V349" s="207" t="n">
        <f aca="false">ROUND(E349*U349,2)</f>
        <v>0</v>
      </c>
      <c r="W349" s="207"/>
      <c r="X349" s="207" t="s">
        <v>710</v>
      </c>
      <c r="Y349" s="207" t="s">
        <v>195</v>
      </c>
      <c r="Z349" s="208"/>
      <c r="AA349" s="208"/>
      <c r="AB349" s="208"/>
      <c r="AC349" s="208"/>
      <c r="AD349" s="208"/>
      <c r="AE349" s="208"/>
      <c r="AF349" s="208"/>
      <c r="AG349" s="208" t="s">
        <v>711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2" collapsed="false">
      <c r="A350" s="209"/>
      <c r="B350" s="210"/>
      <c r="C350" s="219"/>
      <c r="D350" s="219"/>
      <c r="E350" s="219"/>
      <c r="F350" s="219"/>
      <c r="G350" s="219"/>
      <c r="H350" s="207"/>
      <c r="I350" s="207"/>
      <c r="J350" s="207"/>
      <c r="K350" s="207"/>
      <c r="L350" s="207"/>
      <c r="M350" s="207"/>
      <c r="N350" s="212"/>
      <c r="O350" s="212"/>
      <c r="P350" s="212"/>
      <c r="Q350" s="212"/>
      <c r="R350" s="207"/>
      <c r="S350" s="207"/>
      <c r="T350" s="207"/>
      <c r="U350" s="207"/>
      <c r="V350" s="207"/>
      <c r="W350" s="207"/>
      <c r="X350" s="207"/>
      <c r="Y350" s="207"/>
      <c r="Z350" s="208"/>
      <c r="AA350" s="208"/>
      <c r="AB350" s="208"/>
      <c r="AC350" s="208"/>
      <c r="AD350" s="208"/>
      <c r="AE350" s="208"/>
      <c r="AF350" s="208"/>
      <c r="AG350" s="208" t="s">
        <v>202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customFormat="false" ht="12.8" hidden="false" customHeight="false" outlineLevel="1" collapsed="false">
      <c r="A351" s="229" t="n">
        <v>95</v>
      </c>
      <c r="B351" s="230" t="s">
        <v>722</v>
      </c>
      <c r="C351" s="231" t="s">
        <v>723</v>
      </c>
      <c r="D351" s="232" t="s">
        <v>709</v>
      </c>
      <c r="E351" s="233" t="n">
        <v>1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0</v>
      </c>
      <c r="K351" s="234" t="n">
        <f aca="false">ROUND(E351*J351,2)</f>
        <v>0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/>
      <c r="S351" s="234" t="s">
        <v>248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710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711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false" outlineLevel="2" collapsed="false">
      <c r="A352" s="209"/>
      <c r="B352" s="210"/>
      <c r="C352" s="219"/>
      <c r="D352" s="219"/>
      <c r="E352" s="219"/>
      <c r="F352" s="219"/>
      <c r="G352" s="219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202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0" collapsed="false">
      <c r="A353" s="169"/>
      <c r="B353" s="175"/>
      <c r="C353" s="241"/>
      <c r="D353" s="177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AE353" s="0" t="n">
        <v>15</v>
      </c>
      <c r="AF353" s="0" t="n">
        <v>21</v>
      </c>
      <c r="AG353" s="0" t="s">
        <v>172</v>
      </c>
    </row>
    <row r="354" customFormat="false" ht="13.2" hidden="false" customHeight="false" outlineLevel="0" collapsed="false">
      <c r="A354" s="242"/>
      <c r="B354" s="243" t="s">
        <v>23</v>
      </c>
      <c r="C354" s="244"/>
      <c r="D354" s="245"/>
      <c r="E354" s="246"/>
      <c r="F354" s="246"/>
      <c r="G354" s="247" t="n">
        <f aca="false">G8+G338</f>
        <v>0</v>
      </c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AE354" s="0" t="n">
        <f aca="false">SUMIF(L7:L352,AE353,G7:G352)</f>
        <v>0</v>
      </c>
      <c r="AF354" s="0" t="n">
        <f aca="false">SUMIF(L7:L352,AF353,G7:G352)</f>
        <v>0</v>
      </c>
      <c r="AG354" s="0" t="s">
        <v>724</v>
      </c>
    </row>
    <row r="355" customFormat="false" ht="13.2" hidden="false" customHeight="false" outlineLevel="0" collapsed="false">
      <c r="C355" s="248"/>
      <c r="D355" s="112"/>
      <c r="AG355" s="0" t="s">
        <v>725</v>
      </c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</sheetData>
  <sheetProtection sheet="true" password="8d30" objects="true" scenarios="true"/>
  <mergeCells count="217"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8:G18"/>
    <mergeCell ref="C19:G19"/>
    <mergeCell ref="C21:G21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36:G36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8:G88"/>
    <mergeCell ref="C89:G89"/>
    <mergeCell ref="C91:G91"/>
    <mergeCell ref="C93:G93"/>
    <mergeCell ref="C94:G94"/>
    <mergeCell ref="C96:G96"/>
    <mergeCell ref="C98:G98"/>
    <mergeCell ref="C99:G99"/>
    <mergeCell ref="C101:G101"/>
    <mergeCell ref="C103:G103"/>
    <mergeCell ref="C104:G104"/>
    <mergeCell ref="C106:G106"/>
    <mergeCell ref="C108:G108"/>
    <mergeCell ref="C109:G109"/>
    <mergeCell ref="C111:G111"/>
    <mergeCell ref="C113:G113"/>
    <mergeCell ref="C114:G114"/>
    <mergeCell ref="C116:G116"/>
    <mergeCell ref="C118:G118"/>
    <mergeCell ref="C119:G119"/>
    <mergeCell ref="C121:G121"/>
    <mergeCell ref="C123:G123"/>
    <mergeCell ref="C124:G124"/>
    <mergeCell ref="C126:G126"/>
    <mergeCell ref="C128:G128"/>
    <mergeCell ref="C129:G129"/>
    <mergeCell ref="C131:G131"/>
    <mergeCell ref="C133:G133"/>
    <mergeCell ref="C134:G134"/>
    <mergeCell ref="C136:G136"/>
    <mergeCell ref="C138:G138"/>
    <mergeCell ref="C139:G139"/>
    <mergeCell ref="C141:G141"/>
    <mergeCell ref="C143:G143"/>
    <mergeCell ref="C144:G144"/>
    <mergeCell ref="C146:G146"/>
    <mergeCell ref="C148:G148"/>
    <mergeCell ref="C149:G149"/>
    <mergeCell ref="C151:G151"/>
    <mergeCell ref="C152:G152"/>
    <mergeCell ref="C154:G154"/>
    <mergeCell ref="C155:G155"/>
    <mergeCell ref="C157:G157"/>
    <mergeCell ref="C158:G158"/>
    <mergeCell ref="C160:G160"/>
    <mergeCell ref="C161:G161"/>
    <mergeCell ref="C163:G163"/>
    <mergeCell ref="C164:G164"/>
    <mergeCell ref="C166:G166"/>
    <mergeCell ref="C167:G167"/>
    <mergeCell ref="C169:G169"/>
    <mergeCell ref="C170:G170"/>
    <mergeCell ref="C172:G172"/>
    <mergeCell ref="C173:G173"/>
    <mergeCell ref="C175:G175"/>
    <mergeCell ref="C176:G176"/>
    <mergeCell ref="C178:G178"/>
    <mergeCell ref="C179:G179"/>
    <mergeCell ref="C181:G181"/>
    <mergeCell ref="C182:G182"/>
    <mergeCell ref="C184:G184"/>
    <mergeCell ref="C185:G185"/>
    <mergeCell ref="C187:G187"/>
    <mergeCell ref="C189:G189"/>
    <mergeCell ref="C190:G190"/>
    <mergeCell ref="C192:G192"/>
    <mergeCell ref="C193:G193"/>
    <mergeCell ref="C195:G195"/>
    <mergeCell ref="C196:G196"/>
    <mergeCell ref="C198:G198"/>
    <mergeCell ref="C199:G199"/>
    <mergeCell ref="C201:G201"/>
    <mergeCell ref="C202:G202"/>
    <mergeCell ref="C204:G204"/>
    <mergeCell ref="C205:G205"/>
    <mergeCell ref="C207:G207"/>
    <mergeCell ref="C208:G208"/>
    <mergeCell ref="C210:G210"/>
    <mergeCell ref="C212:G212"/>
    <mergeCell ref="C213:G213"/>
    <mergeCell ref="C215:G215"/>
    <mergeCell ref="C216:G216"/>
    <mergeCell ref="C218:G218"/>
    <mergeCell ref="C219:G219"/>
    <mergeCell ref="C221:G221"/>
    <mergeCell ref="C223:G223"/>
    <mergeCell ref="C224:G224"/>
    <mergeCell ref="C226:G226"/>
    <mergeCell ref="C228:G228"/>
    <mergeCell ref="C229:G229"/>
    <mergeCell ref="C231:G231"/>
    <mergeCell ref="C232:G232"/>
    <mergeCell ref="C234:G234"/>
    <mergeCell ref="C236:G236"/>
    <mergeCell ref="C237:G237"/>
    <mergeCell ref="C239:G239"/>
    <mergeCell ref="C241:G241"/>
    <mergeCell ref="C242:G242"/>
    <mergeCell ref="C244:G244"/>
    <mergeCell ref="C245:G245"/>
    <mergeCell ref="C247:G247"/>
    <mergeCell ref="C249:G249"/>
    <mergeCell ref="C250:G250"/>
    <mergeCell ref="C252:G252"/>
    <mergeCell ref="C254:G254"/>
    <mergeCell ref="C255:G255"/>
    <mergeCell ref="C257:G257"/>
    <mergeCell ref="C259:G259"/>
    <mergeCell ref="C260:G260"/>
    <mergeCell ref="C262:G262"/>
    <mergeCell ref="C264:G264"/>
    <mergeCell ref="C265:G265"/>
    <mergeCell ref="C267:G267"/>
    <mergeCell ref="C269:G269"/>
    <mergeCell ref="C270:G270"/>
    <mergeCell ref="C272:G272"/>
    <mergeCell ref="C274:G274"/>
    <mergeCell ref="C275:G275"/>
    <mergeCell ref="C277:G277"/>
    <mergeCell ref="C279:G279"/>
    <mergeCell ref="C280:G280"/>
    <mergeCell ref="C282:G282"/>
    <mergeCell ref="C284:G284"/>
    <mergeCell ref="C286:G286"/>
    <mergeCell ref="C287:G287"/>
    <mergeCell ref="C289:G289"/>
    <mergeCell ref="C291:G291"/>
    <mergeCell ref="C292:G292"/>
    <mergeCell ref="C294:G294"/>
    <mergeCell ref="C296:G296"/>
    <mergeCell ref="C297:G297"/>
    <mergeCell ref="C299:G299"/>
    <mergeCell ref="C301:G301"/>
    <mergeCell ref="C302:G302"/>
    <mergeCell ref="C304:G304"/>
    <mergeCell ref="C306:G306"/>
    <mergeCell ref="C307:G307"/>
    <mergeCell ref="C309:G309"/>
    <mergeCell ref="C310:G310"/>
    <mergeCell ref="C312:G312"/>
    <mergeCell ref="C314:G314"/>
    <mergeCell ref="C315:G315"/>
    <mergeCell ref="C317:G317"/>
    <mergeCell ref="C319:G319"/>
    <mergeCell ref="C320:G320"/>
    <mergeCell ref="C322:G322"/>
    <mergeCell ref="C324:G324"/>
    <mergeCell ref="C325:G325"/>
    <mergeCell ref="C327:G327"/>
    <mergeCell ref="C328:G328"/>
    <mergeCell ref="C330:G330"/>
    <mergeCell ref="C331:G331"/>
    <mergeCell ref="C333:G333"/>
    <mergeCell ref="C334:G334"/>
    <mergeCell ref="C336:G336"/>
    <mergeCell ref="C337:G337"/>
    <mergeCell ref="C340:G340"/>
    <mergeCell ref="C342:G342"/>
    <mergeCell ref="C344:G344"/>
    <mergeCell ref="C346:G346"/>
    <mergeCell ref="C348:G348"/>
    <mergeCell ref="C350:G350"/>
    <mergeCell ref="C352:G352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11" activePane="bottomLeft" state="frozen"/>
      <selection pane="topLeft" activeCell="A1" activeCellId="0" sqref="A1"/>
      <selection pane="bottomLeft" activeCell="F132" activeCellId="0" sqref="F13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67</v>
      </c>
      <c r="C4" s="183" t="s">
        <v>68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SUMIF(AG9:AG118,"&lt;&gt;NOR",G9:G118)</f>
        <v>0</v>
      </c>
      <c r="H8" s="196"/>
      <c r="I8" s="196" t="n">
        <f aca="false">SUM(I9:I118)</f>
        <v>0</v>
      </c>
      <c r="J8" s="196"/>
      <c r="K8" s="196" t="n">
        <f aca="false">SUM(K9:K118)</f>
        <v>139533.73</v>
      </c>
      <c r="L8" s="196"/>
      <c r="M8" s="196" t="n">
        <f aca="false">SUM(M9:M118)</f>
        <v>0</v>
      </c>
      <c r="N8" s="195"/>
      <c r="O8" s="195" t="n">
        <f aca="false">SUM(O9:O118)</f>
        <v>0</v>
      </c>
      <c r="P8" s="195"/>
      <c r="Q8" s="195" t="n">
        <f aca="false">SUM(Q9:Q118)</f>
        <v>0</v>
      </c>
      <c r="R8" s="196"/>
      <c r="S8" s="196"/>
      <c r="T8" s="197"/>
      <c r="U8" s="198"/>
      <c r="V8" s="198" t="n">
        <f aca="false">SUM(V9:V118)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1219</v>
      </c>
      <c r="C9" s="201" t="s">
        <v>1433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15000</v>
      </c>
      <c r="K9" s="205" t="n">
        <f aca="false">ROUND(E9*J9,2)</f>
        <v>15000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1434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Ústředna PTZS ( 8 zón, 32 PG výstupů, 5 nastavitelných PCO, GSM komunikátor, napájecí zdroj, baterie, plechový box)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3" collapsed="false">
      <c r="A11" s="209"/>
      <c r="B11" s="210"/>
      <c r="C11" s="237"/>
      <c r="D11" s="238"/>
      <c r="E11" s="239"/>
      <c r="F11" s="240"/>
      <c r="G11" s="240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215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true" outlineLevel="3" collapsed="false">
      <c r="A12" s="209"/>
      <c r="B12" s="210"/>
      <c r="C12" s="218" t="s">
        <v>1435</v>
      </c>
      <c r="D12" s="218"/>
      <c r="E12" s="218"/>
      <c r="F12" s="218"/>
      <c r="G12" s="218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215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1224</v>
      </c>
      <c r="C14" s="201" t="s">
        <v>1436</v>
      </c>
      <c r="D14" s="202" t="s">
        <v>259</v>
      </c>
      <c r="E14" s="203" t="n">
        <v>1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3450</v>
      </c>
      <c r="K14" s="205" t="n">
        <f aca="false">ROUND(E14*J14,2)</f>
        <v>3450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</v>
      </c>
      <c r="Q14" s="203" t="n">
        <f aca="false">ROUND(E14*P14,2)</f>
        <v>0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20" t="s">
        <v>1437</v>
      </c>
      <c r="D15" s="220"/>
      <c r="E15" s="220"/>
      <c r="F15" s="220"/>
      <c r="G15" s="22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3" collapsed="false">
      <c r="A16" s="209"/>
      <c r="B16" s="210"/>
      <c r="C16" s="237"/>
      <c r="D16" s="238"/>
      <c r="E16" s="239"/>
      <c r="F16" s="240"/>
      <c r="G16" s="24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true" outlineLevel="3" collapsed="false">
      <c r="A17" s="209"/>
      <c r="B17" s="210"/>
      <c r="C17" s="218" t="s">
        <v>1435</v>
      </c>
      <c r="D17" s="218"/>
      <c r="E17" s="218"/>
      <c r="F17" s="218"/>
      <c r="G17" s="218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1227</v>
      </c>
      <c r="C19" s="201" t="s">
        <v>1438</v>
      </c>
      <c r="D19" s="202" t="s">
        <v>259</v>
      </c>
      <c r="E19" s="203" t="n">
        <v>1</v>
      </c>
      <c r="F19" s="204"/>
      <c r="G19" s="205" t="n">
        <f aca="false">ROUND(E19*F19,2)</f>
        <v>0</v>
      </c>
      <c r="H19" s="204" t="n">
        <v>0</v>
      </c>
      <c r="I19" s="205" t="n">
        <f aca="false">ROUND(E19*H19,2)</f>
        <v>0</v>
      </c>
      <c r="J19" s="204" t="n">
        <v>8500</v>
      </c>
      <c r="K19" s="205" t="n">
        <f aca="false">ROUND(E19*J19,2)</f>
        <v>8500</v>
      </c>
      <c r="L19" s="205" t="n">
        <v>21</v>
      </c>
      <c r="M19" s="205" t="n">
        <f aca="false">G19*(1+L19/100)</f>
        <v>0</v>
      </c>
      <c r="N19" s="203" t="n">
        <v>0</v>
      </c>
      <c r="O19" s="203" t="n">
        <f aca="false">ROUND(E19*N19,2)</f>
        <v>0</v>
      </c>
      <c r="P19" s="203" t="n">
        <v>0</v>
      </c>
      <c r="Q19" s="203" t="n">
        <f aca="false">ROUND(E19*P19,2)</f>
        <v>0</v>
      </c>
      <c r="R19" s="205"/>
      <c r="S19" s="205" t="s">
        <v>248</v>
      </c>
      <c r="T19" s="206" t="s">
        <v>193</v>
      </c>
      <c r="U19" s="207" t="n">
        <v>0</v>
      </c>
      <c r="V19" s="207" t="n">
        <f aca="false">ROUND(E19*U19,2)</f>
        <v>0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1439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3" collapsed="false">
      <c r="A21" s="209"/>
      <c r="B21" s="210"/>
      <c r="C21" s="237"/>
      <c r="D21" s="238"/>
      <c r="E21" s="239"/>
      <c r="F21" s="240"/>
      <c r="G21" s="24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true" outlineLevel="3" collapsed="false">
      <c r="A22" s="209"/>
      <c r="B22" s="210"/>
      <c r="C22" s="218" t="s">
        <v>1435</v>
      </c>
      <c r="D22" s="218"/>
      <c r="E22" s="218"/>
      <c r="F22" s="218"/>
      <c r="G22" s="218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2" collapsed="false">
      <c r="A23" s="209"/>
      <c r="B23" s="210"/>
      <c r="C23" s="217"/>
      <c r="D23" s="217"/>
      <c r="E23" s="217"/>
      <c r="F23" s="217"/>
      <c r="G23" s="21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202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2.8" hidden="false" customHeight="false" outlineLevel="1" collapsed="false">
      <c r="A24" s="199" t="n">
        <v>4</v>
      </c>
      <c r="B24" s="200" t="s">
        <v>1230</v>
      </c>
      <c r="C24" s="201" t="s">
        <v>1440</v>
      </c>
      <c r="D24" s="202" t="s">
        <v>259</v>
      </c>
      <c r="E24" s="203" t="n">
        <v>1</v>
      </c>
      <c r="F24" s="204"/>
      <c r="G24" s="205" t="n">
        <f aca="false">ROUND(E24*F24,2)</f>
        <v>0</v>
      </c>
      <c r="H24" s="204" t="n">
        <v>0</v>
      </c>
      <c r="I24" s="205" t="n">
        <f aca="false">ROUND(E24*H24,2)</f>
        <v>0</v>
      </c>
      <c r="J24" s="204" t="n">
        <v>1500</v>
      </c>
      <c r="K24" s="205" t="n">
        <f aca="false">ROUND(E24*J24,2)</f>
        <v>1500</v>
      </c>
      <c r="L24" s="205" t="n">
        <v>21</v>
      </c>
      <c r="M24" s="205" t="n">
        <f aca="false">G24*(1+L24/100)</f>
        <v>0</v>
      </c>
      <c r="N24" s="203" t="n">
        <v>0</v>
      </c>
      <c r="O24" s="203" t="n">
        <f aca="false">ROUND(E24*N24,2)</f>
        <v>0</v>
      </c>
      <c r="P24" s="203" t="n">
        <v>0</v>
      </c>
      <c r="Q24" s="203" t="n">
        <f aca="false">ROUND(E24*P24,2)</f>
        <v>0</v>
      </c>
      <c r="R24" s="205"/>
      <c r="S24" s="205" t="s">
        <v>248</v>
      </c>
      <c r="T24" s="206" t="s">
        <v>193</v>
      </c>
      <c r="U24" s="207" t="n">
        <v>0</v>
      </c>
      <c r="V24" s="207" t="n">
        <f aca="false">ROUND(E24*U24,2)</f>
        <v>0</v>
      </c>
      <c r="W24" s="207"/>
      <c r="X24" s="207" t="s">
        <v>194</v>
      </c>
      <c r="Y24" s="207" t="s">
        <v>195</v>
      </c>
      <c r="Z24" s="208"/>
      <c r="AA24" s="208"/>
      <c r="AB24" s="208"/>
      <c r="AC24" s="208"/>
      <c r="AD24" s="208"/>
      <c r="AE24" s="208"/>
      <c r="AF24" s="208"/>
      <c r="AG24" s="208" t="s">
        <v>207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true" outlineLevel="2" collapsed="false">
      <c r="A25" s="209"/>
      <c r="B25" s="210"/>
      <c r="C25" s="220" t="s">
        <v>1435</v>
      </c>
      <c r="D25" s="220"/>
      <c r="E25" s="220"/>
      <c r="F25" s="220"/>
      <c r="G25" s="22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5</v>
      </c>
      <c r="B27" s="200" t="s">
        <v>1232</v>
      </c>
      <c r="C27" s="201" t="s">
        <v>1441</v>
      </c>
      <c r="D27" s="202" t="s">
        <v>259</v>
      </c>
      <c r="E27" s="203" t="n">
        <v>1</v>
      </c>
      <c r="F27" s="204"/>
      <c r="G27" s="205" t="n">
        <f aca="false">ROUND(E27*F27,2)</f>
        <v>0</v>
      </c>
      <c r="H27" s="204" t="n">
        <v>0</v>
      </c>
      <c r="I27" s="205" t="n">
        <f aca="false">ROUND(E27*H27,2)</f>
        <v>0</v>
      </c>
      <c r="J27" s="204" t="n">
        <v>235</v>
      </c>
      <c r="K27" s="205" t="n">
        <f aca="false">ROUND(E27*J27,2)</f>
        <v>235</v>
      </c>
      <c r="L27" s="205" t="n">
        <v>21</v>
      </c>
      <c r="M27" s="205" t="n">
        <f aca="false">G27*(1+L27/100)</f>
        <v>0</v>
      </c>
      <c r="N27" s="203" t="n">
        <v>0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194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207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true" outlineLevel="2" collapsed="false">
      <c r="A28" s="209"/>
      <c r="B28" s="210"/>
      <c r="C28" s="220" t="s">
        <v>1435</v>
      </c>
      <c r="D28" s="220"/>
      <c r="E28" s="220"/>
      <c r="F28" s="220"/>
      <c r="G28" s="220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215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6</v>
      </c>
      <c r="B30" s="200" t="s">
        <v>1234</v>
      </c>
      <c r="C30" s="201" t="s">
        <v>1442</v>
      </c>
      <c r="D30" s="202" t="s">
        <v>259</v>
      </c>
      <c r="E30" s="203" t="n">
        <v>1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536</v>
      </c>
      <c r="K30" s="205" t="n">
        <f aca="false">ROUND(E30*J30,2)</f>
        <v>536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/>
      <c r="S30" s="205" t="s">
        <v>248</v>
      </c>
      <c r="T30" s="206" t="s">
        <v>193</v>
      </c>
      <c r="U30" s="207" t="n">
        <v>0</v>
      </c>
      <c r="V30" s="207" t="n">
        <f aca="false">ROUND(E30*U30,2)</f>
        <v>0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20" t="s">
        <v>1443</v>
      </c>
      <c r="D31" s="220"/>
      <c r="E31" s="220"/>
      <c r="F31" s="220"/>
      <c r="G31" s="220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3" collapsed="false">
      <c r="A32" s="209"/>
      <c r="B32" s="210"/>
      <c r="C32" s="237"/>
      <c r="D32" s="238"/>
      <c r="E32" s="239"/>
      <c r="F32" s="240"/>
      <c r="G32" s="24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true" outlineLevel="3" collapsed="false">
      <c r="A33" s="209"/>
      <c r="B33" s="210"/>
      <c r="C33" s="218" t="s">
        <v>1435</v>
      </c>
      <c r="D33" s="218"/>
      <c r="E33" s="218"/>
      <c r="F33" s="218"/>
      <c r="G33" s="218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215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2.8" hidden="false" customHeight="false" outlineLevel="1" collapsed="false">
      <c r="A35" s="199" t="n">
        <v>7</v>
      </c>
      <c r="B35" s="200" t="s">
        <v>1236</v>
      </c>
      <c r="C35" s="201" t="s">
        <v>1444</v>
      </c>
      <c r="D35" s="202" t="s">
        <v>259</v>
      </c>
      <c r="E35" s="203" t="n">
        <v>1</v>
      </c>
      <c r="F35" s="204"/>
      <c r="G35" s="205" t="n">
        <f aca="false">ROUND(E35*F35,2)</f>
        <v>0</v>
      </c>
      <c r="H35" s="204" t="n">
        <v>0</v>
      </c>
      <c r="I35" s="205" t="n">
        <f aca="false">ROUND(E35*H35,2)</f>
        <v>0</v>
      </c>
      <c r="J35" s="204" t="n">
        <v>2189</v>
      </c>
      <c r="K35" s="205" t="n">
        <f aca="false">ROUND(E35*J35,2)</f>
        <v>2189</v>
      </c>
      <c r="L35" s="205" t="n">
        <v>21</v>
      </c>
      <c r="M35" s="205" t="n">
        <f aca="false">G35*(1+L35/100)</f>
        <v>0</v>
      </c>
      <c r="N35" s="203" t="n">
        <v>0</v>
      </c>
      <c r="O35" s="203" t="n">
        <f aca="false">ROUND(E35*N35,2)</f>
        <v>0</v>
      </c>
      <c r="P35" s="203" t="n">
        <v>0</v>
      </c>
      <c r="Q35" s="203" t="n">
        <f aca="false">ROUND(E35*P35,2)</f>
        <v>0</v>
      </c>
      <c r="R35" s="205"/>
      <c r="S35" s="205" t="s">
        <v>248</v>
      </c>
      <c r="T35" s="206" t="s">
        <v>193</v>
      </c>
      <c r="U35" s="207" t="n">
        <v>0</v>
      </c>
      <c r="V35" s="207" t="n">
        <f aca="false">ROUND(E35*U35,2)</f>
        <v>0</v>
      </c>
      <c r="W35" s="207"/>
      <c r="X35" s="207" t="s">
        <v>194</v>
      </c>
      <c r="Y35" s="207" t="s">
        <v>195</v>
      </c>
      <c r="Z35" s="208"/>
      <c r="AA35" s="208"/>
      <c r="AB35" s="208"/>
      <c r="AC35" s="208"/>
      <c r="AD35" s="208"/>
      <c r="AE35" s="208"/>
      <c r="AF35" s="208"/>
      <c r="AG35" s="208" t="s">
        <v>207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2" collapsed="false">
      <c r="A36" s="209"/>
      <c r="B36" s="210"/>
      <c r="C36" s="220" t="s">
        <v>1435</v>
      </c>
      <c r="D36" s="220"/>
      <c r="E36" s="220"/>
      <c r="F36" s="220"/>
      <c r="G36" s="220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8</v>
      </c>
      <c r="B38" s="200" t="s">
        <v>1238</v>
      </c>
      <c r="C38" s="201" t="s">
        <v>1445</v>
      </c>
      <c r="D38" s="202" t="s">
        <v>259</v>
      </c>
      <c r="E38" s="203" t="n">
        <v>1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450</v>
      </c>
      <c r="K38" s="205" t="n">
        <f aca="false">ROUND(E38*J38,2)</f>
        <v>450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1435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199" t="n">
        <v>9</v>
      </c>
      <c r="B41" s="200" t="s">
        <v>1240</v>
      </c>
      <c r="C41" s="201" t="s">
        <v>1446</v>
      </c>
      <c r="D41" s="202" t="s">
        <v>259</v>
      </c>
      <c r="E41" s="203" t="n">
        <v>1</v>
      </c>
      <c r="F41" s="204"/>
      <c r="G41" s="205" t="n">
        <f aca="false">ROUND(E41*F41,2)</f>
        <v>0</v>
      </c>
      <c r="H41" s="204" t="n">
        <v>0</v>
      </c>
      <c r="I41" s="205" t="n">
        <f aca="false">ROUND(E41*H41,2)</f>
        <v>0</v>
      </c>
      <c r="J41" s="204" t="n">
        <v>175</v>
      </c>
      <c r="K41" s="205" t="n">
        <f aca="false">ROUND(E41*J41,2)</f>
        <v>175</v>
      </c>
      <c r="L41" s="205" t="n">
        <v>21</v>
      </c>
      <c r="M41" s="205" t="n">
        <f aca="false">G41*(1+L41/100)</f>
        <v>0</v>
      </c>
      <c r="N41" s="203" t="n">
        <v>0</v>
      </c>
      <c r="O41" s="203" t="n">
        <f aca="false">ROUND(E41*N41,2)</f>
        <v>0</v>
      </c>
      <c r="P41" s="203" t="n">
        <v>0</v>
      </c>
      <c r="Q41" s="203" t="n">
        <f aca="false">ROUND(E41*P41,2)</f>
        <v>0</v>
      </c>
      <c r="R41" s="205"/>
      <c r="S41" s="205" t="s">
        <v>248</v>
      </c>
      <c r="T41" s="20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9"/>
      <c r="D42" s="219"/>
      <c r="E42" s="219"/>
      <c r="F42" s="219"/>
      <c r="G42" s="219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10</v>
      </c>
      <c r="B43" s="200" t="s">
        <v>1259</v>
      </c>
      <c r="C43" s="201" t="s">
        <v>1447</v>
      </c>
      <c r="D43" s="202" t="s">
        <v>443</v>
      </c>
      <c r="E43" s="203" t="n">
        <v>6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600</v>
      </c>
      <c r="K43" s="205" t="n">
        <f aca="false">ROUND(E43*J43,2)</f>
        <v>3600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1448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13" t="str">
        <f aca="false">C44</f>
        <v>montáž  včetně drobného mont.materiálu, měření metalického kabelu včetně vypracování měřícího protokolu, nastavení a oživení systému</v>
      </c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37"/>
      <c r="D45" s="238"/>
      <c r="E45" s="239"/>
      <c r="F45" s="240"/>
      <c r="G45" s="240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215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3" collapsed="false">
      <c r="A46" s="209"/>
      <c r="B46" s="210"/>
      <c r="C46" s="218" t="s">
        <v>1449</v>
      </c>
      <c r="D46" s="218"/>
      <c r="E46" s="218"/>
      <c r="F46" s="218"/>
      <c r="G46" s="218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7"/>
      <c r="D47" s="217"/>
      <c r="E47" s="217"/>
      <c r="F47" s="217"/>
      <c r="G47" s="21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2.8" hidden="false" customHeight="false" outlineLevel="1" collapsed="false">
      <c r="A48" s="199" t="n">
        <v>11</v>
      </c>
      <c r="B48" s="200" t="s">
        <v>1261</v>
      </c>
      <c r="C48" s="201" t="s">
        <v>1450</v>
      </c>
      <c r="D48" s="202" t="s">
        <v>443</v>
      </c>
      <c r="E48" s="203" t="n">
        <v>8</v>
      </c>
      <c r="F48" s="204"/>
      <c r="G48" s="205" t="n">
        <f aca="false">ROUND(E48*F48,2)</f>
        <v>0</v>
      </c>
      <c r="H48" s="204" t="n">
        <v>0</v>
      </c>
      <c r="I48" s="205" t="n">
        <f aca="false">ROUND(E48*H48,2)</f>
        <v>0</v>
      </c>
      <c r="J48" s="204" t="n">
        <v>1200</v>
      </c>
      <c r="K48" s="205" t="n">
        <f aca="false">ROUND(E48*J48,2)</f>
        <v>9600</v>
      </c>
      <c r="L48" s="205" t="n">
        <v>21</v>
      </c>
      <c r="M48" s="205" t="n">
        <f aca="false">G48*(1+L48/100)</f>
        <v>0</v>
      </c>
      <c r="N48" s="203" t="n">
        <v>0</v>
      </c>
      <c r="O48" s="203" t="n">
        <f aca="false">ROUND(E48*N48,2)</f>
        <v>0</v>
      </c>
      <c r="P48" s="203" t="n">
        <v>0</v>
      </c>
      <c r="Q48" s="203" t="n">
        <f aca="false">ROUND(E48*P48,2)</f>
        <v>0</v>
      </c>
      <c r="R48" s="205"/>
      <c r="S48" s="205" t="s">
        <v>248</v>
      </c>
      <c r="T48" s="206" t="s">
        <v>193</v>
      </c>
      <c r="U48" s="207" t="n">
        <v>0</v>
      </c>
      <c r="V48" s="207" t="n">
        <f aca="false">ROUND(E48*U48,2)</f>
        <v>0</v>
      </c>
      <c r="W48" s="207"/>
      <c r="X48" s="207" t="s">
        <v>194</v>
      </c>
      <c r="Y48" s="207" t="s">
        <v>195</v>
      </c>
      <c r="Z48" s="208"/>
      <c r="AA48" s="208"/>
      <c r="AB48" s="208"/>
      <c r="AC48" s="208"/>
      <c r="AD48" s="208"/>
      <c r="AE48" s="208"/>
      <c r="AF48" s="208"/>
      <c r="AG48" s="208" t="s">
        <v>207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2" collapsed="false">
      <c r="A49" s="209"/>
      <c r="B49" s="210"/>
      <c r="C49" s="220" t="s">
        <v>1451</v>
      </c>
      <c r="D49" s="220"/>
      <c r="E49" s="220"/>
      <c r="F49" s="220"/>
      <c r="G49" s="220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13" t="str">
        <f aca="false">C49</f>
        <v>montáž  a instalace, nastavení dle požadavků uživatele, měření metalického kabelu včetně vypracování měřícího protokolu</v>
      </c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37"/>
      <c r="D50" s="238"/>
      <c r="E50" s="239"/>
      <c r="F50" s="240"/>
      <c r="G50" s="24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true" outlineLevel="3" collapsed="false">
      <c r="A51" s="209"/>
      <c r="B51" s="210"/>
      <c r="C51" s="218" t="s">
        <v>1449</v>
      </c>
      <c r="D51" s="218"/>
      <c r="E51" s="218"/>
      <c r="F51" s="218"/>
      <c r="G51" s="218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215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12</v>
      </c>
      <c r="B53" s="200" t="s">
        <v>1265</v>
      </c>
      <c r="C53" s="201" t="s">
        <v>1452</v>
      </c>
      <c r="D53" s="202" t="s">
        <v>340</v>
      </c>
      <c r="E53" s="203" t="n">
        <v>75</v>
      </c>
      <c r="F53" s="204"/>
      <c r="G53" s="205" t="n">
        <f aca="false">ROUND(E53*F53,2)</f>
        <v>0</v>
      </c>
      <c r="H53" s="204" t="n">
        <v>0</v>
      </c>
      <c r="I53" s="205" t="n">
        <f aca="false">ROUND(E53*H53,2)</f>
        <v>0</v>
      </c>
      <c r="J53" s="204" t="n">
        <v>38.6</v>
      </c>
      <c r="K53" s="205" t="n">
        <f aca="false">ROUND(E53*J53,2)</f>
        <v>2895</v>
      </c>
      <c r="L53" s="205" t="n">
        <v>21</v>
      </c>
      <c r="M53" s="205" t="n">
        <f aca="false">G53*(1+L53/100)</f>
        <v>0</v>
      </c>
      <c r="N53" s="203" t="n">
        <v>0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207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1221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13</v>
      </c>
      <c r="B56" s="200" t="s">
        <v>1268</v>
      </c>
      <c r="C56" s="201" t="s">
        <v>1453</v>
      </c>
      <c r="D56" s="202" t="s">
        <v>340</v>
      </c>
      <c r="E56" s="203" t="n">
        <v>15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39.1</v>
      </c>
      <c r="K56" s="205" t="n">
        <f aca="false">ROUND(E56*J56,2)</f>
        <v>586.5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1221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14</v>
      </c>
      <c r="B59" s="200" t="s">
        <v>1271</v>
      </c>
      <c r="C59" s="201" t="s">
        <v>1454</v>
      </c>
      <c r="D59" s="202" t="s">
        <v>340</v>
      </c>
      <c r="E59" s="203" t="n">
        <v>250</v>
      </c>
      <c r="F59" s="204"/>
      <c r="G59" s="205" t="n">
        <f aca="false">ROUND(E59*F59,2)</f>
        <v>0</v>
      </c>
      <c r="H59" s="204" t="n">
        <v>0</v>
      </c>
      <c r="I59" s="205" t="n">
        <f aca="false">ROUND(E59*H59,2)</f>
        <v>0</v>
      </c>
      <c r="J59" s="204" t="n">
        <v>33.6</v>
      </c>
      <c r="K59" s="205" t="n">
        <f aca="false">ROUND(E59*J59,2)</f>
        <v>8400</v>
      </c>
      <c r="L59" s="205" t="n">
        <v>21</v>
      </c>
      <c r="M59" s="205" t="n">
        <f aca="false">G59*(1+L59/100)</f>
        <v>0</v>
      </c>
      <c r="N59" s="203" t="n">
        <v>0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20" t="s">
        <v>1221</v>
      </c>
      <c r="D60" s="220"/>
      <c r="E60" s="220"/>
      <c r="F60" s="220"/>
      <c r="G60" s="220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215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1274</v>
      </c>
      <c r="C62" s="201" t="s">
        <v>1455</v>
      </c>
      <c r="D62" s="202" t="s">
        <v>340</v>
      </c>
      <c r="E62" s="203" t="n">
        <v>30</v>
      </c>
      <c r="F62" s="204"/>
      <c r="G62" s="205" t="n">
        <f aca="false">ROUND(E62*F62,2)</f>
        <v>0</v>
      </c>
      <c r="H62" s="204" t="n">
        <v>0</v>
      </c>
      <c r="I62" s="205" t="n">
        <f aca="false">ROUND(E62*H62,2)</f>
        <v>0</v>
      </c>
      <c r="J62" s="204" t="n">
        <v>37.6</v>
      </c>
      <c r="K62" s="205" t="n">
        <f aca="false">ROUND(E62*J62,2)</f>
        <v>1128</v>
      </c>
      <c r="L62" s="205" t="n">
        <v>21</v>
      </c>
      <c r="M62" s="205" t="n">
        <f aca="false">G62*(1+L62/100)</f>
        <v>0</v>
      </c>
      <c r="N62" s="203" t="n">
        <v>0</v>
      </c>
      <c r="O62" s="203" t="n">
        <f aca="false">ROUND(E62*N62,2)</f>
        <v>0</v>
      </c>
      <c r="P62" s="203" t="n">
        <v>0</v>
      </c>
      <c r="Q62" s="203" t="n">
        <f aca="false">ROUND(E62*P62,2)</f>
        <v>0</v>
      </c>
      <c r="R62" s="205"/>
      <c r="S62" s="205" t="s">
        <v>248</v>
      </c>
      <c r="T62" s="206" t="s">
        <v>193</v>
      </c>
      <c r="U62" s="207" t="n">
        <v>0</v>
      </c>
      <c r="V62" s="207" t="n">
        <f aca="false">ROUND(E62*U62,2)</f>
        <v>0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207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1221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16</v>
      </c>
      <c r="B65" s="200" t="s">
        <v>1277</v>
      </c>
      <c r="C65" s="201" t="s">
        <v>1456</v>
      </c>
      <c r="D65" s="202" t="s">
        <v>259</v>
      </c>
      <c r="E65" s="203" t="n">
        <v>16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65</v>
      </c>
      <c r="K65" s="205" t="n">
        <f aca="false">ROUND(E65*J65,2)</f>
        <v>1040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1221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17</v>
      </c>
      <c r="B68" s="200" t="s">
        <v>1306</v>
      </c>
      <c r="C68" s="201" t="s">
        <v>1457</v>
      </c>
      <c r="D68" s="202" t="s">
        <v>259</v>
      </c>
      <c r="E68" s="203" t="n">
        <v>5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345.8</v>
      </c>
      <c r="K68" s="205" t="n">
        <f aca="false">ROUND(E68*J68,2)</f>
        <v>1729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1221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18</v>
      </c>
      <c r="B71" s="200" t="s">
        <v>1308</v>
      </c>
      <c r="C71" s="201" t="s">
        <v>1458</v>
      </c>
      <c r="D71" s="202" t="s">
        <v>340</v>
      </c>
      <c r="E71" s="203" t="n">
        <v>100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42.4</v>
      </c>
      <c r="K71" s="205" t="n">
        <f aca="false">ROUND(E71*J71,2)</f>
        <v>4240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1221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19</v>
      </c>
      <c r="B74" s="200" t="s">
        <v>1310</v>
      </c>
      <c r="C74" s="201" t="s">
        <v>1459</v>
      </c>
      <c r="D74" s="202" t="s">
        <v>340</v>
      </c>
      <c r="E74" s="203" t="n">
        <v>220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42.4</v>
      </c>
      <c r="K74" s="205" t="n">
        <f aca="false">ROUND(E74*J74,2)</f>
        <v>9328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1221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20</v>
      </c>
      <c r="B77" s="200" t="s">
        <v>1312</v>
      </c>
      <c r="C77" s="201" t="s">
        <v>1460</v>
      </c>
      <c r="D77" s="202" t="s">
        <v>340</v>
      </c>
      <c r="E77" s="203" t="n">
        <v>15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88.3</v>
      </c>
      <c r="K77" s="205" t="n">
        <f aca="false">ROUND(E77*J77,2)</f>
        <v>1324.5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1221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21</v>
      </c>
      <c r="B80" s="200" t="s">
        <v>1332</v>
      </c>
      <c r="C80" s="201" t="s">
        <v>1461</v>
      </c>
      <c r="D80" s="202" t="s">
        <v>259</v>
      </c>
      <c r="E80" s="203" t="n">
        <v>3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1110.5</v>
      </c>
      <c r="K80" s="205" t="n">
        <f aca="false">ROUND(E80*J80,2)</f>
        <v>3331.5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1462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13" t="str">
        <f aca="false">C81</f>
        <v>sběrnicový detektor pohybu PIR určený pro ochranu interiérů prostřednictvím infrapasivní detekce pohybu v místnosti</v>
      </c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1221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22</v>
      </c>
      <c r="B85" s="200" t="s">
        <v>1335</v>
      </c>
      <c r="C85" s="201" t="s">
        <v>1463</v>
      </c>
      <c r="D85" s="202" t="s">
        <v>259</v>
      </c>
      <c r="E85" s="203" t="n">
        <v>6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500</v>
      </c>
      <c r="K85" s="205" t="n">
        <f aca="false">ROUND(E85*J85,2)</f>
        <v>3000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1221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7"/>
      <c r="D87" s="217"/>
      <c r="E87" s="217"/>
      <c r="F87" s="217"/>
      <c r="G87" s="21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2.8" hidden="false" customHeight="false" outlineLevel="1" collapsed="false">
      <c r="A88" s="199" t="n">
        <v>23</v>
      </c>
      <c r="B88" s="200" t="s">
        <v>1337</v>
      </c>
      <c r="C88" s="201" t="s">
        <v>1464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0</v>
      </c>
      <c r="I88" s="205" t="n">
        <f aca="false">ROUND(E88*H88,2)</f>
        <v>0</v>
      </c>
      <c r="J88" s="204" t="n">
        <v>1130.5</v>
      </c>
      <c r="K88" s="205" t="n">
        <f aca="false">ROUND(E88*J88,2)</f>
        <v>2261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207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1465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3" collapsed="false">
      <c r="A90" s="209"/>
      <c r="B90" s="210"/>
      <c r="C90" s="237"/>
      <c r="D90" s="238"/>
      <c r="E90" s="239"/>
      <c r="F90" s="240"/>
      <c r="G90" s="24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1221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7"/>
      <c r="D92" s="217"/>
      <c r="E92" s="217"/>
      <c r="F92" s="217"/>
      <c r="G92" s="21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24</v>
      </c>
      <c r="B93" s="200" t="s">
        <v>1339</v>
      </c>
      <c r="C93" s="201" t="s">
        <v>1466</v>
      </c>
      <c r="D93" s="202" t="s">
        <v>259</v>
      </c>
      <c r="E93" s="203" t="n">
        <v>1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790</v>
      </c>
      <c r="K93" s="205" t="n">
        <f aca="false">ROUND(E93*J93,2)</f>
        <v>790</v>
      </c>
      <c r="L93" s="205" t="n">
        <v>21</v>
      </c>
      <c r="M93" s="205" t="n">
        <f aca="false">G93*(1+L93/100)</f>
        <v>0</v>
      </c>
      <c r="N93" s="203" t="n">
        <v>0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207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true" outlineLevel="2" collapsed="false">
      <c r="A94" s="209"/>
      <c r="B94" s="210"/>
      <c r="C94" s="220" t="s">
        <v>1221</v>
      </c>
      <c r="D94" s="220"/>
      <c r="E94" s="220"/>
      <c r="F94" s="220"/>
      <c r="G94" s="220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215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7"/>
      <c r="D95" s="217"/>
      <c r="E95" s="217"/>
      <c r="F95" s="217"/>
      <c r="G95" s="217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25</v>
      </c>
      <c r="B96" s="200" t="s">
        <v>1341</v>
      </c>
      <c r="C96" s="201" t="s">
        <v>1467</v>
      </c>
      <c r="D96" s="202" t="s">
        <v>259</v>
      </c>
      <c r="E96" s="203" t="n">
        <v>8</v>
      </c>
      <c r="F96" s="204"/>
      <c r="G96" s="205" t="n">
        <f aca="false">ROUND(E96*F96,2)</f>
        <v>0</v>
      </c>
      <c r="H96" s="204" t="n">
        <v>0</v>
      </c>
      <c r="I96" s="205" t="n">
        <f aca="false">ROUND(E96*H96,2)</f>
        <v>0</v>
      </c>
      <c r="J96" s="204" t="n">
        <v>445.5</v>
      </c>
      <c r="K96" s="205" t="n">
        <f aca="false">ROUND(E96*J96,2)</f>
        <v>3564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194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207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true" outlineLevel="2" collapsed="false">
      <c r="A97" s="209"/>
      <c r="B97" s="210"/>
      <c r="C97" s="220" t="s">
        <v>1468</v>
      </c>
      <c r="D97" s="220"/>
      <c r="E97" s="220"/>
      <c r="F97" s="220"/>
      <c r="G97" s="22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37"/>
      <c r="D98" s="238"/>
      <c r="E98" s="239"/>
      <c r="F98" s="240"/>
      <c r="G98" s="24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true" outlineLevel="3" collapsed="false">
      <c r="A99" s="209"/>
      <c r="B99" s="210"/>
      <c r="C99" s="218" t="s">
        <v>1221</v>
      </c>
      <c r="D99" s="218"/>
      <c r="E99" s="218"/>
      <c r="F99" s="218"/>
      <c r="G99" s="218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215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26</v>
      </c>
      <c r="B101" s="200" t="s">
        <v>1343</v>
      </c>
      <c r="C101" s="201" t="s">
        <v>1469</v>
      </c>
      <c r="D101" s="202" t="s">
        <v>259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705</v>
      </c>
      <c r="K101" s="205" t="n">
        <f aca="false">ROUND(E101*J101,2)</f>
        <v>1410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207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1221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2.8" hidden="false" customHeight="false" outlineLevel="1" collapsed="false">
      <c r="A104" s="199" t="n">
        <v>27</v>
      </c>
      <c r="B104" s="200" t="s">
        <v>1347</v>
      </c>
      <c r="C104" s="201" t="s">
        <v>1388</v>
      </c>
      <c r="D104" s="202" t="s">
        <v>443</v>
      </c>
      <c r="E104" s="203" t="n">
        <v>6</v>
      </c>
      <c r="F104" s="204"/>
      <c r="G104" s="205" t="n">
        <f aca="false">ROUND(E104*F104,2)</f>
        <v>0</v>
      </c>
      <c r="H104" s="204" t="n">
        <v>0</v>
      </c>
      <c r="I104" s="205" t="n">
        <f aca="false">ROUND(E104*H104,2)</f>
        <v>0</v>
      </c>
      <c r="J104" s="204" t="n">
        <v>300</v>
      </c>
      <c r="K104" s="205" t="n">
        <f aca="false">ROUND(E104*J104,2)</f>
        <v>1800</v>
      </c>
      <c r="L104" s="205" t="n">
        <v>21</v>
      </c>
      <c r="M104" s="205" t="n">
        <f aca="false">G104*(1+L104/100)</f>
        <v>0</v>
      </c>
      <c r="N104" s="203" t="n">
        <v>0</v>
      </c>
      <c r="O104" s="203" t="n">
        <f aca="false">ROUND(E104*N104,2)</f>
        <v>0</v>
      </c>
      <c r="P104" s="203" t="n">
        <v>0</v>
      </c>
      <c r="Q104" s="203" t="n">
        <f aca="false">ROUND(E104*P104,2)</f>
        <v>0</v>
      </c>
      <c r="R104" s="205"/>
      <c r="S104" s="205" t="s">
        <v>248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194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207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28</v>
      </c>
      <c r="B106" s="230" t="s">
        <v>1387</v>
      </c>
      <c r="C106" s="231" t="s">
        <v>1390</v>
      </c>
      <c r="D106" s="232" t="s">
        <v>443</v>
      </c>
      <c r="E106" s="233" t="n">
        <v>10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450</v>
      </c>
      <c r="K106" s="234" t="n">
        <f aca="false">ROUND(E106*J106,2)</f>
        <v>4500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194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207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29</v>
      </c>
      <c r="B108" s="200" t="s">
        <v>1389</v>
      </c>
      <c r="C108" s="201" t="s">
        <v>1400</v>
      </c>
      <c r="D108" s="202" t="s">
        <v>259</v>
      </c>
      <c r="E108" s="203" t="n">
        <v>10</v>
      </c>
      <c r="F108" s="204"/>
      <c r="G108" s="205" t="n">
        <f aca="false">ROUND(E108*F108,2)</f>
        <v>0</v>
      </c>
      <c r="H108" s="204" t="n">
        <v>0</v>
      </c>
      <c r="I108" s="205" t="n">
        <f aca="false">ROUND(E108*H108,2)</f>
        <v>0</v>
      </c>
      <c r="J108" s="204" t="n">
        <v>135.5</v>
      </c>
      <c r="K108" s="205" t="n">
        <f aca="false">ROUND(E108*J108,2)</f>
        <v>1355</v>
      </c>
      <c r="L108" s="205" t="n">
        <v>21</v>
      </c>
      <c r="M108" s="205" t="n">
        <f aca="false">G108*(1+L108/100)</f>
        <v>0</v>
      </c>
      <c r="N108" s="203" t="n">
        <v>0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05"/>
      <c r="S108" s="205" t="s">
        <v>248</v>
      </c>
      <c r="T108" s="20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207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1401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7"/>
      <c r="D110" s="217"/>
      <c r="E110" s="217"/>
      <c r="F110" s="217"/>
      <c r="G110" s="21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199" t="n">
        <v>30</v>
      </c>
      <c r="B111" s="200" t="s">
        <v>1470</v>
      </c>
      <c r="C111" s="201" t="s">
        <v>1471</v>
      </c>
      <c r="D111" s="202" t="s">
        <v>340</v>
      </c>
      <c r="E111" s="203" t="n">
        <v>300</v>
      </c>
      <c r="F111" s="204"/>
      <c r="G111" s="205" t="n">
        <f aca="false">ROUND(E111*F111,2)</f>
        <v>0</v>
      </c>
      <c r="H111" s="204" t="n">
        <v>0</v>
      </c>
      <c r="I111" s="205" t="n">
        <f aca="false">ROUND(E111*H111,2)</f>
        <v>0</v>
      </c>
      <c r="J111" s="204" t="n">
        <v>25.2</v>
      </c>
      <c r="K111" s="205" t="n">
        <f aca="false">ROUND(E111*J111,2)</f>
        <v>7560</v>
      </c>
      <c r="L111" s="205" t="n">
        <v>21</v>
      </c>
      <c r="M111" s="205" t="n">
        <f aca="false">G111*(1+L111/100)</f>
        <v>0</v>
      </c>
      <c r="N111" s="203" t="n">
        <v>0</v>
      </c>
      <c r="O111" s="203" t="n">
        <f aca="false">ROUND(E111*N111,2)</f>
        <v>0</v>
      </c>
      <c r="P111" s="203" t="n">
        <v>0</v>
      </c>
      <c r="Q111" s="203" t="n">
        <f aca="false">ROUND(E111*P111,2)</f>
        <v>0</v>
      </c>
      <c r="R111" s="205"/>
      <c r="S111" s="205" t="s">
        <v>248</v>
      </c>
      <c r="T111" s="20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207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true" outlineLevel="2" collapsed="false">
      <c r="A112" s="209"/>
      <c r="B112" s="210"/>
      <c r="C112" s="220" t="s">
        <v>1472</v>
      </c>
      <c r="D112" s="220"/>
      <c r="E112" s="220"/>
      <c r="F112" s="220"/>
      <c r="G112" s="22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7"/>
      <c r="D113" s="217"/>
      <c r="E113" s="217"/>
      <c r="F113" s="217"/>
      <c r="G113" s="21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31</v>
      </c>
      <c r="B114" s="200" t="s">
        <v>1473</v>
      </c>
      <c r="C114" s="201" t="s">
        <v>1403</v>
      </c>
      <c r="D114" s="202" t="s">
        <v>259</v>
      </c>
      <c r="E114" s="203" t="n">
        <v>8</v>
      </c>
      <c r="F114" s="204"/>
      <c r="G114" s="205" t="n">
        <f aca="false">ROUND(E114*F114,2)</f>
        <v>0</v>
      </c>
      <c r="H114" s="204" t="n">
        <v>0</v>
      </c>
      <c r="I114" s="205" t="n">
        <f aca="false">ROUND(E114*H114,2)</f>
        <v>0</v>
      </c>
      <c r="J114" s="204" t="n">
        <v>45.8</v>
      </c>
      <c r="K114" s="205" t="n">
        <f aca="false">ROUND(E114*J114,2)</f>
        <v>366.4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/>
      <c r="S114" s="205" t="s">
        <v>248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194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207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true" outlineLevel="2" collapsed="false">
      <c r="A115" s="209"/>
      <c r="B115" s="210"/>
      <c r="C115" s="220" t="s">
        <v>1474</v>
      </c>
      <c r="D115" s="220"/>
      <c r="E115" s="220"/>
      <c r="F115" s="220"/>
      <c r="G115" s="220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215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2" collapsed="false">
      <c r="A116" s="209"/>
      <c r="B116" s="210"/>
      <c r="C116" s="217"/>
      <c r="D116" s="217"/>
      <c r="E116" s="217"/>
      <c r="F116" s="217"/>
      <c r="G116" s="21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202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2.8" hidden="false" customHeight="false" outlineLevel="1" collapsed="false">
      <c r="A117" s="199" t="n">
        <v>32</v>
      </c>
      <c r="B117" s="200" t="s">
        <v>1391</v>
      </c>
      <c r="C117" s="201" t="s">
        <v>1475</v>
      </c>
      <c r="D117" s="202" t="s">
        <v>264</v>
      </c>
      <c r="E117" s="203" t="n">
        <v>1</v>
      </c>
      <c r="F117" s="204"/>
      <c r="G117" s="205" t="n">
        <f aca="false">ROUND(E117*F117,2)</f>
        <v>0</v>
      </c>
      <c r="H117" s="204" t="n">
        <v>0</v>
      </c>
      <c r="I117" s="205" t="n">
        <f aca="false">ROUND(E117*H117,2)</f>
        <v>0</v>
      </c>
      <c r="J117" s="204" t="n">
        <v>33689.83</v>
      </c>
      <c r="K117" s="205" t="n">
        <f aca="false">ROUND(E117*J117,2)</f>
        <v>33689.83</v>
      </c>
      <c r="L117" s="205" t="n">
        <v>21</v>
      </c>
      <c r="M117" s="205" t="n">
        <f aca="false">G117*(1+L117/100)</f>
        <v>0</v>
      </c>
      <c r="N117" s="203" t="n">
        <v>0</v>
      </c>
      <c r="O117" s="203" t="n">
        <f aca="false">ROUND(E117*N117,2)</f>
        <v>0</v>
      </c>
      <c r="P117" s="203" t="n">
        <v>0</v>
      </c>
      <c r="Q117" s="203" t="n">
        <f aca="false">ROUND(E117*P117,2)</f>
        <v>0</v>
      </c>
      <c r="R117" s="205"/>
      <c r="S117" s="205" t="s">
        <v>248</v>
      </c>
      <c r="T117" s="206" t="s">
        <v>193</v>
      </c>
      <c r="U117" s="207" t="n">
        <v>0</v>
      </c>
      <c r="V117" s="207" t="n">
        <f aca="false">ROUND(E117*U117,2)</f>
        <v>0</v>
      </c>
      <c r="W117" s="207"/>
      <c r="X117" s="207" t="s">
        <v>194</v>
      </c>
      <c r="Y117" s="207" t="s">
        <v>195</v>
      </c>
      <c r="Z117" s="208"/>
      <c r="AA117" s="208"/>
      <c r="AB117" s="208"/>
      <c r="AC117" s="208"/>
      <c r="AD117" s="208"/>
      <c r="AE117" s="208"/>
      <c r="AF117" s="208"/>
      <c r="AG117" s="208" t="s">
        <v>207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9"/>
      <c r="D118" s="219"/>
      <c r="E118" s="219"/>
      <c r="F118" s="219"/>
      <c r="G118" s="219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0" collapsed="false">
      <c r="A119" s="191" t="s">
        <v>186</v>
      </c>
      <c r="B119" s="192" t="s">
        <v>27</v>
      </c>
      <c r="C119" s="193" t="s">
        <v>28</v>
      </c>
      <c r="D119" s="194"/>
      <c r="E119" s="195"/>
      <c r="F119" s="196"/>
      <c r="G119" s="196" t="n">
        <f aca="false">SUMIF(AG120:AG133,"&lt;&gt;NOR",G120:G133)</f>
        <v>0</v>
      </c>
      <c r="H119" s="196"/>
      <c r="I119" s="196" t="n">
        <f aca="false">SUM(I120:I133)</f>
        <v>0</v>
      </c>
      <c r="J119" s="196"/>
      <c r="K119" s="196" t="n">
        <f aca="false">SUM(K120:K133)</f>
        <v>0</v>
      </c>
      <c r="L119" s="196"/>
      <c r="M119" s="196" t="n">
        <f aca="false">SUM(M120:M133)</f>
        <v>0</v>
      </c>
      <c r="N119" s="195"/>
      <c r="O119" s="195" t="n">
        <f aca="false">SUM(O120:O133)</f>
        <v>0</v>
      </c>
      <c r="P119" s="195"/>
      <c r="Q119" s="195" t="n">
        <f aca="false">SUM(Q120:Q133)</f>
        <v>0</v>
      </c>
      <c r="R119" s="196"/>
      <c r="S119" s="196"/>
      <c r="T119" s="197"/>
      <c r="U119" s="198"/>
      <c r="V119" s="198" t="n">
        <f aca="false">SUM(V120:V133)</f>
        <v>0</v>
      </c>
      <c r="W119" s="198"/>
      <c r="X119" s="198"/>
      <c r="Y119" s="198"/>
      <c r="AG119" s="0" t="s">
        <v>187</v>
      </c>
    </row>
    <row r="120" customFormat="false" ht="12.8" hidden="false" customHeight="false" outlineLevel="1" collapsed="false">
      <c r="A120" s="229" t="n">
        <v>33</v>
      </c>
      <c r="B120" s="230" t="s">
        <v>707</v>
      </c>
      <c r="C120" s="231" t="s">
        <v>708</v>
      </c>
      <c r="D120" s="232" t="s">
        <v>709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710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34</v>
      </c>
      <c r="B122" s="230" t="s">
        <v>712</v>
      </c>
      <c r="C122" s="231" t="s">
        <v>713</v>
      </c>
      <c r="D122" s="232" t="s">
        <v>709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710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711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35</v>
      </c>
      <c r="B124" s="230" t="s">
        <v>714</v>
      </c>
      <c r="C124" s="231" t="s">
        <v>715</v>
      </c>
      <c r="D124" s="232" t="s">
        <v>709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248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710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711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36</v>
      </c>
      <c r="B126" s="230" t="s">
        <v>716</v>
      </c>
      <c r="C126" s="231" t="s">
        <v>717</v>
      </c>
      <c r="D126" s="232" t="s">
        <v>709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710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37</v>
      </c>
      <c r="B128" s="230" t="s">
        <v>718</v>
      </c>
      <c r="C128" s="231" t="s">
        <v>719</v>
      </c>
      <c r="D128" s="232" t="s">
        <v>709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192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710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711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229" t="n">
        <v>38</v>
      </c>
      <c r="B130" s="230" t="s">
        <v>720</v>
      </c>
      <c r="C130" s="231" t="s">
        <v>721</v>
      </c>
      <c r="D130" s="232" t="s">
        <v>709</v>
      </c>
      <c r="E130" s="233" t="n">
        <v>1</v>
      </c>
      <c r="F130" s="204"/>
      <c r="G130" s="234" t="n">
        <f aca="false">ROUND(E130*F130,2)</f>
        <v>0</v>
      </c>
      <c r="H130" s="235" t="n">
        <v>0</v>
      </c>
      <c r="I130" s="234" t="n">
        <f aca="false">ROUND(E130*H130,2)</f>
        <v>0</v>
      </c>
      <c r="J130" s="235" t="n">
        <v>0</v>
      </c>
      <c r="K130" s="234" t="n">
        <f aca="false">ROUND(E130*J130,2)</f>
        <v>0</v>
      </c>
      <c r="L130" s="234" t="n">
        <v>21</v>
      </c>
      <c r="M130" s="234" t="n">
        <f aca="false">G130*(1+L130/100)</f>
        <v>0</v>
      </c>
      <c r="N130" s="233" t="n">
        <v>0</v>
      </c>
      <c r="O130" s="233" t="n">
        <f aca="false">ROUND(E130*N130,2)</f>
        <v>0</v>
      </c>
      <c r="P130" s="233" t="n">
        <v>0</v>
      </c>
      <c r="Q130" s="233" t="n">
        <f aca="false">ROUND(E130*P130,2)</f>
        <v>0</v>
      </c>
      <c r="R130" s="234"/>
      <c r="S130" s="234" t="s">
        <v>248</v>
      </c>
      <c r="T130" s="23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710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711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229" t="n">
        <v>39</v>
      </c>
      <c r="B132" s="230" t="s">
        <v>722</v>
      </c>
      <c r="C132" s="231" t="s">
        <v>723</v>
      </c>
      <c r="D132" s="232" t="s">
        <v>709</v>
      </c>
      <c r="E132" s="233" t="n">
        <v>1</v>
      </c>
      <c r="F132" s="204"/>
      <c r="G132" s="234" t="n">
        <f aca="false">ROUND(E132*F132,2)</f>
        <v>0</v>
      </c>
      <c r="H132" s="235" t="n">
        <v>0</v>
      </c>
      <c r="I132" s="234" t="n">
        <f aca="false">ROUND(E132*H132,2)</f>
        <v>0</v>
      </c>
      <c r="J132" s="235" t="n">
        <v>0</v>
      </c>
      <c r="K132" s="234" t="n">
        <f aca="false">ROUND(E132*J132,2)</f>
        <v>0</v>
      </c>
      <c r="L132" s="234" t="n">
        <v>21</v>
      </c>
      <c r="M132" s="234" t="n">
        <f aca="false">G132*(1+L132/100)</f>
        <v>0</v>
      </c>
      <c r="N132" s="233" t="n">
        <v>0</v>
      </c>
      <c r="O132" s="233" t="n">
        <f aca="false">ROUND(E132*N132,2)</f>
        <v>0</v>
      </c>
      <c r="P132" s="233" t="n">
        <v>0</v>
      </c>
      <c r="Q132" s="233" t="n">
        <f aca="false">ROUND(E132*P132,2)</f>
        <v>0</v>
      </c>
      <c r="R132" s="234"/>
      <c r="S132" s="234" t="s">
        <v>248</v>
      </c>
      <c r="T132" s="23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710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711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0" collapsed="false">
      <c r="A134" s="169"/>
      <c r="B134" s="175"/>
      <c r="C134" s="241"/>
      <c r="D134" s="177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AE134" s="0" t="n">
        <v>15</v>
      </c>
      <c r="AF134" s="0" t="n">
        <v>21</v>
      </c>
      <c r="AG134" s="0" t="s">
        <v>172</v>
      </c>
    </row>
    <row r="135" customFormat="false" ht="13.2" hidden="false" customHeight="false" outlineLevel="0" collapsed="false">
      <c r="A135" s="242"/>
      <c r="B135" s="243" t="s">
        <v>23</v>
      </c>
      <c r="C135" s="244"/>
      <c r="D135" s="245"/>
      <c r="E135" s="246"/>
      <c r="F135" s="246"/>
      <c r="G135" s="247" t="n">
        <f aca="false">G8+G119</f>
        <v>0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AE135" s="0" t="n">
        <f aca="false">SUMIF(L7:L133,AE134,G7:G133)</f>
        <v>0</v>
      </c>
      <c r="AF135" s="0" t="n">
        <f aca="false">SUMIF(L7:L133,AF134,G7:G133)</f>
        <v>0</v>
      </c>
      <c r="AG135" s="0" t="s">
        <v>724</v>
      </c>
    </row>
    <row r="136" customFormat="false" ht="13.2" hidden="false" customHeight="false" outlineLevel="0" collapsed="false">
      <c r="C136" s="248"/>
      <c r="D136" s="112"/>
      <c r="AG136" s="0" t="s">
        <v>725</v>
      </c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</sheetData>
  <sheetProtection sheet="true" password="8d30" objects="true" scenarios="true"/>
  <mergeCells count="80"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18:G18"/>
    <mergeCell ref="C20:G20"/>
    <mergeCell ref="C22:G22"/>
    <mergeCell ref="C23:G23"/>
    <mergeCell ref="C25:G25"/>
    <mergeCell ref="C26:G26"/>
    <mergeCell ref="C28:G28"/>
    <mergeCell ref="C29:G29"/>
    <mergeCell ref="C31:G31"/>
    <mergeCell ref="C33:G33"/>
    <mergeCell ref="C34:G34"/>
    <mergeCell ref="C36:G36"/>
    <mergeCell ref="C37:G37"/>
    <mergeCell ref="C39:G39"/>
    <mergeCell ref="C40:G40"/>
    <mergeCell ref="C42:G42"/>
    <mergeCell ref="C44:G44"/>
    <mergeCell ref="C46:G46"/>
    <mergeCell ref="C47:G47"/>
    <mergeCell ref="C49:G49"/>
    <mergeCell ref="C51:G51"/>
    <mergeCell ref="C52:G52"/>
    <mergeCell ref="C54:G54"/>
    <mergeCell ref="C55:G55"/>
    <mergeCell ref="C57:G57"/>
    <mergeCell ref="C58:G58"/>
    <mergeCell ref="C60:G60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7:G87"/>
    <mergeCell ref="C89:G89"/>
    <mergeCell ref="C91:G91"/>
    <mergeCell ref="C92:G92"/>
    <mergeCell ref="C94:G94"/>
    <mergeCell ref="C95:G95"/>
    <mergeCell ref="C97:G97"/>
    <mergeCell ref="C99:G99"/>
    <mergeCell ref="C100:G100"/>
    <mergeCell ref="C102:G102"/>
    <mergeCell ref="C103:G103"/>
    <mergeCell ref="C105:G105"/>
    <mergeCell ref="C107:G107"/>
    <mergeCell ref="C109:G109"/>
    <mergeCell ref="C110:G110"/>
    <mergeCell ref="C112:G112"/>
    <mergeCell ref="C113:G113"/>
    <mergeCell ref="C115:G115"/>
    <mergeCell ref="C116:G116"/>
    <mergeCell ref="C118:G118"/>
    <mergeCell ref="C121:G121"/>
    <mergeCell ref="C123:G123"/>
    <mergeCell ref="C125:G125"/>
    <mergeCell ref="C127:G127"/>
    <mergeCell ref="C129:G129"/>
    <mergeCell ref="C131:G131"/>
    <mergeCell ref="C133:G13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Trio_Office/6.2.8.2$Windows_x86 LibreOffice_project/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Filip Uzel</dc:creator>
  <dc:description/>
  <dc:language>cs-CZ</dc:language>
  <cp:lastModifiedBy/>
  <cp:lastPrinted>2019-03-19T12:27:02Z</cp:lastPrinted>
  <dcterms:modified xsi:type="dcterms:W3CDTF">2024-11-21T06:41:24Z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