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ilbox\_01_PROJEKTY_\21 039 Knihovna Kroměříž\04_PD FAKO\06_DPS\___DPS zadávací 2024_12_19\"/>
    </mc:Choice>
  </mc:AlternateContent>
  <xr:revisionPtr revIDLastSave="0" documentId="8_{0329DD37-BF09-423C-A0BD-7A5E04E25CE0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01 SO001 Pol" sheetId="12" r:id="rId4"/>
    <sheet name="002 002 Pol" sheetId="13" r:id="rId5"/>
    <sheet name="101 01 Pol" sheetId="14" r:id="rId6"/>
    <sheet name="101 02 Pol" sheetId="15" r:id="rId7"/>
    <sheet name="102 01 Pol" sheetId="16" r:id="rId8"/>
    <sheet name="102 02 Pol" sheetId="17" r:id="rId9"/>
    <sheet name="201 01 Pol" sheetId="18" r:id="rId10"/>
    <sheet name="301 SO301_01 Pol" sheetId="19" r:id="rId11"/>
    <sheet name="301 SO301_02 Pol" sheetId="20" r:id="rId12"/>
    <sheet name="302 SO302_01-D1+D2+D3 Pol" sheetId="21" r:id="rId13"/>
    <sheet name="302 SO302_02-ČERP Pol" sheetId="22" r:id="rId14"/>
    <sheet name="303 SO303-J1 Pol" sheetId="23" r:id="rId15"/>
    <sheet name="303 SO303-J1 PŘEKOP Pol" sheetId="24" r:id="rId16"/>
    <sheet name="303 SO303-J2 Pol" sheetId="25" r:id="rId17"/>
    <sheet name="303 SO303-J2 PŘEKOP Pol" sheetId="26" r:id="rId18"/>
    <sheet name="401 401-01 VO Pol" sheetId="27" r:id="rId19"/>
    <sheet name="701 SO701 Pol" sheetId="28" r:id="rId20"/>
    <sheet name="801 SO801 Pol" sheetId="29" r:id="rId21"/>
    <sheet name="802 SO802 Pol" sheetId="30" r:id="rId22"/>
    <sheet name="VN+ON VN+ON Pol" sheetId="31" r:id="rId23"/>
  </sheets>
  <externalReferences>
    <externalReference r:id="rId24"/>
  </externalReferences>
  <definedNames>
    <definedName name="CelkemDPHVypocet" localSheetId="1">Stavba!$H$74</definedName>
    <definedName name="CenaCelkem">Stavba!$G$29</definedName>
    <definedName name="CenaCelkemBezDPH">Stavba!$G$28</definedName>
    <definedName name="CenaCelkemVypocet" localSheetId="1">Stavba!$I$74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SO001 Pol'!$1:$7</definedName>
    <definedName name="_xlnm.Print_Titles" localSheetId="4">'002 002 Pol'!$1:$7</definedName>
    <definedName name="_xlnm.Print_Titles" localSheetId="5">'101 01 Pol'!$1:$7</definedName>
    <definedName name="_xlnm.Print_Titles" localSheetId="6">'101 02 Pol'!$1:$7</definedName>
    <definedName name="_xlnm.Print_Titles" localSheetId="7">'102 01 Pol'!$1:$7</definedName>
    <definedName name="_xlnm.Print_Titles" localSheetId="8">'102 02 Pol'!$1:$7</definedName>
    <definedName name="_xlnm.Print_Titles" localSheetId="9">'201 01 Pol'!$1:$7</definedName>
    <definedName name="_xlnm.Print_Titles" localSheetId="10">'301 SO301_01 Pol'!$1:$7</definedName>
    <definedName name="_xlnm.Print_Titles" localSheetId="11">'301 SO301_02 Pol'!$1:$7</definedName>
    <definedName name="_xlnm.Print_Titles" localSheetId="12">'302 SO302_01-D1+D2+D3 Pol'!$1:$7</definedName>
    <definedName name="_xlnm.Print_Titles" localSheetId="13">'302 SO302_02-ČERP Pol'!$1:$7</definedName>
    <definedName name="_xlnm.Print_Titles" localSheetId="14">'303 SO303-J1 Pol'!$1:$7</definedName>
    <definedName name="_xlnm.Print_Titles" localSheetId="15">'303 SO303-J1 PŘEKOP Pol'!$1:$7</definedName>
    <definedName name="_xlnm.Print_Titles" localSheetId="16">'303 SO303-J2 Pol'!$1:$7</definedName>
    <definedName name="_xlnm.Print_Titles" localSheetId="17">'303 SO303-J2 PŘEKOP Pol'!$1:$7</definedName>
    <definedName name="_xlnm.Print_Titles" localSheetId="18">'401 401-01 VO Pol'!$1:$7</definedName>
    <definedName name="_xlnm.Print_Titles" localSheetId="19">'701 SO701 Pol'!$1:$7</definedName>
    <definedName name="_xlnm.Print_Titles" localSheetId="20">'801 SO801 Pol'!$1:$7</definedName>
    <definedName name="_xlnm.Print_Titles" localSheetId="21">'802 SO802 Pol'!$1:$7</definedName>
    <definedName name="_xlnm.Print_Titles" localSheetId="22">'VN+ON VN+ON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SO001 Pol'!$A$1:$Y$338</definedName>
    <definedName name="_xlnm.Print_Area" localSheetId="4">'002 002 Pol'!$A$1:$Y$32</definedName>
    <definedName name="_xlnm.Print_Area" localSheetId="5">'101 01 Pol'!$A$1:$Y$177</definedName>
    <definedName name="_xlnm.Print_Area" localSheetId="6">'101 02 Pol'!$A$1:$Y$83</definedName>
    <definedName name="_xlnm.Print_Area" localSheetId="7">'102 01 Pol'!$A$1:$Y$55</definedName>
    <definedName name="_xlnm.Print_Area" localSheetId="8">'102 02 Pol'!$A$1:$Y$40</definedName>
    <definedName name="_xlnm.Print_Area" localSheetId="9">'201 01 Pol'!$A$1:$Y$269</definedName>
    <definedName name="_xlnm.Print_Area" localSheetId="10">'301 SO301_01 Pol'!$A$1:$Y$192</definedName>
    <definedName name="_xlnm.Print_Area" localSheetId="11">'301 SO301_02 Pol'!$A$1:$Y$61</definedName>
    <definedName name="_xlnm.Print_Area" localSheetId="12">'302 SO302_01-D1+D2+D3 Pol'!$A$1:$Y$512</definedName>
    <definedName name="_xlnm.Print_Area" localSheetId="13">'302 SO302_02-ČERP Pol'!$A$1:$Y$81</definedName>
    <definedName name="_xlnm.Print_Area" localSheetId="14">'303 SO303-J1 Pol'!$A$1:$Y$329</definedName>
    <definedName name="_xlnm.Print_Area" localSheetId="15">'303 SO303-J1 PŘEKOP Pol'!$A$1:$Y$61</definedName>
    <definedName name="_xlnm.Print_Area" localSheetId="16">'303 SO303-J2 Pol'!$A$1:$Y$273</definedName>
    <definedName name="_xlnm.Print_Area" localSheetId="17">'303 SO303-J2 PŘEKOP Pol'!$A$1:$Y$61</definedName>
    <definedName name="_xlnm.Print_Area" localSheetId="18">'401 401-01 VO Pol'!$A$1:$Y$119</definedName>
    <definedName name="_xlnm.Print_Area" localSheetId="19">'701 SO701 Pol'!$A$1:$Y$150</definedName>
    <definedName name="_xlnm.Print_Area" localSheetId="20">'801 SO801 Pol'!$A$1:$Y$219</definedName>
    <definedName name="_xlnm.Print_Area" localSheetId="21">'802 SO802 Pol'!$A$1:$Y$64</definedName>
    <definedName name="_xlnm.Print_Area" localSheetId="1">Stavba!$A$1:$J$147</definedName>
    <definedName name="_xlnm.Print_Area" localSheetId="22">'VN+ON VN+ON Pol'!$A$1:$Y$70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Stavba!$F$74</definedName>
    <definedName name="ZakladDPHZakl">Stavba!$G$25</definedName>
    <definedName name="ZakladDPHZaklVypocet" localSheetId="1">Stavba!$G$74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6" i="1" l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69" i="31"/>
  <c r="BA65" i="31"/>
  <c r="BA59" i="31"/>
  <c r="BA57" i="31"/>
  <c r="BA55" i="31"/>
  <c r="BA50" i="31"/>
  <c r="BA48" i="31"/>
  <c r="BA45" i="31"/>
  <c r="BA42" i="31"/>
  <c r="BA39" i="31"/>
  <c r="BA36" i="31"/>
  <c r="BA31" i="31"/>
  <c r="BA27" i="31"/>
  <c r="BA22" i="31"/>
  <c r="BA21" i="31"/>
  <c r="BA17" i="31"/>
  <c r="BA15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0" i="31"/>
  <c r="I10" i="31"/>
  <c r="K10" i="31"/>
  <c r="M10" i="31"/>
  <c r="O10" i="31"/>
  <c r="Q10" i="31"/>
  <c r="V10" i="31"/>
  <c r="G12" i="31"/>
  <c r="I12" i="31"/>
  <c r="K12" i="31"/>
  <c r="M12" i="31"/>
  <c r="O12" i="31"/>
  <c r="Q12" i="31"/>
  <c r="V12" i="31"/>
  <c r="G13" i="31"/>
  <c r="G8" i="31" s="1"/>
  <c r="I13" i="31"/>
  <c r="K13" i="31"/>
  <c r="O13" i="31"/>
  <c r="O8" i="31" s="1"/>
  <c r="Q13" i="31"/>
  <c r="V13" i="31"/>
  <c r="G18" i="31"/>
  <c r="M18" i="31" s="1"/>
  <c r="I18" i="31"/>
  <c r="K18" i="31"/>
  <c r="O18" i="31"/>
  <c r="Q18" i="31"/>
  <c r="V18" i="31"/>
  <c r="G19" i="31"/>
  <c r="I19" i="31"/>
  <c r="K19" i="31"/>
  <c r="M19" i="31"/>
  <c r="O19" i="31"/>
  <c r="Q19" i="31"/>
  <c r="V19" i="31"/>
  <c r="G20" i="31"/>
  <c r="I20" i="31"/>
  <c r="K20" i="31"/>
  <c r="M20" i="31"/>
  <c r="O20" i="31"/>
  <c r="Q20" i="31"/>
  <c r="V20" i="31"/>
  <c r="G23" i="31"/>
  <c r="M23" i="31" s="1"/>
  <c r="I23" i="31"/>
  <c r="K23" i="31"/>
  <c r="O23" i="31"/>
  <c r="Q23" i="31"/>
  <c r="V23" i="31"/>
  <c r="G24" i="31"/>
  <c r="M24" i="31" s="1"/>
  <c r="I24" i="31"/>
  <c r="K24" i="31"/>
  <c r="O24" i="31"/>
  <c r="Q24" i="31"/>
  <c r="V24" i="31"/>
  <c r="G25" i="31"/>
  <c r="I25" i="31"/>
  <c r="K25" i="31"/>
  <c r="M25" i="31"/>
  <c r="O25" i="31"/>
  <c r="Q25" i="31"/>
  <c r="V25" i="31"/>
  <c r="G28" i="31"/>
  <c r="I28" i="31"/>
  <c r="K28" i="31"/>
  <c r="M28" i="31"/>
  <c r="O28" i="31"/>
  <c r="Q28" i="31"/>
  <c r="V28" i="31"/>
  <c r="G30" i="31"/>
  <c r="M30" i="31" s="1"/>
  <c r="I30" i="31"/>
  <c r="K30" i="31"/>
  <c r="O30" i="31"/>
  <c r="Q30" i="31"/>
  <c r="V30" i="31"/>
  <c r="G32" i="31"/>
  <c r="M32" i="31" s="1"/>
  <c r="I32" i="31"/>
  <c r="K32" i="31"/>
  <c r="O32" i="31"/>
  <c r="Q32" i="31"/>
  <c r="V32" i="31"/>
  <c r="G33" i="31"/>
  <c r="I33" i="31"/>
  <c r="K33" i="31"/>
  <c r="M33" i="31"/>
  <c r="O33" i="31"/>
  <c r="Q33" i="31"/>
  <c r="V33" i="31"/>
  <c r="G34" i="31"/>
  <c r="I34" i="31"/>
  <c r="K34" i="31"/>
  <c r="M34" i="31"/>
  <c r="O34" i="31"/>
  <c r="Q34" i="31"/>
  <c r="V34" i="31"/>
  <c r="G37" i="31"/>
  <c r="M37" i="31" s="1"/>
  <c r="I37" i="31"/>
  <c r="K37" i="31"/>
  <c r="O37" i="31"/>
  <c r="Q37" i="31"/>
  <c r="V37" i="31"/>
  <c r="G40" i="31"/>
  <c r="M40" i="31" s="1"/>
  <c r="I40" i="31"/>
  <c r="K40" i="31"/>
  <c r="O40" i="31"/>
  <c r="Q40" i="31"/>
  <c r="V40" i="31"/>
  <c r="G43" i="31"/>
  <c r="I43" i="31"/>
  <c r="K43" i="31"/>
  <c r="M43" i="31"/>
  <c r="O43" i="31"/>
  <c r="Q43" i="31"/>
  <c r="V43" i="31"/>
  <c r="G44" i="31"/>
  <c r="I44" i="31"/>
  <c r="K44" i="31"/>
  <c r="M44" i="31"/>
  <c r="O44" i="31"/>
  <c r="Q44" i="31"/>
  <c r="V44" i="31"/>
  <c r="G46" i="31"/>
  <c r="M46" i="31" s="1"/>
  <c r="I46" i="31"/>
  <c r="K46" i="31"/>
  <c r="O46" i="31"/>
  <c r="Q46" i="31"/>
  <c r="V46" i="31"/>
  <c r="G47" i="31"/>
  <c r="M47" i="31" s="1"/>
  <c r="I47" i="31"/>
  <c r="K47" i="31"/>
  <c r="O47" i="31"/>
  <c r="Q47" i="31"/>
  <c r="V47" i="31"/>
  <c r="G49" i="31"/>
  <c r="I49" i="31"/>
  <c r="K49" i="31"/>
  <c r="M49" i="31"/>
  <c r="O49" i="31"/>
  <c r="Q49" i="31"/>
  <c r="V49" i="31"/>
  <c r="G52" i="31"/>
  <c r="G51" i="31" s="1"/>
  <c r="I52" i="31"/>
  <c r="I51" i="31" s="1"/>
  <c r="K52" i="31"/>
  <c r="O52" i="31"/>
  <c r="O51" i="31" s="1"/>
  <c r="Q52" i="31"/>
  <c r="Q51" i="31" s="1"/>
  <c r="V52" i="31"/>
  <c r="G53" i="31"/>
  <c r="M53" i="31" s="1"/>
  <c r="I53" i="31"/>
  <c r="K53" i="31"/>
  <c r="K51" i="31" s="1"/>
  <c r="O53" i="31"/>
  <c r="Q53" i="31"/>
  <c r="V53" i="31"/>
  <c r="V51" i="31" s="1"/>
  <c r="G54" i="31"/>
  <c r="I54" i="31"/>
  <c r="K54" i="31"/>
  <c r="M54" i="31"/>
  <c r="O54" i="31"/>
  <c r="Q54" i="31"/>
  <c r="V54" i="31"/>
  <c r="G56" i="31"/>
  <c r="I56" i="31"/>
  <c r="K56" i="31"/>
  <c r="M56" i="31"/>
  <c r="O56" i="31"/>
  <c r="Q56" i="31"/>
  <c r="V56" i="31"/>
  <c r="G58" i="31"/>
  <c r="M58" i="31" s="1"/>
  <c r="I58" i="31"/>
  <c r="K58" i="31"/>
  <c r="O58" i="31"/>
  <c r="Q58" i="31"/>
  <c r="V58" i="31"/>
  <c r="G60" i="31"/>
  <c r="M60" i="31" s="1"/>
  <c r="I60" i="31"/>
  <c r="K60" i="31"/>
  <c r="O60" i="31"/>
  <c r="Q60" i="31"/>
  <c r="V60" i="31"/>
  <c r="G61" i="31"/>
  <c r="I61" i="31"/>
  <c r="K61" i="31"/>
  <c r="M61" i="31"/>
  <c r="O61" i="31"/>
  <c r="Q61" i="31"/>
  <c r="V61" i="31"/>
  <c r="G62" i="31"/>
  <c r="I62" i="31"/>
  <c r="K62" i="31"/>
  <c r="M62" i="31"/>
  <c r="O62" i="31"/>
  <c r="Q62" i="31"/>
  <c r="V62" i="31"/>
  <c r="G64" i="31"/>
  <c r="M64" i="31" s="1"/>
  <c r="I64" i="31"/>
  <c r="K64" i="31"/>
  <c r="O64" i="31"/>
  <c r="Q64" i="31"/>
  <c r="V64" i="31"/>
  <c r="G66" i="31"/>
  <c r="M66" i="31" s="1"/>
  <c r="I66" i="31"/>
  <c r="K66" i="31"/>
  <c r="O66" i="31"/>
  <c r="Q66" i="31"/>
  <c r="V66" i="31"/>
  <c r="AE69" i="31"/>
  <c r="G63" i="30"/>
  <c r="BA43" i="30"/>
  <c r="BA36" i="30"/>
  <c r="G9" i="30"/>
  <c r="M9" i="30" s="1"/>
  <c r="I9" i="30"/>
  <c r="K9" i="30"/>
  <c r="K8" i="30" s="1"/>
  <c r="O9" i="30"/>
  <c r="Q9" i="30"/>
  <c r="V9" i="30"/>
  <c r="V8" i="30" s="1"/>
  <c r="G16" i="30"/>
  <c r="I16" i="30"/>
  <c r="K16" i="30"/>
  <c r="M16" i="30"/>
  <c r="O16" i="30"/>
  <c r="Q16" i="30"/>
  <c r="V16" i="30"/>
  <c r="G20" i="30"/>
  <c r="AF63" i="30" s="1"/>
  <c r="I20" i="30"/>
  <c r="K20" i="30"/>
  <c r="O20" i="30"/>
  <c r="O8" i="30" s="1"/>
  <c r="Q20" i="30"/>
  <c r="V20" i="30"/>
  <c r="G23" i="30"/>
  <c r="M23" i="30" s="1"/>
  <c r="I23" i="30"/>
  <c r="I8" i="30" s="1"/>
  <c r="K23" i="30"/>
  <c r="O23" i="30"/>
  <c r="Q23" i="30"/>
  <c r="Q8" i="30" s="1"/>
  <c r="V23" i="30"/>
  <c r="G25" i="30"/>
  <c r="M25" i="30" s="1"/>
  <c r="I25" i="30"/>
  <c r="K25" i="30"/>
  <c r="O25" i="30"/>
  <c r="Q25" i="30"/>
  <c r="V25" i="30"/>
  <c r="G29" i="30"/>
  <c r="G28" i="30" s="1"/>
  <c r="I29" i="30"/>
  <c r="I28" i="30" s="1"/>
  <c r="K29" i="30"/>
  <c r="O29" i="30"/>
  <c r="O28" i="30" s="1"/>
  <c r="Q29" i="30"/>
  <c r="Q28" i="30" s="1"/>
  <c r="V29" i="30"/>
  <c r="G35" i="30"/>
  <c r="M35" i="30" s="1"/>
  <c r="I35" i="30"/>
  <c r="K35" i="30"/>
  <c r="O35" i="30"/>
  <c r="Q35" i="30"/>
  <c r="V35" i="30"/>
  <c r="G42" i="30"/>
  <c r="I42" i="30"/>
  <c r="K42" i="30"/>
  <c r="K28" i="30" s="1"/>
  <c r="M42" i="30"/>
  <c r="O42" i="30"/>
  <c r="Q42" i="30"/>
  <c r="V42" i="30"/>
  <c r="V28" i="30" s="1"/>
  <c r="G46" i="30"/>
  <c r="G45" i="30" s="1"/>
  <c r="I46" i="30"/>
  <c r="I45" i="30" s="1"/>
  <c r="K46" i="30"/>
  <c r="O46" i="30"/>
  <c r="O45" i="30" s="1"/>
  <c r="Q46" i="30"/>
  <c r="Q45" i="30" s="1"/>
  <c r="V46" i="30"/>
  <c r="G48" i="30"/>
  <c r="M48" i="30" s="1"/>
  <c r="I48" i="30"/>
  <c r="K48" i="30"/>
  <c r="O48" i="30"/>
  <c r="Q48" i="30"/>
  <c r="V48" i="30"/>
  <c r="G50" i="30"/>
  <c r="I50" i="30"/>
  <c r="K50" i="30"/>
  <c r="K45" i="30" s="1"/>
  <c r="M50" i="30"/>
  <c r="O50" i="30"/>
  <c r="Q50" i="30"/>
  <c r="V50" i="30"/>
  <c r="V45" i="30" s="1"/>
  <c r="G52" i="30"/>
  <c r="I52" i="30"/>
  <c r="K52" i="30"/>
  <c r="M52" i="30"/>
  <c r="O52" i="30"/>
  <c r="Q52" i="30"/>
  <c r="V52" i="30"/>
  <c r="G54" i="30"/>
  <c r="M54" i="30" s="1"/>
  <c r="I54" i="30"/>
  <c r="K54" i="30"/>
  <c r="O54" i="30"/>
  <c r="Q54" i="30"/>
  <c r="V54" i="30"/>
  <c r="G59" i="30"/>
  <c r="I59" i="30"/>
  <c r="O59" i="30"/>
  <c r="Q59" i="30"/>
  <c r="G60" i="30"/>
  <c r="I60" i="30"/>
  <c r="K60" i="30"/>
  <c r="K59" i="30" s="1"/>
  <c r="M60" i="30"/>
  <c r="M59" i="30" s="1"/>
  <c r="O60" i="30"/>
  <c r="Q60" i="30"/>
  <c r="V60" i="30"/>
  <c r="V59" i="30" s="1"/>
  <c r="AE63" i="30"/>
  <c r="G218" i="29"/>
  <c r="BA138" i="29"/>
  <c r="BA96" i="29"/>
  <c r="BA75" i="29"/>
  <c r="BA45" i="29"/>
  <c r="BA41" i="29"/>
  <c r="BA37" i="29"/>
  <c r="BA24" i="29"/>
  <c r="BA16" i="29"/>
  <c r="G9" i="29"/>
  <c r="M9" i="29" s="1"/>
  <c r="I9" i="29"/>
  <c r="I8" i="29" s="1"/>
  <c r="K9" i="29"/>
  <c r="K8" i="29" s="1"/>
  <c r="O9" i="29"/>
  <c r="Q9" i="29"/>
  <c r="Q8" i="29" s="1"/>
  <c r="V9" i="29"/>
  <c r="V8" i="29" s="1"/>
  <c r="G15" i="29"/>
  <c r="I15" i="29"/>
  <c r="K15" i="29"/>
  <c r="M15" i="29"/>
  <c r="O15" i="29"/>
  <c r="Q15" i="29"/>
  <c r="V15" i="29"/>
  <c r="G19" i="29"/>
  <c r="I19" i="29"/>
  <c r="K19" i="29"/>
  <c r="M19" i="29"/>
  <c r="O19" i="29"/>
  <c r="Q19" i="29"/>
  <c r="V19" i="29"/>
  <c r="G23" i="29"/>
  <c r="G8" i="29" s="1"/>
  <c r="I23" i="29"/>
  <c r="K23" i="29"/>
  <c r="O23" i="29"/>
  <c r="O8" i="29" s="1"/>
  <c r="Q23" i="29"/>
  <c r="V23" i="29"/>
  <c r="G29" i="29"/>
  <c r="M29" i="29" s="1"/>
  <c r="I29" i="29"/>
  <c r="K29" i="29"/>
  <c r="O29" i="29"/>
  <c r="Q29" i="29"/>
  <c r="V29" i="29"/>
  <c r="G36" i="29"/>
  <c r="I36" i="29"/>
  <c r="K36" i="29"/>
  <c r="M36" i="29"/>
  <c r="O36" i="29"/>
  <c r="Q36" i="29"/>
  <c r="V36" i="29"/>
  <c r="G40" i="29"/>
  <c r="I40" i="29"/>
  <c r="K40" i="29"/>
  <c r="M40" i="29"/>
  <c r="O40" i="29"/>
  <c r="Q40" i="29"/>
  <c r="V40" i="29"/>
  <c r="G44" i="29"/>
  <c r="M44" i="29" s="1"/>
  <c r="I44" i="29"/>
  <c r="K44" i="29"/>
  <c r="O44" i="29"/>
  <c r="Q44" i="29"/>
  <c r="V44" i="29"/>
  <c r="G48" i="29"/>
  <c r="M48" i="29" s="1"/>
  <c r="I48" i="29"/>
  <c r="K48" i="29"/>
  <c r="O48" i="29"/>
  <c r="Q48" i="29"/>
  <c r="V48" i="29"/>
  <c r="G50" i="29"/>
  <c r="I50" i="29"/>
  <c r="K50" i="29"/>
  <c r="M50" i="29"/>
  <c r="O50" i="29"/>
  <c r="Q50" i="29"/>
  <c r="V50" i="29"/>
  <c r="G53" i="29"/>
  <c r="I53" i="29"/>
  <c r="K53" i="29"/>
  <c r="M53" i="29"/>
  <c r="O53" i="29"/>
  <c r="Q53" i="29"/>
  <c r="V53" i="29"/>
  <c r="G56" i="29"/>
  <c r="M56" i="29" s="1"/>
  <c r="I56" i="29"/>
  <c r="K56" i="29"/>
  <c r="O56" i="29"/>
  <c r="Q56" i="29"/>
  <c r="V56" i="29"/>
  <c r="G60" i="29"/>
  <c r="M60" i="29" s="1"/>
  <c r="I60" i="29"/>
  <c r="K60" i="29"/>
  <c r="O60" i="29"/>
  <c r="Q60" i="29"/>
  <c r="V60" i="29"/>
  <c r="G74" i="29"/>
  <c r="I74" i="29"/>
  <c r="K74" i="29"/>
  <c r="M74" i="29"/>
  <c r="O74" i="29"/>
  <c r="Q74" i="29"/>
  <c r="V74" i="29"/>
  <c r="G79" i="29"/>
  <c r="I79" i="29"/>
  <c r="K79" i="29"/>
  <c r="M79" i="29"/>
  <c r="O79" i="29"/>
  <c r="Q79" i="29"/>
  <c r="V79" i="29"/>
  <c r="G83" i="29"/>
  <c r="M83" i="29" s="1"/>
  <c r="I83" i="29"/>
  <c r="K83" i="29"/>
  <c r="O83" i="29"/>
  <c r="Q83" i="29"/>
  <c r="V83" i="29"/>
  <c r="G86" i="29"/>
  <c r="M86" i="29" s="1"/>
  <c r="I86" i="29"/>
  <c r="K86" i="29"/>
  <c r="O86" i="29"/>
  <c r="Q86" i="29"/>
  <c r="V86" i="29"/>
  <c r="G90" i="29"/>
  <c r="I90" i="29"/>
  <c r="K90" i="29"/>
  <c r="M90" i="29"/>
  <c r="O90" i="29"/>
  <c r="Q90" i="29"/>
  <c r="V90" i="29"/>
  <c r="G95" i="29"/>
  <c r="I95" i="29"/>
  <c r="K95" i="29"/>
  <c r="M95" i="29"/>
  <c r="O95" i="29"/>
  <c r="Q95" i="29"/>
  <c r="V95" i="29"/>
  <c r="G103" i="29"/>
  <c r="M103" i="29" s="1"/>
  <c r="I103" i="29"/>
  <c r="K103" i="29"/>
  <c r="O103" i="29"/>
  <c r="Q103" i="29"/>
  <c r="V103" i="29"/>
  <c r="G107" i="29"/>
  <c r="I107" i="29"/>
  <c r="K107" i="29"/>
  <c r="M107" i="29"/>
  <c r="O107" i="29"/>
  <c r="Q107" i="29"/>
  <c r="V107" i="29"/>
  <c r="G114" i="29"/>
  <c r="M114" i="29" s="1"/>
  <c r="I114" i="29"/>
  <c r="K114" i="29"/>
  <c r="O114" i="29"/>
  <c r="Q114" i="29"/>
  <c r="V114" i="29"/>
  <c r="G117" i="29"/>
  <c r="I117" i="29"/>
  <c r="K117" i="29"/>
  <c r="M117" i="29"/>
  <c r="O117" i="29"/>
  <c r="Q117" i="29"/>
  <c r="V117" i="29"/>
  <c r="G123" i="29"/>
  <c r="M123" i="29" s="1"/>
  <c r="I123" i="29"/>
  <c r="K123" i="29"/>
  <c r="O123" i="29"/>
  <c r="Q123" i="29"/>
  <c r="V123" i="29"/>
  <c r="G126" i="29"/>
  <c r="I126" i="29"/>
  <c r="K126" i="29"/>
  <c r="M126" i="29"/>
  <c r="O126" i="29"/>
  <c r="Q126" i="29"/>
  <c r="V126" i="29"/>
  <c r="G132" i="29"/>
  <c r="M132" i="29" s="1"/>
  <c r="I132" i="29"/>
  <c r="K132" i="29"/>
  <c r="O132" i="29"/>
  <c r="Q132" i="29"/>
  <c r="V132" i="29"/>
  <c r="G137" i="29"/>
  <c r="I137" i="29"/>
  <c r="K137" i="29"/>
  <c r="M137" i="29"/>
  <c r="O137" i="29"/>
  <c r="Q137" i="29"/>
  <c r="V137" i="29"/>
  <c r="G139" i="29"/>
  <c r="M139" i="29" s="1"/>
  <c r="I139" i="29"/>
  <c r="K139" i="29"/>
  <c r="O139" i="29"/>
  <c r="Q139" i="29"/>
  <c r="V139" i="29"/>
  <c r="G142" i="29"/>
  <c r="I142" i="29"/>
  <c r="K142" i="29"/>
  <c r="M142" i="29"/>
  <c r="O142" i="29"/>
  <c r="Q142" i="29"/>
  <c r="V142" i="29"/>
  <c r="G146" i="29"/>
  <c r="M146" i="29" s="1"/>
  <c r="I146" i="29"/>
  <c r="K146" i="29"/>
  <c r="O146" i="29"/>
  <c r="Q146" i="29"/>
  <c r="V146" i="29"/>
  <c r="G150" i="29"/>
  <c r="I150" i="29"/>
  <c r="K150" i="29"/>
  <c r="M150" i="29"/>
  <c r="O150" i="29"/>
  <c r="Q150" i="29"/>
  <c r="V150" i="29"/>
  <c r="G154" i="29"/>
  <c r="M154" i="29" s="1"/>
  <c r="I154" i="29"/>
  <c r="K154" i="29"/>
  <c r="O154" i="29"/>
  <c r="Q154" i="29"/>
  <c r="V154" i="29"/>
  <c r="G158" i="29"/>
  <c r="I158" i="29"/>
  <c r="K158" i="29"/>
  <c r="M158" i="29"/>
  <c r="O158" i="29"/>
  <c r="Q158" i="29"/>
  <c r="V158" i="29"/>
  <c r="G162" i="29"/>
  <c r="M162" i="29" s="1"/>
  <c r="I162" i="29"/>
  <c r="K162" i="29"/>
  <c r="O162" i="29"/>
  <c r="Q162" i="29"/>
  <c r="V162" i="29"/>
  <c r="G166" i="29"/>
  <c r="I166" i="29"/>
  <c r="K166" i="29"/>
  <c r="M166" i="29"/>
  <c r="O166" i="29"/>
  <c r="Q166" i="29"/>
  <c r="V166" i="29"/>
  <c r="G170" i="29"/>
  <c r="M170" i="29" s="1"/>
  <c r="I170" i="29"/>
  <c r="K170" i="29"/>
  <c r="O170" i="29"/>
  <c r="Q170" i="29"/>
  <c r="V170" i="29"/>
  <c r="G174" i="29"/>
  <c r="I174" i="29"/>
  <c r="K174" i="29"/>
  <c r="M174" i="29"/>
  <c r="O174" i="29"/>
  <c r="Q174" i="29"/>
  <c r="V174" i="29"/>
  <c r="G178" i="29"/>
  <c r="M178" i="29" s="1"/>
  <c r="I178" i="29"/>
  <c r="K178" i="29"/>
  <c r="O178" i="29"/>
  <c r="Q178" i="29"/>
  <c r="V178" i="29"/>
  <c r="G182" i="29"/>
  <c r="I182" i="29"/>
  <c r="K182" i="29"/>
  <c r="M182" i="29"/>
  <c r="O182" i="29"/>
  <c r="Q182" i="29"/>
  <c r="V182" i="29"/>
  <c r="G186" i="29"/>
  <c r="M186" i="29" s="1"/>
  <c r="I186" i="29"/>
  <c r="K186" i="29"/>
  <c r="O186" i="29"/>
  <c r="Q186" i="29"/>
  <c r="V186" i="29"/>
  <c r="G188" i="29"/>
  <c r="I188" i="29"/>
  <c r="K188" i="29"/>
  <c r="M188" i="29"/>
  <c r="O188" i="29"/>
  <c r="Q188" i="29"/>
  <c r="V188" i="29"/>
  <c r="G190" i="29"/>
  <c r="M190" i="29" s="1"/>
  <c r="I190" i="29"/>
  <c r="K190" i="29"/>
  <c r="O190" i="29"/>
  <c r="Q190" i="29"/>
  <c r="V190" i="29"/>
  <c r="G192" i="29"/>
  <c r="I192" i="29"/>
  <c r="K192" i="29"/>
  <c r="M192" i="29"/>
  <c r="O192" i="29"/>
  <c r="Q192" i="29"/>
  <c r="V192" i="29"/>
  <c r="G194" i="29"/>
  <c r="M194" i="29" s="1"/>
  <c r="I194" i="29"/>
  <c r="K194" i="29"/>
  <c r="O194" i="29"/>
  <c r="Q194" i="29"/>
  <c r="V194" i="29"/>
  <c r="G201" i="29"/>
  <c r="I201" i="29"/>
  <c r="K201" i="29"/>
  <c r="M201" i="29"/>
  <c r="O201" i="29"/>
  <c r="Q201" i="29"/>
  <c r="V201" i="29"/>
  <c r="G203" i="29"/>
  <c r="M203" i="29" s="1"/>
  <c r="I203" i="29"/>
  <c r="K203" i="29"/>
  <c r="O203" i="29"/>
  <c r="Q203" i="29"/>
  <c r="V203" i="29"/>
  <c r="G206" i="29"/>
  <c r="I206" i="29"/>
  <c r="K206" i="29"/>
  <c r="M206" i="29"/>
  <c r="O206" i="29"/>
  <c r="Q206" i="29"/>
  <c r="V206" i="29"/>
  <c r="G208" i="29"/>
  <c r="M208" i="29" s="1"/>
  <c r="I208" i="29"/>
  <c r="K208" i="29"/>
  <c r="O208" i="29"/>
  <c r="Q208" i="29"/>
  <c r="V208" i="29"/>
  <c r="G211" i="29"/>
  <c r="I211" i="29"/>
  <c r="K211" i="29"/>
  <c r="M211" i="29"/>
  <c r="O211" i="29"/>
  <c r="Q211" i="29"/>
  <c r="V211" i="29"/>
  <c r="G214" i="29"/>
  <c r="M214" i="29" s="1"/>
  <c r="I214" i="29"/>
  <c r="K214" i="29"/>
  <c r="O214" i="29"/>
  <c r="Q214" i="29"/>
  <c r="V214" i="29"/>
  <c r="G216" i="29"/>
  <c r="G215" i="29" s="1"/>
  <c r="I216" i="29"/>
  <c r="I215" i="29" s="1"/>
  <c r="K216" i="29"/>
  <c r="K215" i="29" s="1"/>
  <c r="O216" i="29"/>
  <c r="O215" i="29" s="1"/>
  <c r="Q216" i="29"/>
  <c r="Q215" i="29" s="1"/>
  <c r="V216" i="29"/>
  <c r="V215" i="29" s="1"/>
  <c r="AE218" i="29"/>
  <c r="AF218" i="29"/>
  <c r="G149" i="28"/>
  <c r="BA99" i="28"/>
  <c r="G9" i="28"/>
  <c r="I9" i="28"/>
  <c r="I8" i="28" s="1"/>
  <c r="K9" i="28"/>
  <c r="M9" i="28"/>
  <c r="O9" i="28"/>
  <c r="Q9" i="28"/>
  <c r="Q8" i="28" s="1"/>
  <c r="V9" i="28"/>
  <c r="G12" i="28"/>
  <c r="G8" i="28" s="1"/>
  <c r="I12" i="28"/>
  <c r="K12" i="28"/>
  <c r="O12" i="28"/>
  <c r="O8" i="28" s="1"/>
  <c r="Q12" i="28"/>
  <c r="V12" i="28"/>
  <c r="G15" i="28"/>
  <c r="I15" i="28"/>
  <c r="K15" i="28"/>
  <c r="M15" i="28"/>
  <c r="O15" i="28"/>
  <c r="Q15" i="28"/>
  <c r="V15" i="28"/>
  <c r="G20" i="28"/>
  <c r="M20" i="28" s="1"/>
  <c r="I20" i="28"/>
  <c r="K20" i="28"/>
  <c r="K8" i="28" s="1"/>
  <c r="O20" i="28"/>
  <c r="Q20" i="28"/>
  <c r="V20" i="28"/>
  <c r="V8" i="28" s="1"/>
  <c r="G25" i="28"/>
  <c r="I25" i="28"/>
  <c r="K25" i="28"/>
  <c r="M25" i="28"/>
  <c r="O25" i="28"/>
  <c r="Q25" i="28"/>
  <c r="V25" i="28"/>
  <c r="G30" i="28"/>
  <c r="M30" i="28" s="1"/>
  <c r="I30" i="28"/>
  <c r="K30" i="28"/>
  <c r="O30" i="28"/>
  <c r="Q30" i="28"/>
  <c r="V30" i="28"/>
  <c r="G35" i="28"/>
  <c r="I35" i="28"/>
  <c r="K35" i="28"/>
  <c r="M35" i="28"/>
  <c r="O35" i="28"/>
  <c r="Q35" i="28"/>
  <c r="V35" i="28"/>
  <c r="G40" i="28"/>
  <c r="M40" i="28" s="1"/>
  <c r="I40" i="28"/>
  <c r="K40" i="28"/>
  <c r="O40" i="28"/>
  <c r="Q40" i="28"/>
  <c r="V40" i="28"/>
  <c r="G44" i="28"/>
  <c r="G43" i="28" s="1"/>
  <c r="I44" i="28"/>
  <c r="K44" i="28"/>
  <c r="K43" i="28" s="1"/>
  <c r="O44" i="28"/>
  <c r="O43" i="28" s="1"/>
  <c r="Q44" i="28"/>
  <c r="V44" i="28"/>
  <c r="V43" i="28" s="1"/>
  <c r="G48" i="28"/>
  <c r="I48" i="28"/>
  <c r="I43" i="28" s="1"/>
  <c r="K48" i="28"/>
  <c r="M48" i="28"/>
  <c r="O48" i="28"/>
  <c r="Q48" i="28"/>
  <c r="Q43" i="28" s="1"/>
  <c r="V48" i="28"/>
  <c r="G52" i="28"/>
  <c r="M52" i="28" s="1"/>
  <c r="I52" i="28"/>
  <c r="K52" i="28"/>
  <c r="O52" i="28"/>
  <c r="Q52" i="28"/>
  <c r="V52" i="28"/>
  <c r="G55" i="28"/>
  <c r="I55" i="28"/>
  <c r="K55" i="28"/>
  <c r="M55" i="28"/>
  <c r="O55" i="28"/>
  <c r="Q55" i="28"/>
  <c r="V55" i="28"/>
  <c r="G60" i="28"/>
  <c r="M60" i="28" s="1"/>
  <c r="I60" i="28"/>
  <c r="K60" i="28"/>
  <c r="O60" i="28"/>
  <c r="Q60" i="28"/>
  <c r="V60" i="28"/>
  <c r="G66" i="28"/>
  <c r="M66" i="28" s="1"/>
  <c r="I66" i="28"/>
  <c r="K66" i="28"/>
  <c r="K65" i="28" s="1"/>
  <c r="O66" i="28"/>
  <c r="O65" i="28" s="1"/>
  <c r="Q66" i="28"/>
  <c r="V66" i="28"/>
  <c r="V65" i="28" s="1"/>
  <c r="G68" i="28"/>
  <c r="I68" i="28"/>
  <c r="K68" i="28"/>
  <c r="M68" i="28"/>
  <c r="O68" i="28"/>
  <c r="Q68" i="28"/>
  <c r="V68" i="28"/>
  <c r="G73" i="28"/>
  <c r="M73" i="28" s="1"/>
  <c r="I73" i="28"/>
  <c r="K73" i="28"/>
  <c r="O73" i="28"/>
  <c r="Q73" i="28"/>
  <c r="V73" i="28"/>
  <c r="G80" i="28"/>
  <c r="M80" i="28" s="1"/>
  <c r="I80" i="28"/>
  <c r="I65" i="28" s="1"/>
  <c r="K80" i="28"/>
  <c r="O80" i="28"/>
  <c r="Q80" i="28"/>
  <c r="Q65" i="28" s="1"/>
  <c r="V80" i="28"/>
  <c r="G85" i="28"/>
  <c r="M85" i="28" s="1"/>
  <c r="I85" i="28"/>
  <c r="K85" i="28"/>
  <c r="O85" i="28"/>
  <c r="Q85" i="28"/>
  <c r="V85" i="28"/>
  <c r="G88" i="28"/>
  <c r="I88" i="28"/>
  <c r="K88" i="28"/>
  <c r="M88" i="28"/>
  <c r="O88" i="28"/>
  <c r="Q88" i="28"/>
  <c r="V88" i="28"/>
  <c r="G91" i="28"/>
  <c r="M91" i="28" s="1"/>
  <c r="I91" i="28"/>
  <c r="K91" i="28"/>
  <c r="O91" i="28"/>
  <c r="Q91" i="28"/>
  <c r="V91" i="28"/>
  <c r="G94" i="28"/>
  <c r="M94" i="28" s="1"/>
  <c r="I94" i="28"/>
  <c r="K94" i="28"/>
  <c r="O94" i="28"/>
  <c r="Q94" i="28"/>
  <c r="V94" i="28"/>
  <c r="G97" i="28"/>
  <c r="K97" i="28"/>
  <c r="O97" i="28"/>
  <c r="V97" i="28"/>
  <c r="G98" i="28"/>
  <c r="I98" i="28"/>
  <c r="I97" i="28" s="1"/>
  <c r="K98" i="28"/>
  <c r="M98" i="28"/>
  <c r="M97" i="28" s="1"/>
  <c r="O98" i="28"/>
  <c r="Q98" i="28"/>
  <c r="Q97" i="28" s="1"/>
  <c r="V98" i="28"/>
  <c r="G100" i="28"/>
  <c r="G101" i="28"/>
  <c r="I101" i="28"/>
  <c r="I100" i="28" s="1"/>
  <c r="K101" i="28"/>
  <c r="M101" i="28"/>
  <c r="O101" i="28"/>
  <c r="Q101" i="28"/>
  <c r="Q100" i="28" s="1"/>
  <c r="V101" i="28"/>
  <c r="G104" i="28"/>
  <c r="M104" i="28" s="1"/>
  <c r="I104" i="28"/>
  <c r="K104" i="28"/>
  <c r="K100" i="28" s="1"/>
  <c r="O104" i="28"/>
  <c r="Q104" i="28"/>
  <c r="V104" i="28"/>
  <c r="V100" i="28" s="1"/>
  <c r="G107" i="28"/>
  <c r="I107" i="28"/>
  <c r="K107" i="28"/>
  <c r="M107" i="28"/>
  <c r="O107" i="28"/>
  <c r="Q107" i="28"/>
  <c r="V107" i="28"/>
  <c r="G111" i="28"/>
  <c r="M111" i="28" s="1"/>
  <c r="I111" i="28"/>
  <c r="K111" i="28"/>
  <c r="O111" i="28"/>
  <c r="O100" i="28" s="1"/>
  <c r="Q111" i="28"/>
  <c r="V111" i="28"/>
  <c r="G114" i="28"/>
  <c r="M114" i="28" s="1"/>
  <c r="I114" i="28"/>
  <c r="K114" i="28"/>
  <c r="K113" i="28" s="1"/>
  <c r="O114" i="28"/>
  <c r="O113" i="28" s="1"/>
  <c r="Q114" i="28"/>
  <c r="V114" i="28"/>
  <c r="V113" i="28" s="1"/>
  <c r="G120" i="28"/>
  <c r="I120" i="28"/>
  <c r="K120" i="28"/>
  <c r="M120" i="28"/>
  <c r="O120" i="28"/>
  <c r="Q120" i="28"/>
  <c r="V120" i="28"/>
  <c r="G124" i="28"/>
  <c r="M124" i="28" s="1"/>
  <c r="I124" i="28"/>
  <c r="K124" i="28"/>
  <c r="O124" i="28"/>
  <c r="Q124" i="28"/>
  <c r="V124" i="28"/>
  <c r="G133" i="28"/>
  <c r="I133" i="28"/>
  <c r="I113" i="28" s="1"/>
  <c r="K133" i="28"/>
  <c r="M133" i="28"/>
  <c r="O133" i="28"/>
  <c r="Q133" i="28"/>
  <c r="Q113" i="28" s="1"/>
  <c r="V133" i="28"/>
  <c r="G139" i="28"/>
  <c r="M139" i="28" s="1"/>
  <c r="I139" i="28"/>
  <c r="K139" i="28"/>
  <c r="O139" i="28"/>
  <c r="Q139" i="28"/>
  <c r="V139" i="28"/>
  <c r="G142" i="28"/>
  <c r="G141" i="28" s="1"/>
  <c r="I142" i="28"/>
  <c r="K142" i="28"/>
  <c r="K141" i="28" s="1"/>
  <c r="O142" i="28"/>
  <c r="O141" i="28" s="1"/>
  <c r="Q142" i="28"/>
  <c r="V142" i="28"/>
  <c r="V141" i="28" s="1"/>
  <c r="G144" i="28"/>
  <c r="I144" i="28"/>
  <c r="I141" i="28" s="1"/>
  <c r="K144" i="28"/>
  <c r="M144" i="28"/>
  <c r="O144" i="28"/>
  <c r="Q144" i="28"/>
  <c r="Q141" i="28" s="1"/>
  <c r="V144" i="28"/>
  <c r="AE149" i="28"/>
  <c r="G118" i="27"/>
  <c r="BA20" i="27"/>
  <c r="BA17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0" i="27"/>
  <c r="I10" i="27"/>
  <c r="K10" i="27"/>
  <c r="M10" i="27"/>
  <c r="O10" i="27"/>
  <c r="Q10" i="27"/>
  <c r="V10" i="27"/>
  <c r="G11" i="27"/>
  <c r="I11" i="27"/>
  <c r="K11" i="27"/>
  <c r="M11" i="27"/>
  <c r="O11" i="27"/>
  <c r="Q11" i="27"/>
  <c r="V11" i="27"/>
  <c r="G12" i="27"/>
  <c r="M12" i="27" s="1"/>
  <c r="I12" i="27"/>
  <c r="K12" i="27"/>
  <c r="O12" i="27"/>
  <c r="O8" i="27" s="1"/>
  <c r="Q12" i="27"/>
  <c r="V12" i="27"/>
  <c r="G13" i="27"/>
  <c r="M13" i="27" s="1"/>
  <c r="I13" i="27"/>
  <c r="K13" i="27"/>
  <c r="O13" i="27"/>
  <c r="Q13" i="27"/>
  <c r="V13" i="27"/>
  <c r="G15" i="27"/>
  <c r="I15" i="27"/>
  <c r="I14" i="27" s="1"/>
  <c r="K15" i="27"/>
  <c r="M15" i="27"/>
  <c r="O15" i="27"/>
  <c r="Q15" i="27"/>
  <c r="Q14" i="27" s="1"/>
  <c r="V15" i="27"/>
  <c r="G18" i="27"/>
  <c r="G14" i="27" s="1"/>
  <c r="I18" i="27"/>
  <c r="K18" i="27"/>
  <c r="O18" i="27"/>
  <c r="O14" i="27" s="1"/>
  <c r="Q18" i="27"/>
  <c r="V18" i="27"/>
  <c r="G21" i="27"/>
  <c r="I21" i="27"/>
  <c r="K21" i="27"/>
  <c r="M21" i="27"/>
  <c r="O21" i="27"/>
  <c r="Q21" i="27"/>
  <c r="V21" i="27"/>
  <c r="G23" i="27"/>
  <c r="M23" i="27" s="1"/>
  <c r="I23" i="27"/>
  <c r="K23" i="27"/>
  <c r="K14" i="27" s="1"/>
  <c r="O23" i="27"/>
  <c r="Q23" i="27"/>
  <c r="V23" i="27"/>
  <c r="V14" i="27" s="1"/>
  <c r="G25" i="27"/>
  <c r="I25" i="27"/>
  <c r="K25" i="27"/>
  <c r="M25" i="27"/>
  <c r="O25" i="27"/>
  <c r="Q25" i="27"/>
  <c r="V25" i="27"/>
  <c r="G27" i="27"/>
  <c r="M27" i="27" s="1"/>
  <c r="I27" i="27"/>
  <c r="K27" i="27"/>
  <c r="O27" i="27"/>
  <c r="Q27" i="27"/>
  <c r="V27" i="27"/>
  <c r="G30" i="27"/>
  <c r="G29" i="27" s="1"/>
  <c r="I30" i="27"/>
  <c r="K30" i="27"/>
  <c r="K29" i="27" s="1"/>
  <c r="O30" i="27"/>
  <c r="Q30" i="27"/>
  <c r="V30" i="27"/>
  <c r="V29" i="27" s="1"/>
  <c r="G32" i="27"/>
  <c r="I32" i="27"/>
  <c r="K32" i="27"/>
  <c r="M32" i="27"/>
  <c r="O32" i="27"/>
  <c r="Q32" i="27"/>
  <c r="V32" i="27"/>
  <c r="G34" i="27"/>
  <c r="M34" i="27" s="1"/>
  <c r="I34" i="27"/>
  <c r="K34" i="27"/>
  <c r="O34" i="27"/>
  <c r="O29" i="27" s="1"/>
  <c r="Q34" i="27"/>
  <c r="V34" i="27"/>
  <c r="G36" i="27"/>
  <c r="M36" i="27" s="1"/>
  <c r="I36" i="27"/>
  <c r="I29" i="27" s="1"/>
  <c r="K36" i="27"/>
  <c r="O36" i="27"/>
  <c r="Q36" i="27"/>
  <c r="Q29" i="27" s="1"/>
  <c r="V36" i="27"/>
  <c r="G38" i="27"/>
  <c r="M38" i="27" s="1"/>
  <c r="I38" i="27"/>
  <c r="K38" i="27"/>
  <c r="O38" i="27"/>
  <c r="Q38" i="27"/>
  <c r="V38" i="27"/>
  <c r="G40" i="27"/>
  <c r="I40" i="27"/>
  <c r="K40" i="27"/>
  <c r="M40" i="27"/>
  <c r="O40" i="27"/>
  <c r="Q40" i="27"/>
  <c r="V40" i="27"/>
  <c r="G42" i="27"/>
  <c r="M42" i="27" s="1"/>
  <c r="I42" i="27"/>
  <c r="K42" i="27"/>
  <c r="O42" i="27"/>
  <c r="Q42" i="27"/>
  <c r="V42" i="27"/>
  <c r="G44" i="27"/>
  <c r="M44" i="27" s="1"/>
  <c r="I44" i="27"/>
  <c r="K44" i="27"/>
  <c r="O44" i="27"/>
  <c r="Q44" i="27"/>
  <c r="V44" i="27"/>
  <c r="G46" i="27"/>
  <c r="M46" i="27" s="1"/>
  <c r="I46" i="27"/>
  <c r="K46" i="27"/>
  <c r="O46" i="27"/>
  <c r="Q46" i="27"/>
  <c r="V46" i="27"/>
  <c r="G48" i="27"/>
  <c r="I48" i="27"/>
  <c r="K48" i="27"/>
  <c r="M48" i="27"/>
  <c r="O48" i="27"/>
  <c r="Q48" i="27"/>
  <c r="V48" i="27"/>
  <c r="G50" i="27"/>
  <c r="M50" i="27" s="1"/>
  <c r="I50" i="27"/>
  <c r="K50" i="27"/>
  <c r="O50" i="27"/>
  <c r="Q50" i="27"/>
  <c r="V50" i="27"/>
  <c r="G52" i="27"/>
  <c r="I52" i="27"/>
  <c r="K52" i="27"/>
  <c r="M52" i="27"/>
  <c r="O52" i="27"/>
  <c r="Q52" i="27"/>
  <c r="V52" i="27"/>
  <c r="G54" i="27"/>
  <c r="M54" i="27" s="1"/>
  <c r="I54" i="27"/>
  <c r="K54" i="27"/>
  <c r="O54" i="27"/>
  <c r="Q54" i="27"/>
  <c r="V54" i="27"/>
  <c r="G56" i="27"/>
  <c r="I56" i="27"/>
  <c r="K56" i="27"/>
  <c r="M56" i="27"/>
  <c r="O56" i="27"/>
  <c r="Q56" i="27"/>
  <c r="V56" i="27"/>
  <c r="G58" i="27"/>
  <c r="M58" i="27" s="1"/>
  <c r="I58" i="27"/>
  <c r="K58" i="27"/>
  <c r="O58" i="27"/>
  <c r="Q58" i="27"/>
  <c r="V58" i="27"/>
  <c r="G60" i="27"/>
  <c r="I60" i="27"/>
  <c r="K60" i="27"/>
  <c r="M60" i="27"/>
  <c r="O60" i="27"/>
  <c r="Q60" i="27"/>
  <c r="V60" i="27"/>
  <c r="G62" i="27"/>
  <c r="M62" i="27" s="1"/>
  <c r="I62" i="27"/>
  <c r="K62" i="27"/>
  <c r="O62" i="27"/>
  <c r="Q62" i="27"/>
  <c r="V62" i="27"/>
  <c r="G64" i="27"/>
  <c r="I64" i="27"/>
  <c r="K64" i="27"/>
  <c r="M64" i="27"/>
  <c r="O64" i="27"/>
  <c r="Q64" i="27"/>
  <c r="V64" i="27"/>
  <c r="G66" i="27"/>
  <c r="M66" i="27" s="1"/>
  <c r="I66" i="27"/>
  <c r="K66" i="27"/>
  <c r="O66" i="27"/>
  <c r="Q66" i="27"/>
  <c r="V66" i="27"/>
  <c r="G68" i="27"/>
  <c r="I68" i="27"/>
  <c r="K68" i="27"/>
  <c r="M68" i="27"/>
  <c r="O68" i="27"/>
  <c r="Q68" i="27"/>
  <c r="V68" i="27"/>
  <c r="G70" i="27"/>
  <c r="M70" i="27" s="1"/>
  <c r="I70" i="27"/>
  <c r="K70" i="27"/>
  <c r="O70" i="27"/>
  <c r="Q70" i="27"/>
  <c r="V70" i="27"/>
  <c r="G73" i="27"/>
  <c r="M73" i="27" s="1"/>
  <c r="I73" i="27"/>
  <c r="K73" i="27"/>
  <c r="K72" i="27" s="1"/>
  <c r="O73" i="27"/>
  <c r="O72" i="27" s="1"/>
  <c r="Q73" i="27"/>
  <c r="V73" i="27"/>
  <c r="V72" i="27" s="1"/>
  <c r="G76" i="27"/>
  <c r="I76" i="27"/>
  <c r="I72" i="27" s="1"/>
  <c r="K76" i="27"/>
  <c r="M76" i="27"/>
  <c r="O76" i="27"/>
  <c r="Q76" i="27"/>
  <c r="Q72" i="27" s="1"/>
  <c r="V76" i="27"/>
  <c r="G78" i="27"/>
  <c r="M78" i="27" s="1"/>
  <c r="I78" i="27"/>
  <c r="K78" i="27"/>
  <c r="O78" i="27"/>
  <c r="Q78" i="27"/>
  <c r="V78" i="27"/>
  <c r="G80" i="27"/>
  <c r="I80" i="27"/>
  <c r="K80" i="27"/>
  <c r="M80" i="27"/>
  <c r="O80" i="27"/>
  <c r="Q80" i="27"/>
  <c r="V80" i="27"/>
  <c r="G82" i="27"/>
  <c r="M82" i="27" s="1"/>
  <c r="I82" i="27"/>
  <c r="K82" i="27"/>
  <c r="O82" i="27"/>
  <c r="Q82" i="27"/>
  <c r="V82" i="27"/>
  <c r="G84" i="27"/>
  <c r="I84" i="27"/>
  <c r="K84" i="27"/>
  <c r="M84" i="27"/>
  <c r="O84" i="27"/>
  <c r="Q84" i="27"/>
  <c r="V84" i="27"/>
  <c r="G86" i="27"/>
  <c r="M86" i="27" s="1"/>
  <c r="I86" i="27"/>
  <c r="K86" i="27"/>
  <c r="O86" i="27"/>
  <c r="Q86" i="27"/>
  <c r="V86" i="27"/>
  <c r="G89" i="27"/>
  <c r="M89" i="27" s="1"/>
  <c r="I89" i="27"/>
  <c r="I88" i="27" s="1"/>
  <c r="K89" i="27"/>
  <c r="K88" i="27" s="1"/>
  <c r="O89" i="27"/>
  <c r="O88" i="27" s="1"/>
  <c r="Q89" i="27"/>
  <c r="V89" i="27"/>
  <c r="V88" i="27" s="1"/>
  <c r="G91" i="27"/>
  <c r="I91" i="27"/>
  <c r="K91" i="27"/>
  <c r="M91" i="27"/>
  <c r="O91" i="27"/>
  <c r="Q91" i="27"/>
  <c r="Q88" i="27" s="1"/>
  <c r="V91" i="27"/>
  <c r="G94" i="27"/>
  <c r="M94" i="27" s="1"/>
  <c r="I94" i="27"/>
  <c r="K94" i="27"/>
  <c r="O94" i="27"/>
  <c r="Q94" i="27"/>
  <c r="V94" i="27"/>
  <c r="G97" i="27"/>
  <c r="I97" i="27"/>
  <c r="K97" i="27"/>
  <c r="M97" i="27"/>
  <c r="O97" i="27"/>
  <c r="Q97" i="27"/>
  <c r="V97" i="27"/>
  <c r="G99" i="27"/>
  <c r="M99" i="27" s="1"/>
  <c r="I99" i="27"/>
  <c r="K99" i="27"/>
  <c r="O99" i="27"/>
  <c r="Q99" i="27"/>
  <c r="V99" i="27"/>
  <c r="G101" i="27"/>
  <c r="I101" i="27"/>
  <c r="K101" i="27"/>
  <c r="M101" i="27"/>
  <c r="O101" i="27"/>
  <c r="Q101" i="27"/>
  <c r="V101" i="27"/>
  <c r="G103" i="27"/>
  <c r="M103" i="27" s="1"/>
  <c r="I103" i="27"/>
  <c r="K103" i="27"/>
  <c r="O103" i="27"/>
  <c r="Q103" i="27"/>
  <c r="V103" i="27"/>
  <c r="G105" i="27"/>
  <c r="I105" i="27"/>
  <c r="K105" i="27"/>
  <c r="M105" i="27"/>
  <c r="O105" i="27"/>
  <c r="Q105" i="27"/>
  <c r="V105" i="27"/>
  <c r="G107" i="27"/>
  <c r="M107" i="27" s="1"/>
  <c r="I107" i="27"/>
  <c r="K107" i="27"/>
  <c r="O107" i="27"/>
  <c r="Q107" i="27"/>
  <c r="V107" i="27"/>
  <c r="G109" i="27"/>
  <c r="I109" i="27"/>
  <c r="K109" i="27"/>
  <c r="M109" i="27"/>
  <c r="O109" i="27"/>
  <c r="Q109" i="27"/>
  <c r="V109" i="27"/>
  <c r="G111" i="27"/>
  <c r="M111" i="27" s="1"/>
  <c r="I111" i="27"/>
  <c r="K111" i="27"/>
  <c r="O111" i="27"/>
  <c r="Q111" i="27"/>
  <c r="V111" i="27"/>
  <c r="G113" i="27"/>
  <c r="I113" i="27"/>
  <c r="K113" i="27"/>
  <c r="M113" i="27"/>
  <c r="O113" i="27"/>
  <c r="Q113" i="27"/>
  <c r="V113" i="27"/>
  <c r="G115" i="27"/>
  <c r="M115" i="27" s="1"/>
  <c r="I115" i="27"/>
  <c r="K115" i="27"/>
  <c r="O115" i="27"/>
  <c r="Q115" i="27"/>
  <c r="V115" i="27"/>
  <c r="AE118" i="27"/>
  <c r="AF118" i="27"/>
  <c r="G60" i="26"/>
  <c r="BA12" i="26"/>
  <c r="G8" i="26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1" i="26"/>
  <c r="I11" i="26"/>
  <c r="K11" i="26"/>
  <c r="M11" i="26"/>
  <c r="O11" i="26"/>
  <c r="Q11" i="26"/>
  <c r="V11" i="26"/>
  <c r="G14" i="26"/>
  <c r="I14" i="26"/>
  <c r="K14" i="26"/>
  <c r="M14" i="26"/>
  <c r="O14" i="26"/>
  <c r="Q14" i="26"/>
  <c r="V14" i="26"/>
  <c r="G18" i="26"/>
  <c r="M18" i="26" s="1"/>
  <c r="I18" i="26"/>
  <c r="I17" i="26" s="1"/>
  <c r="K18" i="26"/>
  <c r="K17" i="26" s="1"/>
  <c r="O18" i="26"/>
  <c r="Q18" i="26"/>
  <c r="Q17" i="26" s="1"/>
  <c r="V18" i="26"/>
  <c r="V17" i="26" s="1"/>
  <c r="G20" i="26"/>
  <c r="I20" i="26"/>
  <c r="K20" i="26"/>
  <c r="M20" i="26"/>
  <c r="O20" i="26"/>
  <c r="Q20" i="26"/>
  <c r="V20" i="26"/>
  <c r="G24" i="26"/>
  <c r="I24" i="26"/>
  <c r="K24" i="26"/>
  <c r="M24" i="26"/>
  <c r="O24" i="26"/>
  <c r="Q24" i="26"/>
  <c r="V24" i="26"/>
  <c r="G27" i="26"/>
  <c r="M27" i="26" s="1"/>
  <c r="I27" i="26"/>
  <c r="K27" i="26"/>
  <c r="O27" i="26"/>
  <c r="O17" i="26" s="1"/>
  <c r="Q27" i="26"/>
  <c r="V27" i="26"/>
  <c r="G31" i="26"/>
  <c r="M31" i="26" s="1"/>
  <c r="I31" i="26"/>
  <c r="K31" i="26"/>
  <c r="O31" i="26"/>
  <c r="Q31" i="26"/>
  <c r="V31" i="26"/>
  <c r="G35" i="26"/>
  <c r="I35" i="26"/>
  <c r="K35" i="26"/>
  <c r="M35" i="26"/>
  <c r="O35" i="26"/>
  <c r="Q35" i="26"/>
  <c r="V35" i="26"/>
  <c r="G39" i="26"/>
  <c r="I39" i="26"/>
  <c r="K39" i="26"/>
  <c r="M39" i="26"/>
  <c r="O39" i="26"/>
  <c r="Q39" i="26"/>
  <c r="V39" i="26"/>
  <c r="G43" i="26"/>
  <c r="M43" i="26" s="1"/>
  <c r="I43" i="26"/>
  <c r="K43" i="26"/>
  <c r="O43" i="26"/>
  <c r="Q43" i="26"/>
  <c r="V43" i="26"/>
  <c r="G45" i="26"/>
  <c r="M45" i="26" s="1"/>
  <c r="I45" i="26"/>
  <c r="K45" i="26"/>
  <c r="O45" i="26"/>
  <c r="Q45" i="26"/>
  <c r="V45" i="26"/>
  <c r="K48" i="26"/>
  <c r="V48" i="26"/>
  <c r="G49" i="26"/>
  <c r="I49" i="26"/>
  <c r="I48" i="26" s="1"/>
  <c r="K49" i="26"/>
  <c r="M49" i="26"/>
  <c r="O49" i="26"/>
  <c r="Q49" i="26"/>
  <c r="Q48" i="26" s="1"/>
  <c r="V49" i="26"/>
  <c r="G52" i="26"/>
  <c r="M52" i="26" s="1"/>
  <c r="I52" i="26"/>
  <c r="K52" i="26"/>
  <c r="O52" i="26"/>
  <c r="O48" i="26" s="1"/>
  <c r="Q52" i="26"/>
  <c r="V52" i="26"/>
  <c r="G54" i="26"/>
  <c r="I54" i="26"/>
  <c r="O54" i="26"/>
  <c r="Q54" i="26"/>
  <c r="G55" i="26"/>
  <c r="M55" i="26" s="1"/>
  <c r="M54" i="26" s="1"/>
  <c r="I55" i="26"/>
  <c r="K55" i="26"/>
  <c r="K54" i="26" s="1"/>
  <c r="O55" i="26"/>
  <c r="Q55" i="26"/>
  <c r="V55" i="26"/>
  <c r="V54" i="26" s="1"/>
  <c r="AE60" i="26"/>
  <c r="G272" i="25"/>
  <c r="BA206" i="25"/>
  <c r="BA125" i="25"/>
  <c r="BA122" i="25"/>
  <c r="BA102" i="25"/>
  <c r="BA67" i="25"/>
  <c r="BA39" i="25"/>
  <c r="BA31" i="25"/>
  <c r="BA27" i="25"/>
  <c r="BA21" i="25"/>
  <c r="BA18" i="25"/>
  <c r="BA15" i="25"/>
  <c r="BA13" i="25"/>
  <c r="BA10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2" i="25"/>
  <c r="I12" i="25"/>
  <c r="K12" i="25"/>
  <c r="M12" i="25"/>
  <c r="O12" i="25"/>
  <c r="Q12" i="25"/>
  <c r="V12" i="25"/>
  <c r="G14" i="25"/>
  <c r="I14" i="25"/>
  <c r="K14" i="25"/>
  <c r="M14" i="25"/>
  <c r="O14" i="25"/>
  <c r="Q14" i="25"/>
  <c r="V14" i="25"/>
  <c r="G17" i="25"/>
  <c r="M17" i="25" s="1"/>
  <c r="I17" i="25"/>
  <c r="K17" i="25"/>
  <c r="O17" i="25"/>
  <c r="O8" i="25" s="1"/>
  <c r="Q17" i="25"/>
  <c r="V17" i="25"/>
  <c r="G20" i="25"/>
  <c r="M20" i="25" s="1"/>
  <c r="I20" i="25"/>
  <c r="K20" i="25"/>
  <c r="O20" i="25"/>
  <c r="Q20" i="25"/>
  <c r="V20" i="25"/>
  <c r="G26" i="25"/>
  <c r="I26" i="25"/>
  <c r="K26" i="25"/>
  <c r="M26" i="25"/>
  <c r="O26" i="25"/>
  <c r="Q26" i="25"/>
  <c r="V26" i="25"/>
  <c r="G30" i="25"/>
  <c r="I30" i="25"/>
  <c r="K30" i="25"/>
  <c r="M30" i="25"/>
  <c r="O30" i="25"/>
  <c r="Q30" i="25"/>
  <c r="V30" i="25"/>
  <c r="G38" i="25"/>
  <c r="M38" i="25" s="1"/>
  <c r="I38" i="25"/>
  <c r="K38" i="25"/>
  <c r="O38" i="25"/>
  <c r="Q38" i="25"/>
  <c r="V38" i="25"/>
  <c r="G42" i="25"/>
  <c r="M42" i="25" s="1"/>
  <c r="I42" i="25"/>
  <c r="K42" i="25"/>
  <c r="O42" i="25"/>
  <c r="Q42" i="25"/>
  <c r="V42" i="25"/>
  <c r="G50" i="25"/>
  <c r="I50" i="25"/>
  <c r="K50" i="25"/>
  <c r="M50" i="25"/>
  <c r="O50" i="25"/>
  <c r="Q50" i="25"/>
  <c r="V50" i="25"/>
  <c r="G53" i="25"/>
  <c r="I53" i="25"/>
  <c r="K53" i="25"/>
  <c r="M53" i="25"/>
  <c r="O53" i="25"/>
  <c r="Q53" i="25"/>
  <c r="V53" i="25"/>
  <c r="G56" i="25"/>
  <c r="M56" i="25" s="1"/>
  <c r="I56" i="25"/>
  <c r="K56" i="25"/>
  <c r="O56" i="25"/>
  <c r="Q56" i="25"/>
  <c r="V56" i="25"/>
  <c r="G59" i="25"/>
  <c r="M59" i="25" s="1"/>
  <c r="I59" i="25"/>
  <c r="K59" i="25"/>
  <c r="O59" i="25"/>
  <c r="Q59" i="25"/>
  <c r="V59" i="25"/>
  <c r="G63" i="25"/>
  <c r="I63" i="25"/>
  <c r="K63" i="25"/>
  <c r="M63" i="25"/>
  <c r="O63" i="25"/>
  <c r="Q63" i="25"/>
  <c r="V63" i="25"/>
  <c r="G66" i="25"/>
  <c r="I66" i="25"/>
  <c r="K66" i="25"/>
  <c r="M66" i="25"/>
  <c r="O66" i="25"/>
  <c r="Q66" i="25"/>
  <c r="V66" i="25"/>
  <c r="G72" i="25"/>
  <c r="M72" i="25" s="1"/>
  <c r="I72" i="25"/>
  <c r="K72" i="25"/>
  <c r="O72" i="25"/>
  <c r="Q72" i="25"/>
  <c r="V72" i="25"/>
  <c r="G79" i="25"/>
  <c r="M79" i="25" s="1"/>
  <c r="I79" i="25"/>
  <c r="K79" i="25"/>
  <c r="O79" i="25"/>
  <c r="Q79" i="25"/>
  <c r="V79" i="25"/>
  <c r="G82" i="25"/>
  <c r="I82" i="25"/>
  <c r="K82" i="25"/>
  <c r="M82" i="25"/>
  <c r="O82" i="25"/>
  <c r="Q82" i="25"/>
  <c r="V82" i="25"/>
  <c r="G84" i="25"/>
  <c r="I84" i="25"/>
  <c r="K84" i="25"/>
  <c r="M84" i="25"/>
  <c r="O84" i="25"/>
  <c r="Q84" i="25"/>
  <c r="V84" i="25"/>
  <c r="G101" i="25"/>
  <c r="M101" i="25" s="1"/>
  <c r="I101" i="25"/>
  <c r="K101" i="25"/>
  <c r="O101" i="25"/>
  <c r="Q101" i="25"/>
  <c r="V101" i="25"/>
  <c r="G109" i="25"/>
  <c r="M109" i="25" s="1"/>
  <c r="I109" i="25"/>
  <c r="K109" i="25"/>
  <c r="O109" i="25"/>
  <c r="Q109" i="25"/>
  <c r="V109" i="25"/>
  <c r="G112" i="25"/>
  <c r="I112" i="25"/>
  <c r="K112" i="25"/>
  <c r="M112" i="25"/>
  <c r="O112" i="25"/>
  <c r="Q112" i="25"/>
  <c r="V112" i="25"/>
  <c r="G116" i="25"/>
  <c r="I116" i="25"/>
  <c r="K116" i="25"/>
  <c r="M116" i="25"/>
  <c r="O116" i="25"/>
  <c r="Q116" i="25"/>
  <c r="V116" i="25"/>
  <c r="G120" i="25"/>
  <c r="O120" i="25"/>
  <c r="G121" i="25"/>
  <c r="M121" i="25" s="1"/>
  <c r="M120" i="25" s="1"/>
  <c r="I121" i="25"/>
  <c r="I120" i="25" s="1"/>
  <c r="K121" i="25"/>
  <c r="K120" i="25" s="1"/>
  <c r="O121" i="25"/>
  <c r="Q121" i="25"/>
  <c r="Q120" i="25" s="1"/>
  <c r="V121" i="25"/>
  <c r="V120" i="25" s="1"/>
  <c r="G124" i="25"/>
  <c r="I124" i="25"/>
  <c r="K124" i="25"/>
  <c r="M124" i="25"/>
  <c r="O124" i="25"/>
  <c r="Q124" i="25"/>
  <c r="V124" i="25"/>
  <c r="G127" i="25"/>
  <c r="I127" i="25"/>
  <c r="K127" i="25"/>
  <c r="M127" i="25"/>
  <c r="O127" i="25"/>
  <c r="Q127" i="25"/>
  <c r="V127" i="25"/>
  <c r="G130" i="25"/>
  <c r="M130" i="25" s="1"/>
  <c r="I130" i="25"/>
  <c r="I129" i="25" s="1"/>
  <c r="K130" i="25"/>
  <c r="K129" i="25" s="1"/>
  <c r="O130" i="25"/>
  <c r="Q130" i="25"/>
  <c r="Q129" i="25" s="1"/>
  <c r="V130" i="25"/>
  <c r="V129" i="25" s="1"/>
  <c r="G138" i="25"/>
  <c r="I138" i="25"/>
  <c r="K138" i="25"/>
  <c r="M138" i="25"/>
  <c r="O138" i="25"/>
  <c r="Q138" i="25"/>
  <c r="V138" i="25"/>
  <c r="G142" i="25"/>
  <c r="I142" i="25"/>
  <c r="K142" i="25"/>
  <c r="M142" i="25"/>
  <c r="O142" i="25"/>
  <c r="Q142" i="25"/>
  <c r="V142" i="25"/>
  <c r="G145" i="25"/>
  <c r="M145" i="25" s="1"/>
  <c r="I145" i="25"/>
  <c r="K145" i="25"/>
  <c r="O145" i="25"/>
  <c r="O129" i="25" s="1"/>
  <c r="Q145" i="25"/>
  <c r="V145" i="25"/>
  <c r="G148" i="25"/>
  <c r="M148" i="25" s="1"/>
  <c r="I148" i="25"/>
  <c r="K148" i="25"/>
  <c r="O148" i="25"/>
  <c r="Q148" i="25"/>
  <c r="V148" i="25"/>
  <c r="G151" i="25"/>
  <c r="I151" i="25"/>
  <c r="I150" i="25" s="1"/>
  <c r="K151" i="25"/>
  <c r="M151" i="25"/>
  <c r="O151" i="25"/>
  <c r="Q151" i="25"/>
  <c r="Q150" i="25" s="1"/>
  <c r="V151" i="25"/>
  <c r="G159" i="25"/>
  <c r="M159" i="25" s="1"/>
  <c r="I159" i="25"/>
  <c r="K159" i="25"/>
  <c r="O159" i="25"/>
  <c r="O150" i="25" s="1"/>
  <c r="Q159" i="25"/>
  <c r="V159" i="25"/>
  <c r="G165" i="25"/>
  <c r="I165" i="25"/>
  <c r="K165" i="25"/>
  <c r="M165" i="25"/>
  <c r="O165" i="25"/>
  <c r="Q165" i="25"/>
  <c r="V165" i="25"/>
  <c r="G169" i="25"/>
  <c r="M169" i="25" s="1"/>
  <c r="I169" i="25"/>
  <c r="K169" i="25"/>
  <c r="K150" i="25" s="1"/>
  <c r="O169" i="25"/>
  <c r="Q169" i="25"/>
  <c r="V169" i="25"/>
  <c r="V150" i="25" s="1"/>
  <c r="G171" i="25"/>
  <c r="I171" i="25"/>
  <c r="K171" i="25"/>
  <c r="M171" i="25"/>
  <c r="O171" i="25"/>
  <c r="Q171" i="25"/>
  <c r="V171" i="25"/>
  <c r="G173" i="25"/>
  <c r="M173" i="25" s="1"/>
  <c r="I173" i="25"/>
  <c r="K173" i="25"/>
  <c r="O173" i="25"/>
  <c r="Q173" i="25"/>
  <c r="V173" i="25"/>
  <c r="G175" i="25"/>
  <c r="I175" i="25"/>
  <c r="K175" i="25"/>
  <c r="M175" i="25"/>
  <c r="O175" i="25"/>
  <c r="Q175" i="25"/>
  <c r="V175" i="25"/>
  <c r="G177" i="25"/>
  <c r="M177" i="25" s="1"/>
  <c r="I177" i="25"/>
  <c r="K177" i="25"/>
  <c r="O177" i="25"/>
  <c r="Q177" i="25"/>
  <c r="V177" i="25"/>
  <c r="G178" i="25"/>
  <c r="I178" i="25"/>
  <c r="K178" i="25"/>
  <c r="M178" i="25"/>
  <c r="O178" i="25"/>
  <c r="Q178" i="25"/>
  <c r="V178" i="25"/>
  <c r="G182" i="25"/>
  <c r="M182" i="25" s="1"/>
  <c r="I182" i="25"/>
  <c r="K182" i="25"/>
  <c r="O182" i="25"/>
  <c r="Q182" i="25"/>
  <c r="V182" i="25"/>
  <c r="G186" i="25"/>
  <c r="I186" i="25"/>
  <c r="K186" i="25"/>
  <c r="M186" i="25"/>
  <c r="O186" i="25"/>
  <c r="Q186" i="25"/>
  <c r="V186" i="25"/>
  <c r="G190" i="25"/>
  <c r="M190" i="25" s="1"/>
  <c r="I190" i="25"/>
  <c r="K190" i="25"/>
  <c r="O190" i="25"/>
  <c r="Q190" i="25"/>
  <c r="V190" i="25"/>
  <c r="G192" i="25"/>
  <c r="I192" i="25"/>
  <c r="K192" i="25"/>
  <c r="M192" i="25"/>
  <c r="O192" i="25"/>
  <c r="Q192" i="25"/>
  <c r="V192" i="25"/>
  <c r="G197" i="25"/>
  <c r="M197" i="25" s="1"/>
  <c r="I197" i="25"/>
  <c r="K197" i="25"/>
  <c r="O197" i="25"/>
  <c r="Q197" i="25"/>
  <c r="V197" i="25"/>
  <c r="G204" i="25"/>
  <c r="I204" i="25"/>
  <c r="K204" i="25"/>
  <c r="M204" i="25"/>
  <c r="O204" i="25"/>
  <c r="Q204" i="25"/>
  <c r="V204" i="25"/>
  <c r="G205" i="25"/>
  <c r="M205" i="25" s="1"/>
  <c r="I205" i="25"/>
  <c r="K205" i="25"/>
  <c r="O205" i="25"/>
  <c r="Q205" i="25"/>
  <c r="V205" i="25"/>
  <c r="G208" i="25"/>
  <c r="I208" i="25"/>
  <c r="K208" i="25"/>
  <c r="M208" i="25"/>
  <c r="O208" i="25"/>
  <c r="Q208" i="25"/>
  <c r="V208" i="25"/>
  <c r="G210" i="25"/>
  <c r="M210" i="25" s="1"/>
  <c r="I210" i="25"/>
  <c r="K210" i="25"/>
  <c r="O210" i="25"/>
  <c r="Q210" i="25"/>
  <c r="V210" i="25"/>
  <c r="G212" i="25"/>
  <c r="I212" i="25"/>
  <c r="K212" i="25"/>
  <c r="M212" i="25"/>
  <c r="O212" i="25"/>
  <c r="Q212" i="25"/>
  <c r="V212" i="25"/>
  <c r="G219" i="25"/>
  <c r="M219" i="25" s="1"/>
  <c r="I219" i="25"/>
  <c r="K219" i="25"/>
  <c r="O219" i="25"/>
  <c r="Q219" i="25"/>
  <c r="V219" i="25"/>
  <c r="G226" i="25"/>
  <c r="I226" i="25"/>
  <c r="K226" i="25"/>
  <c r="M226" i="25"/>
  <c r="O226" i="25"/>
  <c r="Q226" i="25"/>
  <c r="V226" i="25"/>
  <c r="G228" i="25"/>
  <c r="M228" i="25" s="1"/>
  <c r="I228" i="25"/>
  <c r="K228" i="25"/>
  <c r="O228" i="25"/>
  <c r="Q228" i="25"/>
  <c r="V228" i="25"/>
  <c r="G230" i="25"/>
  <c r="I230" i="25"/>
  <c r="K230" i="25"/>
  <c r="M230" i="25"/>
  <c r="O230" i="25"/>
  <c r="Q230" i="25"/>
  <c r="V230" i="25"/>
  <c r="G232" i="25"/>
  <c r="M232" i="25" s="1"/>
  <c r="I232" i="25"/>
  <c r="K232" i="25"/>
  <c r="O232" i="25"/>
  <c r="Q232" i="25"/>
  <c r="V232" i="25"/>
  <c r="G234" i="25"/>
  <c r="I234" i="25"/>
  <c r="K234" i="25"/>
  <c r="M234" i="25"/>
  <c r="O234" i="25"/>
  <c r="Q234" i="25"/>
  <c r="V234" i="25"/>
  <c r="G236" i="25"/>
  <c r="M236" i="25" s="1"/>
  <c r="I236" i="25"/>
  <c r="K236" i="25"/>
  <c r="O236" i="25"/>
  <c r="Q236" i="25"/>
  <c r="V236" i="25"/>
  <c r="G239" i="25"/>
  <c r="I239" i="25"/>
  <c r="K239" i="25"/>
  <c r="M239" i="25"/>
  <c r="O239" i="25"/>
  <c r="Q239" i="25"/>
  <c r="V239" i="25"/>
  <c r="G241" i="25"/>
  <c r="M241" i="25" s="1"/>
  <c r="I241" i="25"/>
  <c r="K241" i="25"/>
  <c r="O241" i="25"/>
  <c r="Q241" i="25"/>
  <c r="V241" i="25"/>
  <c r="G243" i="25"/>
  <c r="I243" i="25"/>
  <c r="K243" i="25"/>
  <c r="M243" i="25"/>
  <c r="O243" i="25"/>
  <c r="Q243" i="25"/>
  <c r="V243" i="25"/>
  <c r="G245" i="25"/>
  <c r="M245" i="25" s="1"/>
  <c r="I245" i="25"/>
  <c r="K245" i="25"/>
  <c r="O245" i="25"/>
  <c r="Q245" i="25"/>
  <c r="V245" i="25"/>
  <c r="G247" i="25"/>
  <c r="I247" i="25"/>
  <c r="K247" i="25"/>
  <c r="M247" i="25"/>
  <c r="O247" i="25"/>
  <c r="Q247" i="25"/>
  <c r="V247" i="25"/>
  <c r="G249" i="25"/>
  <c r="M249" i="25" s="1"/>
  <c r="I249" i="25"/>
  <c r="K249" i="25"/>
  <c r="O249" i="25"/>
  <c r="Q249" i="25"/>
  <c r="V249" i="25"/>
  <c r="G251" i="25"/>
  <c r="I251" i="25"/>
  <c r="K251" i="25"/>
  <c r="M251" i="25"/>
  <c r="O251" i="25"/>
  <c r="Q251" i="25"/>
  <c r="V251" i="25"/>
  <c r="G253" i="25"/>
  <c r="K253" i="25"/>
  <c r="O253" i="25"/>
  <c r="V253" i="25"/>
  <c r="G254" i="25"/>
  <c r="I254" i="25"/>
  <c r="I253" i="25" s="1"/>
  <c r="K254" i="25"/>
  <c r="M254" i="25"/>
  <c r="M253" i="25" s="1"/>
  <c r="O254" i="25"/>
  <c r="Q254" i="25"/>
  <c r="Q253" i="25" s="1"/>
  <c r="V254" i="25"/>
  <c r="G256" i="25"/>
  <c r="K256" i="25"/>
  <c r="O256" i="25"/>
  <c r="V256" i="25"/>
  <c r="G257" i="25"/>
  <c r="I257" i="25"/>
  <c r="I256" i="25" s="1"/>
  <c r="K257" i="25"/>
  <c r="M257" i="25"/>
  <c r="M256" i="25" s="1"/>
  <c r="O257" i="25"/>
  <c r="Q257" i="25"/>
  <c r="Q256" i="25" s="1"/>
  <c r="V257" i="25"/>
  <c r="G259" i="25"/>
  <c r="O259" i="25"/>
  <c r="G260" i="25"/>
  <c r="I260" i="25"/>
  <c r="I259" i="25" s="1"/>
  <c r="K260" i="25"/>
  <c r="M260" i="25"/>
  <c r="O260" i="25"/>
  <c r="Q260" i="25"/>
  <c r="Q259" i="25" s="1"/>
  <c r="V260" i="25"/>
  <c r="G267" i="25"/>
  <c r="M267" i="25" s="1"/>
  <c r="I267" i="25"/>
  <c r="K267" i="25"/>
  <c r="K259" i="25" s="1"/>
  <c r="O267" i="25"/>
  <c r="Q267" i="25"/>
  <c r="V267" i="25"/>
  <c r="V259" i="25" s="1"/>
  <c r="G269" i="25"/>
  <c r="I269" i="25"/>
  <c r="K269" i="25"/>
  <c r="M269" i="25"/>
  <c r="O269" i="25"/>
  <c r="Q269" i="25"/>
  <c r="V269" i="25"/>
  <c r="AE272" i="25"/>
  <c r="AF272" i="25"/>
  <c r="G60" i="24"/>
  <c r="BA12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4" i="24"/>
  <c r="I14" i="24"/>
  <c r="K14" i="24"/>
  <c r="M14" i="24"/>
  <c r="O14" i="24"/>
  <c r="Q14" i="24"/>
  <c r="V14" i="24"/>
  <c r="G18" i="24"/>
  <c r="M18" i="24" s="1"/>
  <c r="I18" i="24"/>
  <c r="I17" i="24" s="1"/>
  <c r="K18" i="24"/>
  <c r="K17" i="24" s="1"/>
  <c r="O18" i="24"/>
  <c r="Q18" i="24"/>
  <c r="Q17" i="24" s="1"/>
  <c r="V18" i="24"/>
  <c r="V17" i="24" s="1"/>
  <c r="G20" i="24"/>
  <c r="I20" i="24"/>
  <c r="K20" i="24"/>
  <c r="M20" i="24"/>
  <c r="O20" i="24"/>
  <c r="Q20" i="24"/>
  <c r="V20" i="24"/>
  <c r="G24" i="24"/>
  <c r="I24" i="24"/>
  <c r="K24" i="24"/>
  <c r="M24" i="24"/>
  <c r="O24" i="24"/>
  <c r="Q24" i="24"/>
  <c r="V24" i="24"/>
  <c r="G27" i="24"/>
  <c r="M27" i="24" s="1"/>
  <c r="I27" i="24"/>
  <c r="K27" i="24"/>
  <c r="O27" i="24"/>
  <c r="O17" i="24" s="1"/>
  <c r="Q27" i="24"/>
  <c r="V27" i="24"/>
  <c r="G31" i="24"/>
  <c r="M31" i="24" s="1"/>
  <c r="I31" i="24"/>
  <c r="K31" i="24"/>
  <c r="O31" i="24"/>
  <c r="Q31" i="24"/>
  <c r="V31" i="24"/>
  <c r="G35" i="24"/>
  <c r="I35" i="24"/>
  <c r="K35" i="24"/>
  <c r="M35" i="24"/>
  <c r="O35" i="24"/>
  <c r="Q35" i="24"/>
  <c r="V35" i="24"/>
  <c r="G39" i="24"/>
  <c r="I39" i="24"/>
  <c r="K39" i="24"/>
  <c r="M39" i="24"/>
  <c r="O39" i="24"/>
  <c r="Q39" i="24"/>
  <c r="V39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Q45" i="24"/>
  <c r="V45" i="24"/>
  <c r="K48" i="24"/>
  <c r="V48" i="24"/>
  <c r="G49" i="24"/>
  <c r="I49" i="24"/>
  <c r="I48" i="24" s="1"/>
  <c r="K49" i="24"/>
  <c r="M49" i="24"/>
  <c r="O49" i="24"/>
  <c r="Q49" i="24"/>
  <c r="Q48" i="24" s="1"/>
  <c r="V49" i="24"/>
  <c r="G52" i="24"/>
  <c r="M52" i="24" s="1"/>
  <c r="I52" i="24"/>
  <c r="K52" i="24"/>
  <c r="O52" i="24"/>
  <c r="O48" i="24" s="1"/>
  <c r="Q52" i="24"/>
  <c r="V52" i="24"/>
  <c r="G54" i="24"/>
  <c r="I54" i="24"/>
  <c r="O54" i="24"/>
  <c r="Q54" i="24"/>
  <c r="G55" i="24"/>
  <c r="M55" i="24" s="1"/>
  <c r="M54" i="24" s="1"/>
  <c r="I55" i="24"/>
  <c r="K55" i="24"/>
  <c r="K54" i="24" s="1"/>
  <c r="O55" i="24"/>
  <c r="Q55" i="24"/>
  <c r="V55" i="24"/>
  <c r="V54" i="24" s="1"/>
  <c r="AE60" i="24"/>
  <c r="G328" i="23"/>
  <c r="BA240" i="23"/>
  <c r="BA143" i="23"/>
  <c r="BA139" i="23"/>
  <c r="BA118" i="23"/>
  <c r="BA82" i="23"/>
  <c r="BA43" i="23"/>
  <c r="BA34" i="23"/>
  <c r="BA30" i="23"/>
  <c r="BA21" i="23"/>
  <c r="BA18" i="23"/>
  <c r="BA15" i="23"/>
  <c r="BA13" i="23"/>
  <c r="BA10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2" i="23"/>
  <c r="I12" i="23"/>
  <c r="K12" i="23"/>
  <c r="M12" i="23"/>
  <c r="O12" i="23"/>
  <c r="Q12" i="23"/>
  <c r="V12" i="23"/>
  <c r="G14" i="23"/>
  <c r="I14" i="23"/>
  <c r="K14" i="23"/>
  <c r="M14" i="23"/>
  <c r="O14" i="23"/>
  <c r="Q14" i="23"/>
  <c r="V14" i="23"/>
  <c r="G17" i="23"/>
  <c r="M17" i="23" s="1"/>
  <c r="I17" i="23"/>
  <c r="K17" i="23"/>
  <c r="O17" i="23"/>
  <c r="O8" i="23" s="1"/>
  <c r="Q17" i="23"/>
  <c r="V17" i="23"/>
  <c r="G20" i="23"/>
  <c r="M20" i="23" s="1"/>
  <c r="I20" i="23"/>
  <c r="K20" i="23"/>
  <c r="O20" i="23"/>
  <c r="Q20" i="23"/>
  <c r="V20" i="23"/>
  <c r="G29" i="23"/>
  <c r="I29" i="23"/>
  <c r="K29" i="23"/>
  <c r="M29" i="23"/>
  <c r="O29" i="23"/>
  <c r="Q29" i="23"/>
  <c r="V29" i="23"/>
  <c r="G33" i="23"/>
  <c r="I33" i="23"/>
  <c r="K33" i="23"/>
  <c r="M33" i="23"/>
  <c r="O33" i="23"/>
  <c r="Q33" i="23"/>
  <c r="V33" i="23"/>
  <c r="G42" i="23"/>
  <c r="M42" i="23" s="1"/>
  <c r="I42" i="23"/>
  <c r="K42" i="23"/>
  <c r="O42" i="23"/>
  <c r="Q42" i="23"/>
  <c r="V42" i="23"/>
  <c r="G46" i="23"/>
  <c r="M46" i="23" s="1"/>
  <c r="I46" i="23"/>
  <c r="K46" i="23"/>
  <c r="O46" i="23"/>
  <c r="Q46" i="23"/>
  <c r="V46" i="23"/>
  <c r="G55" i="23"/>
  <c r="I55" i="23"/>
  <c r="K55" i="23"/>
  <c r="M55" i="23"/>
  <c r="O55" i="23"/>
  <c r="Q55" i="23"/>
  <c r="V55" i="23"/>
  <c r="G58" i="23"/>
  <c r="I58" i="23"/>
  <c r="K58" i="23"/>
  <c r="M58" i="23"/>
  <c r="O58" i="23"/>
  <c r="Q58" i="23"/>
  <c r="V58" i="23"/>
  <c r="G66" i="23"/>
  <c r="M66" i="23" s="1"/>
  <c r="I66" i="23"/>
  <c r="K66" i="23"/>
  <c r="O66" i="23"/>
  <c r="Q66" i="23"/>
  <c r="V66" i="23"/>
  <c r="G69" i="23"/>
  <c r="M69" i="23" s="1"/>
  <c r="I69" i="23"/>
  <c r="K69" i="23"/>
  <c r="O69" i="23"/>
  <c r="Q69" i="23"/>
  <c r="V69" i="23"/>
  <c r="G78" i="23"/>
  <c r="I78" i="23"/>
  <c r="K78" i="23"/>
  <c r="M78" i="23"/>
  <c r="O78" i="23"/>
  <c r="Q78" i="23"/>
  <c r="V78" i="23"/>
  <c r="G81" i="23"/>
  <c r="I81" i="23"/>
  <c r="K81" i="23"/>
  <c r="M81" i="23"/>
  <c r="O81" i="23"/>
  <c r="Q81" i="23"/>
  <c r="V81" i="23"/>
  <c r="G87" i="23"/>
  <c r="M87" i="23" s="1"/>
  <c r="I87" i="23"/>
  <c r="K87" i="23"/>
  <c r="O87" i="23"/>
  <c r="Q87" i="23"/>
  <c r="V87" i="23"/>
  <c r="G94" i="23"/>
  <c r="M94" i="23" s="1"/>
  <c r="I94" i="23"/>
  <c r="K94" i="23"/>
  <c r="O94" i="23"/>
  <c r="Q94" i="23"/>
  <c r="V94" i="23"/>
  <c r="G97" i="23"/>
  <c r="I97" i="23"/>
  <c r="K97" i="23"/>
  <c r="M97" i="23"/>
  <c r="O97" i="23"/>
  <c r="Q97" i="23"/>
  <c r="V97" i="23"/>
  <c r="G99" i="23"/>
  <c r="I99" i="23"/>
  <c r="K99" i="23"/>
  <c r="M99" i="23"/>
  <c r="O99" i="23"/>
  <c r="Q99" i="23"/>
  <c r="V99" i="23"/>
  <c r="G117" i="23"/>
  <c r="M117" i="23" s="1"/>
  <c r="I117" i="23"/>
  <c r="K117" i="23"/>
  <c r="O117" i="23"/>
  <c r="Q117" i="23"/>
  <c r="V117" i="23"/>
  <c r="G126" i="23"/>
  <c r="M126" i="23" s="1"/>
  <c r="I126" i="23"/>
  <c r="K126" i="23"/>
  <c r="O126" i="23"/>
  <c r="Q126" i="23"/>
  <c r="V126" i="23"/>
  <c r="G129" i="23"/>
  <c r="I129" i="23"/>
  <c r="K129" i="23"/>
  <c r="M129" i="23"/>
  <c r="O129" i="23"/>
  <c r="Q129" i="23"/>
  <c r="V129" i="23"/>
  <c r="G133" i="23"/>
  <c r="I133" i="23"/>
  <c r="K133" i="23"/>
  <c r="M133" i="23"/>
  <c r="O133" i="23"/>
  <c r="Q133" i="23"/>
  <c r="V133" i="23"/>
  <c r="G137" i="23"/>
  <c r="O137" i="23"/>
  <c r="G138" i="23"/>
  <c r="M138" i="23" s="1"/>
  <c r="M137" i="23" s="1"/>
  <c r="I138" i="23"/>
  <c r="I137" i="23" s="1"/>
  <c r="K138" i="23"/>
  <c r="K137" i="23" s="1"/>
  <c r="O138" i="23"/>
  <c r="Q138" i="23"/>
  <c r="Q137" i="23" s="1"/>
  <c r="V138" i="23"/>
  <c r="V137" i="23" s="1"/>
  <c r="G142" i="23"/>
  <c r="I142" i="23"/>
  <c r="K142" i="23"/>
  <c r="M142" i="23"/>
  <c r="O142" i="23"/>
  <c r="Q142" i="23"/>
  <c r="V142" i="23"/>
  <c r="G145" i="23"/>
  <c r="I145" i="23"/>
  <c r="K145" i="23"/>
  <c r="M145" i="23"/>
  <c r="O145" i="23"/>
  <c r="Q145" i="23"/>
  <c r="V145" i="23"/>
  <c r="G149" i="23"/>
  <c r="M149" i="23" s="1"/>
  <c r="I149" i="23"/>
  <c r="I148" i="23" s="1"/>
  <c r="K149" i="23"/>
  <c r="K148" i="23" s="1"/>
  <c r="O149" i="23"/>
  <c r="Q149" i="23"/>
  <c r="Q148" i="23" s="1"/>
  <c r="V149" i="23"/>
  <c r="V148" i="23" s="1"/>
  <c r="G158" i="23"/>
  <c r="I158" i="23"/>
  <c r="K158" i="23"/>
  <c r="M158" i="23"/>
  <c r="O158" i="23"/>
  <c r="Q158" i="23"/>
  <c r="V158" i="23"/>
  <c r="G164" i="23"/>
  <c r="I164" i="23"/>
  <c r="K164" i="23"/>
  <c r="M164" i="23"/>
  <c r="O164" i="23"/>
  <c r="Q164" i="23"/>
  <c r="V164" i="23"/>
  <c r="G167" i="23"/>
  <c r="M167" i="23" s="1"/>
  <c r="I167" i="23"/>
  <c r="K167" i="23"/>
  <c r="O167" i="23"/>
  <c r="O148" i="23" s="1"/>
  <c r="Q167" i="23"/>
  <c r="V167" i="23"/>
  <c r="G175" i="23"/>
  <c r="M175" i="23" s="1"/>
  <c r="I175" i="23"/>
  <c r="K175" i="23"/>
  <c r="O175" i="23"/>
  <c r="Q175" i="23"/>
  <c r="V175" i="23"/>
  <c r="G179" i="23"/>
  <c r="I179" i="23"/>
  <c r="K179" i="23"/>
  <c r="M179" i="23"/>
  <c r="O179" i="23"/>
  <c r="Q179" i="23"/>
  <c r="V179" i="23"/>
  <c r="G182" i="23"/>
  <c r="M182" i="23" s="1"/>
  <c r="I182" i="23"/>
  <c r="I181" i="23" s="1"/>
  <c r="K182" i="23"/>
  <c r="K181" i="23" s="1"/>
  <c r="O182" i="23"/>
  <c r="O181" i="23" s="1"/>
  <c r="Q182" i="23"/>
  <c r="Q181" i="23" s="1"/>
  <c r="V182" i="23"/>
  <c r="V181" i="23" s="1"/>
  <c r="G191" i="23"/>
  <c r="I191" i="23"/>
  <c r="K191" i="23"/>
  <c r="M191" i="23"/>
  <c r="O191" i="23"/>
  <c r="Q191" i="23"/>
  <c r="V191" i="23"/>
  <c r="G194" i="23"/>
  <c r="I194" i="23"/>
  <c r="K194" i="23"/>
  <c r="M194" i="23"/>
  <c r="O194" i="23"/>
  <c r="Q194" i="23"/>
  <c r="V194" i="23"/>
  <c r="G198" i="23"/>
  <c r="I198" i="23"/>
  <c r="K198" i="23"/>
  <c r="M198" i="23"/>
  <c r="O198" i="23"/>
  <c r="Q198" i="23"/>
  <c r="V198" i="23"/>
  <c r="G200" i="23"/>
  <c r="M200" i="23" s="1"/>
  <c r="I200" i="23"/>
  <c r="K200" i="23"/>
  <c r="O200" i="23"/>
  <c r="Q200" i="23"/>
  <c r="V200" i="23"/>
  <c r="G202" i="23"/>
  <c r="I202" i="23"/>
  <c r="K202" i="23"/>
  <c r="M202" i="23"/>
  <c r="O202" i="23"/>
  <c r="Q202" i="23"/>
  <c r="V202" i="23"/>
  <c r="G204" i="23"/>
  <c r="I204" i="23"/>
  <c r="K204" i="23"/>
  <c r="M204" i="23"/>
  <c r="O204" i="23"/>
  <c r="Q204" i="23"/>
  <c r="V204" i="23"/>
  <c r="G206" i="23"/>
  <c r="I206" i="23"/>
  <c r="K206" i="23"/>
  <c r="M206" i="23"/>
  <c r="O206" i="23"/>
  <c r="Q206" i="23"/>
  <c r="V206" i="23"/>
  <c r="G208" i="23"/>
  <c r="M208" i="23" s="1"/>
  <c r="I208" i="23"/>
  <c r="K208" i="23"/>
  <c r="O208" i="23"/>
  <c r="Q208" i="23"/>
  <c r="V208" i="23"/>
  <c r="G213" i="23"/>
  <c r="I213" i="23"/>
  <c r="K213" i="23"/>
  <c r="M213" i="23"/>
  <c r="O213" i="23"/>
  <c r="Q213" i="23"/>
  <c r="V213" i="23"/>
  <c r="G217" i="23"/>
  <c r="I217" i="23"/>
  <c r="K217" i="23"/>
  <c r="M217" i="23"/>
  <c r="O217" i="23"/>
  <c r="Q217" i="23"/>
  <c r="V217" i="23"/>
  <c r="G221" i="23"/>
  <c r="I221" i="23"/>
  <c r="K221" i="23"/>
  <c r="M221" i="23"/>
  <c r="O221" i="23"/>
  <c r="Q221" i="23"/>
  <c r="V221" i="23"/>
  <c r="G225" i="23"/>
  <c r="M225" i="23" s="1"/>
  <c r="I225" i="23"/>
  <c r="K225" i="23"/>
  <c r="O225" i="23"/>
  <c r="Q225" i="23"/>
  <c r="V225" i="23"/>
  <c r="G230" i="23"/>
  <c r="I230" i="23"/>
  <c r="K230" i="23"/>
  <c r="M230" i="23"/>
  <c r="O230" i="23"/>
  <c r="Q230" i="23"/>
  <c r="V230" i="23"/>
  <c r="G238" i="23"/>
  <c r="I238" i="23"/>
  <c r="K238" i="23"/>
  <c r="M238" i="23"/>
  <c r="O238" i="23"/>
  <c r="Q238" i="23"/>
  <c r="V238" i="23"/>
  <c r="G239" i="23"/>
  <c r="I239" i="23"/>
  <c r="K239" i="23"/>
  <c r="M239" i="23"/>
  <c r="O239" i="23"/>
  <c r="Q239" i="23"/>
  <c r="V239" i="23"/>
  <c r="G242" i="23"/>
  <c r="M242" i="23" s="1"/>
  <c r="I242" i="23"/>
  <c r="K242" i="23"/>
  <c r="O242" i="23"/>
  <c r="Q242" i="23"/>
  <c r="V242" i="23"/>
  <c r="G245" i="23"/>
  <c r="M245" i="23" s="1"/>
  <c r="I245" i="23"/>
  <c r="K245" i="23"/>
  <c r="O245" i="23"/>
  <c r="Q245" i="23"/>
  <c r="V245" i="23"/>
  <c r="G247" i="23"/>
  <c r="I247" i="23"/>
  <c r="K247" i="23"/>
  <c r="M247" i="23"/>
  <c r="O247" i="23"/>
  <c r="Q247" i="23"/>
  <c r="V247" i="23"/>
  <c r="G255" i="23"/>
  <c r="I255" i="23"/>
  <c r="K255" i="23"/>
  <c r="M255" i="23"/>
  <c r="O255" i="23"/>
  <c r="Q255" i="23"/>
  <c r="V255" i="23"/>
  <c r="G263" i="23"/>
  <c r="M263" i="23" s="1"/>
  <c r="I263" i="23"/>
  <c r="K263" i="23"/>
  <c r="O263" i="23"/>
  <c r="Q263" i="23"/>
  <c r="V263" i="23"/>
  <c r="G265" i="23"/>
  <c r="I265" i="23"/>
  <c r="K265" i="23"/>
  <c r="M265" i="23"/>
  <c r="O265" i="23"/>
  <c r="Q265" i="23"/>
  <c r="V265" i="23"/>
  <c r="G267" i="23"/>
  <c r="I267" i="23"/>
  <c r="K267" i="23"/>
  <c r="M267" i="23"/>
  <c r="O267" i="23"/>
  <c r="Q267" i="23"/>
  <c r="V267" i="23"/>
  <c r="G269" i="23"/>
  <c r="I269" i="23"/>
  <c r="K269" i="23"/>
  <c r="M269" i="23"/>
  <c r="O269" i="23"/>
  <c r="Q269" i="23"/>
  <c r="V269" i="23"/>
  <c r="G272" i="23"/>
  <c r="M272" i="23" s="1"/>
  <c r="I272" i="23"/>
  <c r="K272" i="23"/>
  <c r="O272" i="23"/>
  <c r="Q272" i="23"/>
  <c r="V272" i="23"/>
  <c r="G274" i="23"/>
  <c r="M274" i="23" s="1"/>
  <c r="I274" i="23"/>
  <c r="K274" i="23"/>
  <c r="O274" i="23"/>
  <c r="Q274" i="23"/>
  <c r="V274" i="23"/>
  <c r="G276" i="23"/>
  <c r="I276" i="23"/>
  <c r="K276" i="23"/>
  <c r="M276" i="23"/>
  <c r="O276" i="23"/>
  <c r="Q276" i="23"/>
  <c r="V276" i="23"/>
  <c r="G279" i="23"/>
  <c r="I279" i="23"/>
  <c r="K279" i="23"/>
  <c r="M279" i="23"/>
  <c r="O279" i="23"/>
  <c r="Q279" i="23"/>
  <c r="V279" i="23"/>
  <c r="G282" i="23"/>
  <c r="M282" i="23" s="1"/>
  <c r="I282" i="23"/>
  <c r="K282" i="23"/>
  <c r="O282" i="23"/>
  <c r="Q282" i="23"/>
  <c r="V282" i="23"/>
  <c r="G284" i="23"/>
  <c r="M284" i="23" s="1"/>
  <c r="I284" i="23"/>
  <c r="K284" i="23"/>
  <c r="O284" i="23"/>
  <c r="Q284" i="23"/>
  <c r="V284" i="23"/>
  <c r="G287" i="23"/>
  <c r="I287" i="23"/>
  <c r="K287" i="23"/>
  <c r="M287" i="23"/>
  <c r="O287" i="23"/>
  <c r="Q287" i="23"/>
  <c r="V287" i="23"/>
  <c r="G289" i="23"/>
  <c r="I289" i="23"/>
  <c r="K289" i="23"/>
  <c r="M289" i="23"/>
  <c r="O289" i="23"/>
  <c r="Q289" i="23"/>
  <c r="V289" i="23"/>
  <c r="G292" i="23"/>
  <c r="M292" i="23" s="1"/>
  <c r="I292" i="23"/>
  <c r="K292" i="23"/>
  <c r="O292" i="23"/>
  <c r="Q292" i="23"/>
  <c r="V292" i="23"/>
  <c r="G294" i="23"/>
  <c r="M294" i="23" s="1"/>
  <c r="I294" i="23"/>
  <c r="K294" i="23"/>
  <c r="O294" i="23"/>
  <c r="Q294" i="23"/>
  <c r="V294" i="23"/>
  <c r="G296" i="23"/>
  <c r="I296" i="23"/>
  <c r="K296" i="23"/>
  <c r="M296" i="23"/>
  <c r="O296" i="23"/>
  <c r="Q296" i="23"/>
  <c r="V296" i="23"/>
  <c r="G299" i="23"/>
  <c r="I299" i="23"/>
  <c r="K299" i="23"/>
  <c r="M299" i="23"/>
  <c r="O299" i="23"/>
  <c r="Q299" i="23"/>
  <c r="V299" i="23"/>
  <c r="G302" i="23"/>
  <c r="O302" i="23"/>
  <c r="G303" i="23"/>
  <c r="M303" i="23" s="1"/>
  <c r="M302" i="23" s="1"/>
  <c r="I303" i="23"/>
  <c r="I302" i="23" s="1"/>
  <c r="K303" i="23"/>
  <c r="K302" i="23" s="1"/>
  <c r="O303" i="23"/>
  <c r="Q303" i="23"/>
  <c r="Q302" i="23" s="1"/>
  <c r="V303" i="23"/>
  <c r="V302" i="23" s="1"/>
  <c r="K305" i="23"/>
  <c r="V305" i="23"/>
  <c r="G306" i="23"/>
  <c r="G305" i="23" s="1"/>
  <c r="I306" i="23"/>
  <c r="I305" i="23" s="1"/>
  <c r="K306" i="23"/>
  <c r="M306" i="23"/>
  <c r="M305" i="23" s="1"/>
  <c r="O306" i="23"/>
  <c r="O305" i="23" s="1"/>
  <c r="Q306" i="23"/>
  <c r="Q305" i="23" s="1"/>
  <c r="V306" i="23"/>
  <c r="G308" i="23"/>
  <c r="O308" i="23"/>
  <c r="G309" i="23"/>
  <c r="I309" i="23"/>
  <c r="I308" i="23" s="1"/>
  <c r="K309" i="23"/>
  <c r="K308" i="23" s="1"/>
  <c r="M309" i="23"/>
  <c r="O309" i="23"/>
  <c r="Q309" i="23"/>
  <c r="Q308" i="23" s="1"/>
  <c r="V309" i="23"/>
  <c r="V308" i="23" s="1"/>
  <c r="G317" i="23"/>
  <c r="M317" i="23" s="1"/>
  <c r="I317" i="23"/>
  <c r="K317" i="23"/>
  <c r="O317" i="23"/>
  <c r="Q317" i="23"/>
  <c r="V317" i="23"/>
  <c r="G325" i="23"/>
  <c r="I325" i="23"/>
  <c r="K325" i="23"/>
  <c r="M325" i="23"/>
  <c r="O325" i="23"/>
  <c r="Q325" i="23"/>
  <c r="V325" i="23"/>
  <c r="AE328" i="23"/>
  <c r="AF328" i="23"/>
  <c r="G80" i="22"/>
  <c r="BA16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7" i="22"/>
  <c r="I17" i="22"/>
  <c r="K17" i="22"/>
  <c r="M17" i="22"/>
  <c r="O17" i="22"/>
  <c r="Q17" i="22"/>
  <c r="V17" i="22"/>
  <c r="G20" i="22"/>
  <c r="M20" i="22" s="1"/>
  <c r="I20" i="22"/>
  <c r="I19" i="22" s="1"/>
  <c r="K20" i="22"/>
  <c r="K19" i="22" s="1"/>
  <c r="O20" i="22"/>
  <c r="O19" i="22" s="1"/>
  <c r="Q20" i="22"/>
  <c r="Q19" i="22" s="1"/>
  <c r="V20" i="22"/>
  <c r="V19" i="22" s="1"/>
  <c r="G22" i="22"/>
  <c r="M22" i="22" s="1"/>
  <c r="I22" i="22"/>
  <c r="K22" i="22"/>
  <c r="O22" i="22"/>
  <c r="Q22" i="22"/>
  <c r="V22" i="22"/>
  <c r="G24" i="22"/>
  <c r="I24" i="22"/>
  <c r="K24" i="22"/>
  <c r="M24" i="22"/>
  <c r="O24" i="22"/>
  <c r="Q24" i="22"/>
  <c r="V24" i="22"/>
  <c r="G26" i="22"/>
  <c r="I26" i="22"/>
  <c r="K26" i="22"/>
  <c r="M26" i="22"/>
  <c r="O26" i="22"/>
  <c r="Q26" i="22"/>
  <c r="V26" i="22"/>
  <c r="G28" i="22"/>
  <c r="M28" i="22" s="1"/>
  <c r="I28" i="22"/>
  <c r="K28" i="22"/>
  <c r="O28" i="22"/>
  <c r="Q28" i="22"/>
  <c r="V28" i="22"/>
  <c r="G30" i="22"/>
  <c r="M30" i="22" s="1"/>
  <c r="I30" i="22"/>
  <c r="K30" i="22"/>
  <c r="O30" i="22"/>
  <c r="Q30" i="22"/>
  <c r="V30" i="22"/>
  <c r="G32" i="22"/>
  <c r="I32" i="22"/>
  <c r="K32" i="22"/>
  <c r="M32" i="22"/>
  <c r="O32" i="22"/>
  <c r="Q32" i="22"/>
  <c r="V32" i="22"/>
  <c r="G34" i="22"/>
  <c r="I34" i="22"/>
  <c r="K34" i="22"/>
  <c r="M34" i="22"/>
  <c r="O34" i="22"/>
  <c r="Q34" i="22"/>
  <c r="V34" i="22"/>
  <c r="G36" i="22"/>
  <c r="M36" i="22" s="1"/>
  <c r="I36" i="22"/>
  <c r="K36" i="22"/>
  <c r="O36" i="22"/>
  <c r="Q36" i="22"/>
  <c r="V36" i="22"/>
  <c r="G38" i="22"/>
  <c r="I38" i="22"/>
  <c r="K38" i="22"/>
  <c r="M38" i="22"/>
  <c r="O38" i="22"/>
  <c r="Q38" i="22"/>
  <c r="V38" i="22"/>
  <c r="G40" i="22"/>
  <c r="AF80" i="22" s="1"/>
  <c r="I40" i="22"/>
  <c r="K40" i="22"/>
  <c r="O40" i="22"/>
  <c r="Q40" i="22"/>
  <c r="V40" i="22"/>
  <c r="G42" i="22"/>
  <c r="I42" i="22"/>
  <c r="K42" i="22"/>
  <c r="M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9" i="22"/>
  <c r="I49" i="22"/>
  <c r="I48" i="22" s="1"/>
  <c r="K49" i="22"/>
  <c r="M49" i="22"/>
  <c r="O49" i="22"/>
  <c r="Q49" i="22"/>
  <c r="Q48" i="22" s="1"/>
  <c r="V49" i="22"/>
  <c r="G52" i="22"/>
  <c r="M52" i="22" s="1"/>
  <c r="I52" i="22"/>
  <c r="K52" i="22"/>
  <c r="K48" i="22" s="1"/>
  <c r="O52" i="22"/>
  <c r="Q52" i="22"/>
  <c r="V52" i="22"/>
  <c r="V48" i="22" s="1"/>
  <c r="G54" i="22"/>
  <c r="I54" i="22"/>
  <c r="K54" i="22"/>
  <c r="M54" i="22"/>
  <c r="O54" i="22"/>
  <c r="Q54" i="22"/>
  <c r="V54" i="22"/>
  <c r="G56" i="22"/>
  <c r="M56" i="22" s="1"/>
  <c r="I56" i="22"/>
  <c r="K56" i="22"/>
  <c r="O56" i="22"/>
  <c r="O48" i="22" s="1"/>
  <c r="Q56" i="22"/>
  <c r="V56" i="22"/>
  <c r="G59" i="22"/>
  <c r="M59" i="22" s="1"/>
  <c r="I59" i="22"/>
  <c r="K59" i="22"/>
  <c r="K58" i="22" s="1"/>
  <c r="O59" i="22"/>
  <c r="O58" i="22" s="1"/>
  <c r="Q59" i="22"/>
  <c r="V59" i="22"/>
  <c r="V58" i="22" s="1"/>
  <c r="G61" i="22"/>
  <c r="I61" i="22"/>
  <c r="K61" i="22"/>
  <c r="M61" i="22"/>
  <c r="O61" i="22"/>
  <c r="Q61" i="22"/>
  <c r="V61" i="22"/>
  <c r="G63" i="22"/>
  <c r="M63" i="22" s="1"/>
  <c r="I63" i="22"/>
  <c r="K63" i="22"/>
  <c r="O63" i="22"/>
  <c r="Q63" i="22"/>
  <c r="V63" i="22"/>
  <c r="G65" i="22"/>
  <c r="I65" i="22"/>
  <c r="I58" i="22" s="1"/>
  <c r="K65" i="22"/>
  <c r="M65" i="22"/>
  <c r="O65" i="22"/>
  <c r="Q65" i="22"/>
  <c r="Q58" i="22" s="1"/>
  <c r="V65" i="22"/>
  <c r="G67" i="22"/>
  <c r="M67" i="22" s="1"/>
  <c r="I67" i="22"/>
  <c r="K67" i="22"/>
  <c r="O67" i="22"/>
  <c r="Q67" i="22"/>
  <c r="V67" i="22"/>
  <c r="G69" i="22"/>
  <c r="I69" i="22"/>
  <c r="K69" i="22"/>
  <c r="M69" i="22"/>
  <c r="O69" i="22"/>
  <c r="Q69" i="22"/>
  <c r="V69" i="22"/>
  <c r="G71" i="22"/>
  <c r="M71" i="22" s="1"/>
  <c r="I71" i="22"/>
  <c r="K71" i="22"/>
  <c r="O71" i="22"/>
  <c r="Q71" i="22"/>
  <c r="V71" i="22"/>
  <c r="G73" i="22"/>
  <c r="I73" i="22"/>
  <c r="K73" i="22"/>
  <c r="M73" i="22"/>
  <c r="O73" i="22"/>
  <c r="Q73" i="22"/>
  <c r="V73" i="22"/>
  <c r="G75" i="22"/>
  <c r="M75" i="22" s="1"/>
  <c r="I75" i="22"/>
  <c r="K75" i="22"/>
  <c r="O75" i="22"/>
  <c r="Q75" i="22"/>
  <c r="V75" i="22"/>
  <c r="G77" i="22"/>
  <c r="I77" i="22"/>
  <c r="K77" i="22"/>
  <c r="M77" i="22"/>
  <c r="O77" i="22"/>
  <c r="Q77" i="22"/>
  <c r="V77" i="22"/>
  <c r="AE80" i="22"/>
  <c r="G511" i="21"/>
  <c r="BA214" i="21"/>
  <c r="BA211" i="21"/>
  <c r="BA168" i="21"/>
  <c r="BA107" i="21"/>
  <c r="BA56" i="21"/>
  <c r="BA39" i="21"/>
  <c r="BA34" i="21"/>
  <c r="BA30" i="21"/>
  <c r="BA21" i="21"/>
  <c r="BA18" i="21"/>
  <c r="BA15" i="21"/>
  <c r="BA13" i="21"/>
  <c r="BA10" i="21"/>
  <c r="G9" i="21"/>
  <c r="I9" i="21"/>
  <c r="I8" i="21" s="1"/>
  <c r="K9" i="21"/>
  <c r="M9" i="21"/>
  <c r="O9" i="21"/>
  <c r="Q9" i="21"/>
  <c r="Q8" i="21" s="1"/>
  <c r="V9" i="21"/>
  <c r="G12" i="21"/>
  <c r="G8" i="21" s="1"/>
  <c r="I12" i="21"/>
  <c r="K12" i="21"/>
  <c r="O12" i="21"/>
  <c r="O8" i="21" s="1"/>
  <c r="Q12" i="21"/>
  <c r="V12" i="21"/>
  <c r="G14" i="21"/>
  <c r="I14" i="21"/>
  <c r="K14" i="21"/>
  <c r="M14" i="21"/>
  <c r="O14" i="21"/>
  <c r="Q14" i="21"/>
  <c r="V14" i="21"/>
  <c r="G17" i="21"/>
  <c r="M17" i="21" s="1"/>
  <c r="I17" i="21"/>
  <c r="K17" i="21"/>
  <c r="K8" i="21" s="1"/>
  <c r="O17" i="21"/>
  <c r="Q17" i="21"/>
  <c r="V17" i="21"/>
  <c r="V8" i="21" s="1"/>
  <c r="G20" i="21"/>
  <c r="I20" i="21"/>
  <c r="K20" i="21"/>
  <c r="M20" i="21"/>
  <c r="O20" i="21"/>
  <c r="Q20" i="21"/>
  <c r="V20" i="21"/>
  <c r="G29" i="21"/>
  <c r="M29" i="21" s="1"/>
  <c r="I29" i="21"/>
  <c r="K29" i="21"/>
  <c r="O29" i="21"/>
  <c r="Q29" i="21"/>
  <c r="V29" i="21"/>
  <c r="G33" i="21"/>
  <c r="I33" i="21"/>
  <c r="K33" i="21"/>
  <c r="M33" i="21"/>
  <c r="O33" i="21"/>
  <c r="Q33" i="21"/>
  <c r="V33" i="21"/>
  <c r="G38" i="21"/>
  <c r="M38" i="21" s="1"/>
  <c r="I38" i="21"/>
  <c r="K38" i="21"/>
  <c r="O38" i="21"/>
  <c r="Q38" i="21"/>
  <c r="V38" i="21"/>
  <c r="G55" i="21"/>
  <c r="I55" i="21"/>
  <c r="K55" i="21"/>
  <c r="M55" i="21"/>
  <c r="O55" i="21"/>
  <c r="Q55" i="21"/>
  <c r="V55" i="21"/>
  <c r="G59" i="21"/>
  <c r="M59" i="21" s="1"/>
  <c r="I59" i="21"/>
  <c r="K59" i="21"/>
  <c r="O59" i="21"/>
  <c r="Q59" i="21"/>
  <c r="V59" i="21"/>
  <c r="G76" i="21"/>
  <c r="I76" i="21"/>
  <c r="K76" i="21"/>
  <c r="M76" i="21"/>
  <c r="O76" i="21"/>
  <c r="Q76" i="21"/>
  <c r="V76" i="21"/>
  <c r="G79" i="21"/>
  <c r="M79" i="21" s="1"/>
  <c r="I79" i="21"/>
  <c r="K79" i="21"/>
  <c r="O79" i="21"/>
  <c r="Q79" i="21"/>
  <c r="V79" i="21"/>
  <c r="G89" i="21"/>
  <c r="I89" i="21"/>
  <c r="K89" i="21"/>
  <c r="M89" i="21"/>
  <c r="O89" i="21"/>
  <c r="Q89" i="21"/>
  <c r="V89" i="21"/>
  <c r="G92" i="21"/>
  <c r="M92" i="21" s="1"/>
  <c r="I92" i="21"/>
  <c r="K92" i="21"/>
  <c r="O92" i="21"/>
  <c r="Q92" i="21"/>
  <c r="V92" i="21"/>
  <c r="G103" i="21"/>
  <c r="I103" i="21"/>
  <c r="K103" i="21"/>
  <c r="M103" i="21"/>
  <c r="O103" i="21"/>
  <c r="Q103" i="21"/>
  <c r="V103" i="21"/>
  <c r="G106" i="21"/>
  <c r="M106" i="21" s="1"/>
  <c r="I106" i="21"/>
  <c r="K106" i="21"/>
  <c r="O106" i="21"/>
  <c r="Q106" i="21"/>
  <c r="V106" i="21"/>
  <c r="G113" i="21"/>
  <c r="I113" i="21"/>
  <c r="K113" i="21"/>
  <c r="M113" i="21"/>
  <c r="O113" i="21"/>
  <c r="Q113" i="21"/>
  <c r="V113" i="21"/>
  <c r="G120" i="21"/>
  <c r="M120" i="21" s="1"/>
  <c r="I120" i="21"/>
  <c r="K120" i="21"/>
  <c r="O120" i="21"/>
  <c r="Q120" i="21"/>
  <c r="V120" i="21"/>
  <c r="G124" i="21"/>
  <c r="I124" i="21"/>
  <c r="K124" i="21"/>
  <c r="M124" i="21"/>
  <c r="O124" i="21"/>
  <c r="Q124" i="21"/>
  <c r="V124" i="21"/>
  <c r="G127" i="21"/>
  <c r="M127" i="21" s="1"/>
  <c r="I127" i="21"/>
  <c r="K127" i="21"/>
  <c r="O127" i="21"/>
  <c r="Q127" i="21"/>
  <c r="V127" i="21"/>
  <c r="G129" i="21"/>
  <c r="I129" i="21"/>
  <c r="K129" i="21"/>
  <c r="M129" i="21"/>
  <c r="O129" i="21"/>
  <c r="Q129" i="21"/>
  <c r="V129" i="21"/>
  <c r="G167" i="21"/>
  <c r="M167" i="21" s="1"/>
  <c r="I167" i="21"/>
  <c r="K167" i="21"/>
  <c r="O167" i="21"/>
  <c r="Q167" i="21"/>
  <c r="V167" i="21"/>
  <c r="G193" i="21"/>
  <c r="I193" i="21"/>
  <c r="K193" i="21"/>
  <c r="M193" i="21"/>
  <c r="O193" i="21"/>
  <c r="Q193" i="21"/>
  <c r="V193" i="21"/>
  <c r="G196" i="21"/>
  <c r="M196" i="21" s="1"/>
  <c r="I196" i="21"/>
  <c r="K196" i="21"/>
  <c r="O196" i="21"/>
  <c r="Q196" i="21"/>
  <c r="V196" i="21"/>
  <c r="G200" i="21"/>
  <c r="I200" i="21"/>
  <c r="K200" i="21"/>
  <c r="M200" i="21"/>
  <c r="O200" i="21"/>
  <c r="Q200" i="21"/>
  <c r="V200" i="21"/>
  <c r="G205" i="21"/>
  <c r="I205" i="21"/>
  <c r="I204" i="21" s="1"/>
  <c r="K205" i="21"/>
  <c r="M205" i="21"/>
  <c r="O205" i="21"/>
  <c r="Q205" i="21"/>
  <c r="Q204" i="21" s="1"/>
  <c r="V205" i="21"/>
  <c r="G210" i="21"/>
  <c r="M210" i="21" s="1"/>
  <c r="I210" i="21"/>
  <c r="K210" i="21"/>
  <c r="K204" i="21" s="1"/>
  <c r="O210" i="21"/>
  <c r="Q210" i="21"/>
  <c r="V210" i="21"/>
  <c r="V204" i="21" s="1"/>
  <c r="G213" i="21"/>
  <c r="I213" i="21"/>
  <c r="K213" i="21"/>
  <c r="M213" i="21"/>
  <c r="O213" i="21"/>
  <c r="Q213" i="21"/>
  <c r="V213" i="21"/>
  <c r="G216" i="21"/>
  <c r="M216" i="21" s="1"/>
  <c r="I216" i="21"/>
  <c r="K216" i="21"/>
  <c r="O216" i="21"/>
  <c r="O204" i="21" s="1"/>
  <c r="Q216" i="21"/>
  <c r="V216" i="21"/>
  <c r="G221" i="21"/>
  <c r="I221" i="21"/>
  <c r="K221" i="21"/>
  <c r="M221" i="21"/>
  <c r="O221" i="21"/>
  <c r="Q221" i="21"/>
  <c r="V221" i="21"/>
  <c r="G226" i="21"/>
  <c r="M226" i="21" s="1"/>
  <c r="I226" i="21"/>
  <c r="K226" i="21"/>
  <c r="O226" i="21"/>
  <c r="Q226" i="21"/>
  <c r="V226" i="21"/>
  <c r="G229" i="21"/>
  <c r="G228" i="21" s="1"/>
  <c r="I229" i="21"/>
  <c r="K229" i="21"/>
  <c r="K228" i="21" s="1"/>
  <c r="O229" i="21"/>
  <c r="O228" i="21" s="1"/>
  <c r="Q229" i="21"/>
  <c r="V229" i="21"/>
  <c r="V228" i="21" s="1"/>
  <c r="G231" i="21"/>
  <c r="I231" i="21"/>
  <c r="I228" i="21" s="1"/>
  <c r="K231" i="21"/>
  <c r="M231" i="21"/>
  <c r="O231" i="21"/>
  <c r="Q231" i="21"/>
  <c r="Q228" i="21" s="1"/>
  <c r="V231" i="21"/>
  <c r="G233" i="21"/>
  <c r="M233" i="21" s="1"/>
  <c r="I233" i="21"/>
  <c r="K233" i="21"/>
  <c r="O233" i="21"/>
  <c r="Q233" i="21"/>
  <c r="V233" i="21"/>
  <c r="G235" i="21"/>
  <c r="I235" i="21"/>
  <c r="K235" i="21"/>
  <c r="M235" i="21"/>
  <c r="O235" i="21"/>
  <c r="Q235" i="21"/>
  <c r="V235" i="21"/>
  <c r="G237" i="21"/>
  <c r="M237" i="21" s="1"/>
  <c r="I237" i="21"/>
  <c r="K237" i="21"/>
  <c r="O237" i="21"/>
  <c r="Q237" i="21"/>
  <c r="V237" i="21"/>
  <c r="G238" i="21"/>
  <c r="I238" i="21"/>
  <c r="K238" i="21"/>
  <c r="M238" i="21"/>
  <c r="O238" i="21"/>
  <c r="Q238" i="21"/>
  <c r="V238" i="21"/>
  <c r="K239" i="21"/>
  <c r="V239" i="21"/>
  <c r="G240" i="21"/>
  <c r="I240" i="21"/>
  <c r="I239" i="21" s="1"/>
  <c r="K240" i="21"/>
  <c r="M240" i="21"/>
  <c r="O240" i="21"/>
  <c r="Q240" i="21"/>
  <c r="Q239" i="21" s="1"/>
  <c r="V240" i="21"/>
  <c r="G257" i="21"/>
  <c r="G239" i="21" s="1"/>
  <c r="I257" i="21"/>
  <c r="K257" i="21"/>
  <c r="O257" i="21"/>
  <c r="O239" i="21" s="1"/>
  <c r="Q257" i="21"/>
  <c r="V257" i="21"/>
  <c r="G268" i="21"/>
  <c r="M268" i="21" s="1"/>
  <c r="I268" i="21"/>
  <c r="K268" i="21"/>
  <c r="K267" i="21" s="1"/>
  <c r="O268" i="21"/>
  <c r="O267" i="21" s="1"/>
  <c r="Q268" i="21"/>
  <c r="V268" i="21"/>
  <c r="V267" i="21" s="1"/>
  <c r="G274" i="21"/>
  <c r="I274" i="21"/>
  <c r="K274" i="21"/>
  <c r="M274" i="21"/>
  <c r="O274" i="21"/>
  <c r="Q274" i="21"/>
  <c r="V274" i="21"/>
  <c r="G280" i="21"/>
  <c r="M280" i="21" s="1"/>
  <c r="I280" i="21"/>
  <c r="K280" i="21"/>
  <c r="O280" i="21"/>
  <c r="Q280" i="21"/>
  <c r="V280" i="21"/>
  <c r="G286" i="21"/>
  <c r="I286" i="21"/>
  <c r="I267" i="21" s="1"/>
  <c r="K286" i="21"/>
  <c r="M286" i="21"/>
  <c r="O286" i="21"/>
  <c r="Q286" i="21"/>
  <c r="Q267" i="21" s="1"/>
  <c r="V286" i="21"/>
  <c r="G292" i="21"/>
  <c r="M292" i="21" s="1"/>
  <c r="I292" i="21"/>
  <c r="K292" i="21"/>
  <c r="O292" i="21"/>
  <c r="Q292" i="21"/>
  <c r="V292" i="21"/>
  <c r="G298" i="21"/>
  <c r="I298" i="21"/>
  <c r="K298" i="21"/>
  <c r="M298" i="21"/>
  <c r="O298" i="21"/>
  <c r="Q298" i="21"/>
  <c r="V298" i="21"/>
  <c r="G314" i="21"/>
  <c r="AF511" i="21" s="1"/>
  <c r="I314" i="21"/>
  <c r="K314" i="21"/>
  <c r="O314" i="21"/>
  <c r="Q314" i="21"/>
  <c r="V314" i="21"/>
  <c r="G317" i="21"/>
  <c r="I317" i="21"/>
  <c r="K317" i="21"/>
  <c r="M317" i="21"/>
  <c r="O317" i="21"/>
  <c r="Q317" i="21"/>
  <c r="V317" i="21"/>
  <c r="G320" i="21"/>
  <c r="M320" i="21" s="1"/>
  <c r="I320" i="21"/>
  <c r="K320" i="21"/>
  <c r="O320" i="21"/>
  <c r="Q320" i="21"/>
  <c r="V320" i="21"/>
  <c r="G326" i="21"/>
  <c r="I326" i="21"/>
  <c r="K326" i="21"/>
  <c r="M326" i="21"/>
  <c r="O326" i="21"/>
  <c r="Q326" i="21"/>
  <c r="V326" i="21"/>
  <c r="G333" i="21"/>
  <c r="I333" i="21"/>
  <c r="I332" i="21" s="1"/>
  <c r="K333" i="21"/>
  <c r="M333" i="21"/>
  <c r="O333" i="21"/>
  <c r="Q333" i="21"/>
  <c r="Q332" i="21" s="1"/>
  <c r="V333" i="21"/>
  <c r="G340" i="21"/>
  <c r="M340" i="21" s="1"/>
  <c r="I340" i="21"/>
  <c r="K340" i="21"/>
  <c r="K332" i="21" s="1"/>
  <c r="O340" i="21"/>
  <c r="Q340" i="21"/>
  <c r="V340" i="21"/>
  <c r="V332" i="21" s="1"/>
  <c r="G351" i="21"/>
  <c r="I351" i="21"/>
  <c r="K351" i="21"/>
  <c r="M351" i="21"/>
  <c r="O351" i="21"/>
  <c r="Q351" i="21"/>
  <c r="V351" i="21"/>
  <c r="G357" i="21"/>
  <c r="M357" i="21" s="1"/>
  <c r="I357" i="21"/>
  <c r="K357" i="21"/>
  <c r="O357" i="21"/>
  <c r="Q357" i="21"/>
  <c r="V357" i="21"/>
  <c r="G361" i="21"/>
  <c r="I361" i="21"/>
  <c r="K361" i="21"/>
  <c r="M361" i="21"/>
  <c r="O361" i="21"/>
  <c r="Q361" i="21"/>
  <c r="V361" i="21"/>
  <c r="G365" i="21"/>
  <c r="M365" i="21" s="1"/>
  <c r="I365" i="21"/>
  <c r="K365" i="21"/>
  <c r="O365" i="21"/>
  <c r="Q365" i="21"/>
  <c r="V365" i="21"/>
  <c r="G367" i="21"/>
  <c r="I367" i="21"/>
  <c r="K367" i="21"/>
  <c r="M367" i="21"/>
  <c r="O367" i="21"/>
  <c r="Q367" i="21"/>
  <c r="V367" i="21"/>
  <c r="G369" i="21"/>
  <c r="M369" i="21" s="1"/>
  <c r="I369" i="21"/>
  <c r="K369" i="21"/>
  <c r="O369" i="21"/>
  <c r="Q369" i="21"/>
  <c r="V369" i="21"/>
  <c r="G374" i="21"/>
  <c r="I374" i="21"/>
  <c r="K374" i="21"/>
  <c r="M374" i="21"/>
  <c r="O374" i="21"/>
  <c r="Q374" i="21"/>
  <c r="V374" i="21"/>
  <c r="G378" i="21"/>
  <c r="M378" i="21" s="1"/>
  <c r="I378" i="21"/>
  <c r="K378" i="21"/>
  <c r="O378" i="21"/>
  <c r="Q378" i="21"/>
  <c r="V378" i="21"/>
  <c r="G382" i="21"/>
  <c r="I382" i="21"/>
  <c r="K382" i="21"/>
  <c r="M382" i="21"/>
  <c r="O382" i="21"/>
  <c r="Q382" i="21"/>
  <c r="V382" i="21"/>
  <c r="G386" i="21"/>
  <c r="M386" i="21" s="1"/>
  <c r="I386" i="21"/>
  <c r="K386" i="21"/>
  <c r="O386" i="21"/>
  <c r="O332" i="21" s="1"/>
  <c r="Q386" i="21"/>
  <c r="V386" i="21"/>
  <c r="G390" i="21"/>
  <c r="I390" i="21"/>
  <c r="K390" i="21"/>
  <c r="M390" i="21"/>
  <c r="O390" i="21"/>
  <c r="Q390" i="21"/>
  <c r="V390" i="21"/>
  <c r="G393" i="21"/>
  <c r="M393" i="21" s="1"/>
  <c r="I393" i="21"/>
  <c r="K393" i="21"/>
  <c r="O393" i="21"/>
  <c r="Q393" i="21"/>
  <c r="V393" i="21"/>
  <c r="G398" i="21"/>
  <c r="I398" i="21"/>
  <c r="K398" i="21"/>
  <c r="M398" i="21"/>
  <c r="O398" i="21"/>
  <c r="Q398" i="21"/>
  <c r="V398" i="21"/>
  <c r="G403" i="21"/>
  <c r="M403" i="21" s="1"/>
  <c r="I403" i="21"/>
  <c r="K403" i="21"/>
  <c r="O403" i="21"/>
  <c r="Q403" i="21"/>
  <c r="V403" i="21"/>
  <c r="G406" i="21"/>
  <c r="I406" i="21"/>
  <c r="K406" i="21"/>
  <c r="M406" i="21"/>
  <c r="O406" i="21"/>
  <c r="Q406" i="21"/>
  <c r="V406" i="21"/>
  <c r="G410" i="21"/>
  <c r="M410" i="21" s="1"/>
  <c r="I410" i="21"/>
  <c r="K410" i="21"/>
  <c r="O410" i="21"/>
  <c r="Q410" i="21"/>
  <c r="V410" i="21"/>
  <c r="G416" i="21"/>
  <c r="I416" i="21"/>
  <c r="K416" i="21"/>
  <c r="M416" i="21"/>
  <c r="O416" i="21"/>
  <c r="Q416" i="21"/>
  <c r="V416" i="21"/>
  <c r="G422" i="21"/>
  <c r="M422" i="21" s="1"/>
  <c r="I422" i="21"/>
  <c r="K422" i="21"/>
  <c r="O422" i="21"/>
  <c r="Q422" i="21"/>
  <c r="V422" i="21"/>
  <c r="G432" i="21"/>
  <c r="I432" i="21"/>
  <c r="K432" i="21"/>
  <c r="M432" i="21"/>
  <c r="O432" i="21"/>
  <c r="Q432" i="21"/>
  <c r="V432" i="21"/>
  <c r="G442" i="21"/>
  <c r="M442" i="21" s="1"/>
  <c r="I442" i="21"/>
  <c r="K442" i="21"/>
  <c r="O442" i="21"/>
  <c r="Q442" i="21"/>
  <c r="V442" i="21"/>
  <c r="G446" i="21"/>
  <c r="I446" i="21"/>
  <c r="K446" i="21"/>
  <c r="M446" i="21"/>
  <c r="O446" i="21"/>
  <c r="Q446" i="21"/>
  <c r="V446" i="21"/>
  <c r="G450" i="21"/>
  <c r="M450" i="21" s="1"/>
  <c r="I450" i="21"/>
  <c r="K450" i="21"/>
  <c r="O450" i="21"/>
  <c r="Q450" i="21"/>
  <c r="V450" i="21"/>
  <c r="G456" i="21"/>
  <c r="I456" i="21"/>
  <c r="K456" i="21"/>
  <c r="M456" i="21"/>
  <c r="O456" i="21"/>
  <c r="Q456" i="21"/>
  <c r="V456" i="21"/>
  <c r="G460" i="21"/>
  <c r="M460" i="21" s="1"/>
  <c r="I460" i="21"/>
  <c r="K460" i="21"/>
  <c r="O460" i="21"/>
  <c r="Q460" i="21"/>
  <c r="V460" i="21"/>
  <c r="G462" i="21"/>
  <c r="I462" i="21"/>
  <c r="K462" i="21"/>
  <c r="M462" i="21"/>
  <c r="O462" i="21"/>
  <c r="Q462" i="21"/>
  <c r="V462" i="21"/>
  <c r="G464" i="21"/>
  <c r="M464" i="21" s="1"/>
  <c r="I464" i="21"/>
  <c r="K464" i="21"/>
  <c r="O464" i="21"/>
  <c r="Q464" i="21"/>
  <c r="V464" i="21"/>
  <c r="G467" i="21"/>
  <c r="I467" i="21"/>
  <c r="K467" i="21"/>
  <c r="M467" i="21"/>
  <c r="O467" i="21"/>
  <c r="Q467" i="21"/>
  <c r="V467" i="21"/>
  <c r="G470" i="21"/>
  <c r="M470" i="21" s="1"/>
  <c r="I470" i="21"/>
  <c r="K470" i="21"/>
  <c r="O470" i="21"/>
  <c r="Q470" i="21"/>
  <c r="V470" i="21"/>
  <c r="G473" i="21"/>
  <c r="I473" i="21"/>
  <c r="K473" i="21"/>
  <c r="M473" i="21"/>
  <c r="O473" i="21"/>
  <c r="Q473" i="21"/>
  <c r="V473" i="21"/>
  <c r="G476" i="21"/>
  <c r="M476" i="21" s="1"/>
  <c r="I476" i="21"/>
  <c r="K476" i="21"/>
  <c r="O476" i="21"/>
  <c r="Q476" i="21"/>
  <c r="V476" i="21"/>
  <c r="G478" i="21"/>
  <c r="I478" i="21"/>
  <c r="K478" i="21"/>
  <c r="M478" i="21"/>
  <c r="O478" i="21"/>
  <c r="Q478" i="21"/>
  <c r="V478" i="21"/>
  <c r="G480" i="21"/>
  <c r="M480" i="21" s="1"/>
  <c r="I480" i="21"/>
  <c r="K480" i="21"/>
  <c r="O480" i="21"/>
  <c r="Q480" i="21"/>
  <c r="V480" i="21"/>
  <c r="G482" i="21"/>
  <c r="I482" i="21"/>
  <c r="K482" i="21"/>
  <c r="M482" i="21"/>
  <c r="O482" i="21"/>
  <c r="Q482" i="21"/>
  <c r="V482" i="21"/>
  <c r="G484" i="21"/>
  <c r="M484" i="21" s="1"/>
  <c r="I484" i="21"/>
  <c r="K484" i="21"/>
  <c r="O484" i="21"/>
  <c r="Q484" i="21"/>
  <c r="V484" i="21"/>
  <c r="I486" i="21"/>
  <c r="Q486" i="21"/>
  <c r="G487" i="21"/>
  <c r="M487" i="21" s="1"/>
  <c r="M486" i="21" s="1"/>
  <c r="I487" i="21"/>
  <c r="K487" i="21"/>
  <c r="K486" i="21" s="1"/>
  <c r="O487" i="21"/>
  <c r="O486" i="21" s="1"/>
  <c r="Q487" i="21"/>
  <c r="V487" i="21"/>
  <c r="V486" i="21" s="1"/>
  <c r="G490" i="21"/>
  <c r="G489" i="21" s="1"/>
  <c r="I490" i="21"/>
  <c r="K490" i="21"/>
  <c r="K489" i="21" s="1"/>
  <c r="O490" i="21"/>
  <c r="O489" i="21" s="1"/>
  <c r="Q490" i="21"/>
  <c r="V490" i="21"/>
  <c r="V489" i="21" s="1"/>
  <c r="G493" i="21"/>
  <c r="I493" i="21"/>
  <c r="I489" i="21" s="1"/>
  <c r="K493" i="21"/>
  <c r="M493" i="21"/>
  <c r="O493" i="21"/>
  <c r="Q493" i="21"/>
  <c r="Q489" i="21" s="1"/>
  <c r="V493" i="21"/>
  <c r="G495" i="21"/>
  <c r="M495" i="21" s="1"/>
  <c r="I495" i="21"/>
  <c r="K495" i="21"/>
  <c r="O495" i="21"/>
  <c r="Q495" i="21"/>
  <c r="V495" i="21"/>
  <c r="G498" i="21"/>
  <c r="G497" i="21" s="1"/>
  <c r="I498" i="21"/>
  <c r="K498" i="21"/>
  <c r="K497" i="21" s="1"/>
  <c r="O498" i="21"/>
  <c r="O497" i="21" s="1"/>
  <c r="Q498" i="21"/>
  <c r="V498" i="21"/>
  <c r="V497" i="21" s="1"/>
  <c r="G503" i="21"/>
  <c r="I503" i="21"/>
  <c r="I497" i="21" s="1"/>
  <c r="K503" i="21"/>
  <c r="M503" i="21"/>
  <c r="O503" i="21"/>
  <c r="Q503" i="21"/>
  <c r="Q497" i="21" s="1"/>
  <c r="V503" i="21"/>
  <c r="G508" i="21"/>
  <c r="M508" i="21" s="1"/>
  <c r="I508" i="21"/>
  <c r="K508" i="21"/>
  <c r="O508" i="21"/>
  <c r="Q508" i="21"/>
  <c r="V508" i="21"/>
  <c r="AE511" i="21"/>
  <c r="G60" i="20"/>
  <c r="BA12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4" i="20"/>
  <c r="I14" i="20"/>
  <c r="K14" i="20"/>
  <c r="M14" i="20"/>
  <c r="O14" i="20"/>
  <c r="Q14" i="20"/>
  <c r="V14" i="20"/>
  <c r="G18" i="20"/>
  <c r="M18" i="20" s="1"/>
  <c r="I18" i="20"/>
  <c r="I17" i="20" s="1"/>
  <c r="K18" i="20"/>
  <c r="K17" i="20" s="1"/>
  <c r="O18" i="20"/>
  <c r="Q18" i="20"/>
  <c r="Q17" i="20" s="1"/>
  <c r="V18" i="20"/>
  <c r="V17" i="20" s="1"/>
  <c r="G20" i="20"/>
  <c r="I20" i="20"/>
  <c r="K20" i="20"/>
  <c r="M20" i="20"/>
  <c r="O20" i="20"/>
  <c r="Q20" i="20"/>
  <c r="V20" i="20"/>
  <c r="G24" i="20"/>
  <c r="I24" i="20"/>
  <c r="K24" i="20"/>
  <c r="M24" i="20"/>
  <c r="O24" i="20"/>
  <c r="Q24" i="20"/>
  <c r="V24" i="20"/>
  <c r="G27" i="20"/>
  <c r="M27" i="20" s="1"/>
  <c r="I27" i="20"/>
  <c r="K27" i="20"/>
  <c r="O27" i="20"/>
  <c r="O17" i="20" s="1"/>
  <c r="Q27" i="20"/>
  <c r="V27" i="20"/>
  <c r="G31" i="20"/>
  <c r="M31" i="20" s="1"/>
  <c r="I31" i="20"/>
  <c r="K31" i="20"/>
  <c r="O31" i="20"/>
  <c r="Q31" i="20"/>
  <c r="V31" i="20"/>
  <c r="G35" i="20"/>
  <c r="I35" i="20"/>
  <c r="K35" i="20"/>
  <c r="M35" i="20"/>
  <c r="O35" i="20"/>
  <c r="Q35" i="20"/>
  <c r="V35" i="20"/>
  <c r="G39" i="20"/>
  <c r="I39" i="20"/>
  <c r="K39" i="20"/>
  <c r="M39" i="20"/>
  <c r="O39" i="20"/>
  <c r="Q39" i="20"/>
  <c r="V39" i="20"/>
  <c r="G43" i="20"/>
  <c r="M43" i="20" s="1"/>
  <c r="I43" i="20"/>
  <c r="K43" i="20"/>
  <c r="O43" i="20"/>
  <c r="Q43" i="20"/>
  <c r="V43" i="20"/>
  <c r="G45" i="20"/>
  <c r="M45" i="20" s="1"/>
  <c r="I45" i="20"/>
  <c r="K45" i="20"/>
  <c r="O45" i="20"/>
  <c r="Q45" i="20"/>
  <c r="V45" i="20"/>
  <c r="K48" i="20"/>
  <c r="V48" i="20"/>
  <c r="G49" i="20"/>
  <c r="I49" i="20"/>
  <c r="I48" i="20" s="1"/>
  <c r="K49" i="20"/>
  <c r="M49" i="20"/>
  <c r="O49" i="20"/>
  <c r="Q49" i="20"/>
  <c r="Q48" i="20" s="1"/>
  <c r="V49" i="20"/>
  <c r="G52" i="20"/>
  <c r="M52" i="20" s="1"/>
  <c r="I52" i="20"/>
  <c r="K52" i="20"/>
  <c r="O52" i="20"/>
  <c r="O48" i="20" s="1"/>
  <c r="Q52" i="20"/>
  <c r="V52" i="20"/>
  <c r="G54" i="20"/>
  <c r="I54" i="20"/>
  <c r="O54" i="20"/>
  <c r="Q54" i="20"/>
  <c r="G55" i="20"/>
  <c r="M55" i="20" s="1"/>
  <c r="M54" i="20" s="1"/>
  <c r="I55" i="20"/>
  <c r="K55" i="20"/>
  <c r="K54" i="20" s="1"/>
  <c r="O55" i="20"/>
  <c r="Q55" i="20"/>
  <c r="V55" i="20"/>
  <c r="V54" i="20" s="1"/>
  <c r="AE60" i="20"/>
  <c r="G191" i="19"/>
  <c r="BA153" i="19"/>
  <c r="BA100" i="19"/>
  <c r="BA97" i="19"/>
  <c r="BA82" i="19"/>
  <c r="BA52" i="19"/>
  <c r="BA31" i="19"/>
  <c r="BA28" i="19"/>
  <c r="BA24" i="19"/>
  <c r="BA21" i="19"/>
  <c r="BA18" i="19"/>
  <c r="BA15" i="19"/>
  <c r="BA13" i="19"/>
  <c r="BA10" i="19"/>
  <c r="G9" i="19"/>
  <c r="G8" i="19" s="1"/>
  <c r="I9" i="19"/>
  <c r="K9" i="19"/>
  <c r="K8" i="19" s="1"/>
  <c r="O9" i="19"/>
  <c r="O8" i="19" s="1"/>
  <c r="Q9" i="19"/>
  <c r="V9" i="19"/>
  <c r="V8" i="19" s="1"/>
  <c r="G12" i="19"/>
  <c r="I12" i="19"/>
  <c r="I8" i="19" s="1"/>
  <c r="K12" i="19"/>
  <c r="M12" i="19"/>
  <c r="O12" i="19"/>
  <c r="Q12" i="19"/>
  <c r="Q8" i="19" s="1"/>
  <c r="V12" i="19"/>
  <c r="G14" i="19"/>
  <c r="M14" i="19" s="1"/>
  <c r="I14" i="19"/>
  <c r="K14" i="19"/>
  <c r="O14" i="19"/>
  <c r="Q14" i="19"/>
  <c r="V14" i="19"/>
  <c r="G17" i="19"/>
  <c r="I17" i="19"/>
  <c r="K17" i="19"/>
  <c r="M17" i="19"/>
  <c r="O17" i="19"/>
  <c r="Q17" i="19"/>
  <c r="V17" i="19"/>
  <c r="G20" i="19"/>
  <c r="M20" i="19" s="1"/>
  <c r="I20" i="19"/>
  <c r="K20" i="19"/>
  <c r="O20" i="19"/>
  <c r="Q20" i="19"/>
  <c r="V20" i="19"/>
  <c r="G23" i="19"/>
  <c r="I23" i="19"/>
  <c r="K23" i="19"/>
  <c r="M23" i="19"/>
  <c r="O23" i="19"/>
  <c r="Q23" i="19"/>
  <c r="V23" i="19"/>
  <c r="G27" i="19"/>
  <c r="M27" i="19" s="1"/>
  <c r="I27" i="19"/>
  <c r="K27" i="19"/>
  <c r="O27" i="19"/>
  <c r="Q27" i="19"/>
  <c r="V27" i="19"/>
  <c r="G30" i="19"/>
  <c r="I30" i="19"/>
  <c r="K30" i="19"/>
  <c r="M30" i="19"/>
  <c r="O30" i="19"/>
  <c r="Q30" i="19"/>
  <c r="V30" i="19"/>
  <c r="G34" i="19"/>
  <c r="M34" i="19" s="1"/>
  <c r="I34" i="19"/>
  <c r="K34" i="19"/>
  <c r="O34" i="19"/>
  <c r="Q34" i="19"/>
  <c r="V34" i="19"/>
  <c r="G37" i="19"/>
  <c r="I37" i="19"/>
  <c r="K37" i="19"/>
  <c r="M37" i="19"/>
  <c r="O37" i="19"/>
  <c r="Q37" i="19"/>
  <c r="V37" i="19"/>
  <c r="G40" i="19"/>
  <c r="M40" i="19" s="1"/>
  <c r="I40" i="19"/>
  <c r="K40" i="19"/>
  <c r="O40" i="19"/>
  <c r="Q40" i="19"/>
  <c r="V40" i="19"/>
  <c r="G42" i="19"/>
  <c r="I42" i="19"/>
  <c r="K42" i="19"/>
  <c r="M42" i="19"/>
  <c r="O42" i="19"/>
  <c r="Q42" i="19"/>
  <c r="V42" i="19"/>
  <c r="G45" i="19"/>
  <c r="M45" i="19" s="1"/>
  <c r="I45" i="19"/>
  <c r="K45" i="19"/>
  <c r="O45" i="19"/>
  <c r="Q45" i="19"/>
  <c r="V45" i="19"/>
  <c r="G48" i="19"/>
  <c r="I48" i="19"/>
  <c r="K48" i="19"/>
  <c r="M48" i="19"/>
  <c r="O48" i="19"/>
  <c r="Q48" i="19"/>
  <c r="V48" i="19"/>
  <c r="G51" i="19"/>
  <c r="M51" i="19" s="1"/>
  <c r="I51" i="19"/>
  <c r="K51" i="19"/>
  <c r="O51" i="19"/>
  <c r="Q51" i="19"/>
  <c r="V51" i="19"/>
  <c r="G57" i="19"/>
  <c r="I57" i="19"/>
  <c r="K57" i="19"/>
  <c r="M57" i="19"/>
  <c r="O57" i="19"/>
  <c r="Q57" i="19"/>
  <c r="V57" i="19"/>
  <c r="G63" i="19"/>
  <c r="M63" i="19" s="1"/>
  <c r="I63" i="19"/>
  <c r="K63" i="19"/>
  <c r="O63" i="19"/>
  <c r="Q63" i="19"/>
  <c r="V63" i="19"/>
  <c r="G69" i="19"/>
  <c r="I69" i="19"/>
  <c r="K69" i="19"/>
  <c r="M69" i="19"/>
  <c r="O69" i="19"/>
  <c r="Q69" i="19"/>
  <c r="V69" i="19"/>
  <c r="G72" i="19"/>
  <c r="M72" i="19" s="1"/>
  <c r="I72" i="19"/>
  <c r="K72" i="19"/>
  <c r="O72" i="19"/>
  <c r="Q72" i="19"/>
  <c r="V72" i="19"/>
  <c r="G74" i="19"/>
  <c r="I74" i="19"/>
  <c r="K74" i="19"/>
  <c r="M74" i="19"/>
  <c r="O74" i="19"/>
  <c r="Q74" i="19"/>
  <c r="V74" i="19"/>
  <c r="G81" i="19"/>
  <c r="M81" i="19" s="1"/>
  <c r="I81" i="19"/>
  <c r="K81" i="19"/>
  <c r="O81" i="19"/>
  <c r="Q81" i="19"/>
  <c r="V81" i="19"/>
  <c r="G84" i="19"/>
  <c r="I84" i="19"/>
  <c r="K84" i="19"/>
  <c r="M84" i="19"/>
  <c r="O84" i="19"/>
  <c r="Q84" i="19"/>
  <c r="V84" i="19"/>
  <c r="G87" i="19"/>
  <c r="M87" i="19" s="1"/>
  <c r="I87" i="19"/>
  <c r="K87" i="19"/>
  <c r="O87" i="19"/>
  <c r="Q87" i="19"/>
  <c r="V87" i="19"/>
  <c r="G91" i="19"/>
  <c r="I91" i="19"/>
  <c r="K91" i="19"/>
  <c r="M91" i="19"/>
  <c r="O91" i="19"/>
  <c r="Q91" i="19"/>
  <c r="V91" i="19"/>
  <c r="G95" i="19"/>
  <c r="O95" i="19"/>
  <c r="G96" i="19"/>
  <c r="I96" i="19"/>
  <c r="I95" i="19" s="1"/>
  <c r="K96" i="19"/>
  <c r="M96" i="19"/>
  <c r="O96" i="19"/>
  <c r="Q96" i="19"/>
  <c r="Q95" i="19" s="1"/>
  <c r="V96" i="19"/>
  <c r="G99" i="19"/>
  <c r="M99" i="19" s="1"/>
  <c r="I99" i="19"/>
  <c r="K99" i="19"/>
  <c r="K95" i="19" s="1"/>
  <c r="O99" i="19"/>
  <c r="Q99" i="19"/>
  <c r="V99" i="19"/>
  <c r="V95" i="19" s="1"/>
  <c r="G102" i="19"/>
  <c r="I102" i="19"/>
  <c r="K102" i="19"/>
  <c r="M102" i="19"/>
  <c r="O102" i="19"/>
  <c r="Q102" i="19"/>
  <c r="V102" i="19"/>
  <c r="G105" i="19"/>
  <c r="I105" i="19"/>
  <c r="I104" i="19" s="1"/>
  <c r="K105" i="19"/>
  <c r="M105" i="19"/>
  <c r="O105" i="19"/>
  <c r="Q105" i="19"/>
  <c r="Q104" i="19" s="1"/>
  <c r="V105" i="19"/>
  <c r="G108" i="19"/>
  <c r="M108" i="19" s="1"/>
  <c r="I108" i="19"/>
  <c r="K108" i="19"/>
  <c r="K104" i="19" s="1"/>
  <c r="O108" i="19"/>
  <c r="Q108" i="19"/>
  <c r="V108" i="19"/>
  <c r="V104" i="19" s="1"/>
  <c r="G111" i="19"/>
  <c r="I111" i="19"/>
  <c r="K111" i="19"/>
  <c r="M111" i="19"/>
  <c r="O111" i="19"/>
  <c r="Q111" i="19"/>
  <c r="V111" i="19"/>
  <c r="G114" i="19"/>
  <c r="G104" i="19" s="1"/>
  <c r="I114" i="19"/>
  <c r="K114" i="19"/>
  <c r="O114" i="19"/>
  <c r="O104" i="19" s="1"/>
  <c r="Q114" i="19"/>
  <c r="V114" i="19"/>
  <c r="G116" i="19"/>
  <c r="I116" i="19"/>
  <c r="K116" i="19"/>
  <c r="M116" i="19"/>
  <c r="O116" i="19"/>
  <c r="Q116" i="19"/>
  <c r="V116" i="19"/>
  <c r="G120" i="19"/>
  <c r="I120" i="19"/>
  <c r="I119" i="19" s="1"/>
  <c r="K120" i="19"/>
  <c r="M120" i="19"/>
  <c r="O120" i="19"/>
  <c r="Q120" i="19"/>
  <c r="Q119" i="19" s="1"/>
  <c r="V120" i="19"/>
  <c r="G123" i="19"/>
  <c r="AF191" i="19" s="1"/>
  <c r="I123" i="19"/>
  <c r="K123" i="19"/>
  <c r="O123" i="19"/>
  <c r="O119" i="19" s="1"/>
  <c r="Q123" i="19"/>
  <c r="V123" i="19"/>
  <c r="G126" i="19"/>
  <c r="I126" i="19"/>
  <c r="K126" i="19"/>
  <c r="M126" i="19"/>
  <c r="O126" i="19"/>
  <c r="Q126" i="19"/>
  <c r="V126" i="19"/>
  <c r="G128" i="19"/>
  <c r="M128" i="19" s="1"/>
  <c r="I128" i="19"/>
  <c r="K128" i="19"/>
  <c r="K119" i="19" s="1"/>
  <c r="O128" i="19"/>
  <c r="Q128" i="19"/>
  <c r="V128" i="19"/>
  <c r="V119" i="19" s="1"/>
  <c r="G130" i="19"/>
  <c r="I130" i="19"/>
  <c r="K130" i="19"/>
  <c r="M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I134" i="19"/>
  <c r="K134" i="19"/>
  <c r="M134" i="19"/>
  <c r="O134" i="19"/>
  <c r="Q134" i="19"/>
  <c r="V134" i="19"/>
  <c r="G135" i="19"/>
  <c r="M135" i="19" s="1"/>
  <c r="I135" i="19"/>
  <c r="K135" i="19"/>
  <c r="O135" i="19"/>
  <c r="Q135" i="19"/>
  <c r="V135" i="19"/>
  <c r="G140" i="19"/>
  <c r="I140" i="19"/>
  <c r="K140" i="19"/>
  <c r="M140" i="19"/>
  <c r="O140" i="19"/>
  <c r="Q140" i="19"/>
  <c r="V140" i="19"/>
  <c r="G144" i="19"/>
  <c r="M144" i="19" s="1"/>
  <c r="I144" i="19"/>
  <c r="K144" i="19"/>
  <c r="O144" i="19"/>
  <c r="Q144" i="19"/>
  <c r="V144" i="19"/>
  <c r="G148" i="19"/>
  <c r="I148" i="19"/>
  <c r="K148" i="19"/>
  <c r="M148" i="19"/>
  <c r="O148" i="19"/>
  <c r="Q148" i="19"/>
  <c r="V148" i="19"/>
  <c r="G150" i="19"/>
  <c r="M150" i="19" s="1"/>
  <c r="I150" i="19"/>
  <c r="K150" i="19"/>
  <c r="O150" i="19"/>
  <c r="Q150" i="19"/>
  <c r="V150" i="19"/>
  <c r="G151" i="19"/>
  <c r="I151" i="19"/>
  <c r="K151" i="19"/>
  <c r="M151" i="19"/>
  <c r="O151" i="19"/>
  <c r="Q151" i="19"/>
  <c r="V151" i="19"/>
  <c r="G152" i="19"/>
  <c r="M152" i="19" s="1"/>
  <c r="I152" i="19"/>
  <c r="K152" i="19"/>
  <c r="O152" i="19"/>
  <c r="Q152" i="19"/>
  <c r="V152" i="19"/>
  <c r="G155" i="19"/>
  <c r="I155" i="19"/>
  <c r="K155" i="19"/>
  <c r="M155" i="19"/>
  <c r="O155" i="19"/>
  <c r="Q155" i="19"/>
  <c r="V155" i="19"/>
  <c r="G159" i="19"/>
  <c r="M159" i="19" s="1"/>
  <c r="I159" i="19"/>
  <c r="K159" i="19"/>
  <c r="O159" i="19"/>
  <c r="Q159" i="19"/>
  <c r="V159" i="19"/>
  <c r="G161" i="19"/>
  <c r="I161" i="19"/>
  <c r="K161" i="19"/>
  <c r="M161" i="19"/>
  <c r="O161" i="19"/>
  <c r="Q161" i="19"/>
  <c r="V161" i="19"/>
  <c r="G163" i="19"/>
  <c r="M163" i="19" s="1"/>
  <c r="I163" i="19"/>
  <c r="K163" i="19"/>
  <c r="O163" i="19"/>
  <c r="Q163" i="19"/>
  <c r="V163" i="19"/>
  <c r="G165" i="19"/>
  <c r="I165" i="19"/>
  <c r="K165" i="19"/>
  <c r="M165" i="19"/>
  <c r="O165" i="19"/>
  <c r="Q165" i="19"/>
  <c r="V165" i="19"/>
  <c r="G167" i="19"/>
  <c r="M167" i="19" s="1"/>
  <c r="I167" i="19"/>
  <c r="K167" i="19"/>
  <c r="O167" i="19"/>
  <c r="Q167" i="19"/>
  <c r="V167" i="19"/>
  <c r="G169" i="19"/>
  <c r="I169" i="19"/>
  <c r="K169" i="19"/>
  <c r="M169" i="19"/>
  <c r="O169" i="19"/>
  <c r="Q169" i="19"/>
  <c r="V169" i="19"/>
  <c r="G171" i="19"/>
  <c r="M171" i="19" s="1"/>
  <c r="I171" i="19"/>
  <c r="K171" i="19"/>
  <c r="O171" i="19"/>
  <c r="Q171" i="19"/>
  <c r="V171" i="19"/>
  <c r="G173" i="19"/>
  <c r="I173" i="19"/>
  <c r="K173" i="19"/>
  <c r="M173" i="19"/>
  <c r="O173" i="19"/>
  <c r="Q173" i="19"/>
  <c r="V173" i="19"/>
  <c r="G175" i="19"/>
  <c r="M175" i="19" s="1"/>
  <c r="I175" i="19"/>
  <c r="K175" i="19"/>
  <c r="O175" i="19"/>
  <c r="Q175" i="19"/>
  <c r="V175" i="19"/>
  <c r="G177" i="19"/>
  <c r="I177" i="19"/>
  <c r="K177" i="19"/>
  <c r="M177" i="19"/>
  <c r="O177" i="19"/>
  <c r="Q177" i="19"/>
  <c r="V177" i="19"/>
  <c r="G179" i="19"/>
  <c r="K179" i="19"/>
  <c r="O179" i="19"/>
  <c r="V179" i="19"/>
  <c r="G180" i="19"/>
  <c r="I180" i="19"/>
  <c r="I179" i="19" s="1"/>
  <c r="K180" i="19"/>
  <c r="M180" i="19"/>
  <c r="M179" i="19" s="1"/>
  <c r="O180" i="19"/>
  <c r="Q180" i="19"/>
  <c r="Q179" i="19" s="1"/>
  <c r="V180" i="19"/>
  <c r="G182" i="19"/>
  <c r="K182" i="19"/>
  <c r="O182" i="19"/>
  <c r="V182" i="19"/>
  <c r="G183" i="19"/>
  <c r="I183" i="19"/>
  <c r="I182" i="19" s="1"/>
  <c r="K183" i="19"/>
  <c r="M183" i="19"/>
  <c r="M182" i="19" s="1"/>
  <c r="O183" i="19"/>
  <c r="Q183" i="19"/>
  <c r="Q182" i="19" s="1"/>
  <c r="V183" i="19"/>
  <c r="G185" i="19"/>
  <c r="O185" i="19"/>
  <c r="G186" i="19"/>
  <c r="I186" i="19"/>
  <c r="I185" i="19" s="1"/>
  <c r="K186" i="19"/>
  <c r="M186" i="19"/>
  <c r="O186" i="19"/>
  <c r="Q186" i="19"/>
  <c r="Q185" i="19" s="1"/>
  <c r="V186" i="19"/>
  <c r="G187" i="19"/>
  <c r="M187" i="19" s="1"/>
  <c r="I187" i="19"/>
  <c r="K187" i="19"/>
  <c r="K185" i="19" s="1"/>
  <c r="O187" i="19"/>
  <c r="Q187" i="19"/>
  <c r="V187" i="19"/>
  <c r="V185" i="19" s="1"/>
  <c r="G188" i="19"/>
  <c r="I188" i="19"/>
  <c r="K188" i="19"/>
  <c r="M188" i="19"/>
  <c r="O188" i="19"/>
  <c r="Q188" i="19"/>
  <c r="V188" i="19"/>
  <c r="AE191" i="19"/>
  <c r="G268" i="18"/>
  <c r="BA216" i="18"/>
  <c r="BA140" i="18"/>
  <c r="BA134" i="18"/>
  <c r="BA128" i="18"/>
  <c r="BA105" i="18"/>
  <c r="BA100" i="18"/>
  <c r="BA83" i="18"/>
  <c r="BA75" i="18"/>
  <c r="BA42" i="18"/>
  <c r="BA23" i="18"/>
  <c r="BA18" i="18"/>
  <c r="BA14" i="18"/>
  <c r="BA10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2" i="18"/>
  <c r="M22" i="18" s="1"/>
  <c r="I22" i="18"/>
  <c r="K22" i="18"/>
  <c r="O22" i="18"/>
  <c r="O8" i="18" s="1"/>
  <c r="Q22" i="18"/>
  <c r="V22" i="18"/>
  <c r="G26" i="18"/>
  <c r="M26" i="18" s="1"/>
  <c r="I26" i="18"/>
  <c r="K26" i="18"/>
  <c r="O26" i="18"/>
  <c r="Q26" i="18"/>
  <c r="V26" i="18"/>
  <c r="G30" i="18"/>
  <c r="I30" i="18"/>
  <c r="K30" i="18"/>
  <c r="M30" i="18"/>
  <c r="O30" i="18"/>
  <c r="Q30" i="18"/>
  <c r="V30" i="18"/>
  <c r="G33" i="18"/>
  <c r="I33" i="18"/>
  <c r="K33" i="18"/>
  <c r="M33" i="18"/>
  <c r="O33" i="18"/>
  <c r="Q33" i="18"/>
  <c r="V33" i="18"/>
  <c r="G38" i="18"/>
  <c r="M38" i="18" s="1"/>
  <c r="I38" i="18"/>
  <c r="K38" i="18"/>
  <c r="O38" i="18"/>
  <c r="Q38" i="18"/>
  <c r="V38" i="18"/>
  <c r="G41" i="18"/>
  <c r="M41" i="18" s="1"/>
  <c r="I41" i="18"/>
  <c r="K41" i="18"/>
  <c r="O41" i="18"/>
  <c r="Q41" i="18"/>
  <c r="V41" i="18"/>
  <c r="G47" i="18"/>
  <c r="I47" i="18"/>
  <c r="K47" i="18"/>
  <c r="M47" i="18"/>
  <c r="O47" i="18"/>
  <c r="Q47" i="18"/>
  <c r="V47" i="18"/>
  <c r="G53" i="18"/>
  <c r="I53" i="18"/>
  <c r="K53" i="18"/>
  <c r="M53" i="18"/>
  <c r="O53" i="18"/>
  <c r="Q53" i="18"/>
  <c r="V53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66" i="18"/>
  <c r="I66" i="18"/>
  <c r="K66" i="18"/>
  <c r="M66" i="18"/>
  <c r="O66" i="18"/>
  <c r="Q66" i="18"/>
  <c r="V66" i="18"/>
  <c r="G69" i="18"/>
  <c r="I69" i="18"/>
  <c r="K69" i="18"/>
  <c r="M69" i="18"/>
  <c r="O69" i="18"/>
  <c r="Q69" i="18"/>
  <c r="V69" i="18"/>
  <c r="G74" i="18"/>
  <c r="M74" i="18" s="1"/>
  <c r="I74" i="18"/>
  <c r="I73" i="18" s="1"/>
  <c r="K74" i="18"/>
  <c r="K73" i="18" s="1"/>
  <c r="O74" i="18"/>
  <c r="Q74" i="18"/>
  <c r="Q73" i="18" s="1"/>
  <c r="V74" i="18"/>
  <c r="V73" i="18" s="1"/>
  <c r="G79" i="18"/>
  <c r="I79" i="18"/>
  <c r="K79" i="18"/>
  <c r="M79" i="18"/>
  <c r="O79" i="18"/>
  <c r="Q79" i="18"/>
  <c r="V79" i="18"/>
  <c r="G82" i="18"/>
  <c r="I82" i="18"/>
  <c r="K82" i="18"/>
  <c r="M82" i="18"/>
  <c r="O82" i="18"/>
  <c r="Q82" i="18"/>
  <c r="V82" i="18"/>
  <c r="G87" i="18"/>
  <c r="M87" i="18" s="1"/>
  <c r="I87" i="18"/>
  <c r="K87" i="18"/>
  <c r="O87" i="18"/>
  <c r="O73" i="18" s="1"/>
  <c r="Q87" i="18"/>
  <c r="V87" i="18"/>
  <c r="G93" i="18"/>
  <c r="M93" i="18" s="1"/>
  <c r="I93" i="18"/>
  <c r="K93" i="18"/>
  <c r="O93" i="18"/>
  <c r="Q93" i="18"/>
  <c r="V93" i="18"/>
  <c r="G99" i="18"/>
  <c r="I99" i="18"/>
  <c r="K99" i="18"/>
  <c r="M99" i="18"/>
  <c r="O99" i="18"/>
  <c r="Q99" i="18"/>
  <c r="V99" i="18"/>
  <c r="G104" i="18"/>
  <c r="I104" i="18"/>
  <c r="K104" i="18"/>
  <c r="M104" i="18"/>
  <c r="O104" i="18"/>
  <c r="Q104" i="18"/>
  <c r="V104" i="18"/>
  <c r="G107" i="18"/>
  <c r="M107" i="18" s="1"/>
  <c r="I107" i="18"/>
  <c r="K107" i="18"/>
  <c r="O107" i="18"/>
  <c r="Q107" i="18"/>
  <c r="V107" i="18"/>
  <c r="G113" i="18"/>
  <c r="M113" i="18" s="1"/>
  <c r="I113" i="18"/>
  <c r="K113" i="18"/>
  <c r="O113" i="18"/>
  <c r="Q113" i="18"/>
  <c r="V113" i="18"/>
  <c r="G116" i="18"/>
  <c r="I116" i="18"/>
  <c r="K116" i="18"/>
  <c r="M116" i="18"/>
  <c r="O116" i="18"/>
  <c r="Q116" i="18"/>
  <c r="V116" i="18"/>
  <c r="G122" i="18"/>
  <c r="I122" i="18"/>
  <c r="K122" i="18"/>
  <c r="M122" i="18"/>
  <c r="O122" i="18"/>
  <c r="Q122" i="18"/>
  <c r="V122" i="18"/>
  <c r="G124" i="18"/>
  <c r="M124" i="18" s="1"/>
  <c r="I124" i="18"/>
  <c r="K124" i="18"/>
  <c r="O124" i="18"/>
  <c r="Q124" i="18"/>
  <c r="V124" i="18"/>
  <c r="G127" i="18"/>
  <c r="I127" i="18"/>
  <c r="K127" i="18"/>
  <c r="K126" i="18" s="1"/>
  <c r="M127" i="18"/>
  <c r="O127" i="18"/>
  <c r="Q127" i="18"/>
  <c r="V127" i="18"/>
  <c r="V126" i="18" s="1"/>
  <c r="G133" i="18"/>
  <c r="I133" i="18"/>
  <c r="K133" i="18"/>
  <c r="M133" i="18"/>
  <c r="O133" i="18"/>
  <c r="Q133" i="18"/>
  <c r="V133" i="18"/>
  <c r="G139" i="18"/>
  <c r="G126" i="18" s="1"/>
  <c r="I139" i="18"/>
  <c r="K139" i="18"/>
  <c r="O139" i="18"/>
  <c r="O126" i="18" s="1"/>
  <c r="Q139" i="18"/>
  <c r="V139" i="18"/>
  <c r="G143" i="18"/>
  <c r="M143" i="18" s="1"/>
  <c r="I143" i="18"/>
  <c r="I126" i="18" s="1"/>
  <c r="K143" i="18"/>
  <c r="O143" i="18"/>
  <c r="Q143" i="18"/>
  <c r="Q126" i="18" s="1"/>
  <c r="V143" i="18"/>
  <c r="G147" i="18"/>
  <c r="I147" i="18"/>
  <c r="K147" i="18"/>
  <c r="M147" i="18"/>
  <c r="O147" i="18"/>
  <c r="Q147" i="18"/>
  <c r="V147" i="18"/>
  <c r="G151" i="18"/>
  <c r="I151" i="18"/>
  <c r="K151" i="18"/>
  <c r="M151" i="18"/>
  <c r="O151" i="18"/>
  <c r="Q151" i="18"/>
  <c r="V151" i="18"/>
  <c r="G165" i="18"/>
  <c r="M165" i="18" s="1"/>
  <c r="I165" i="18"/>
  <c r="K165" i="18"/>
  <c r="O165" i="18"/>
  <c r="Q165" i="18"/>
  <c r="V165" i="18"/>
  <c r="G171" i="18"/>
  <c r="M171" i="18" s="1"/>
  <c r="I171" i="18"/>
  <c r="K171" i="18"/>
  <c r="O171" i="18"/>
  <c r="Q171" i="18"/>
  <c r="V171" i="18"/>
  <c r="I175" i="18"/>
  <c r="K175" i="18"/>
  <c r="Q175" i="18"/>
  <c r="V175" i="18"/>
  <c r="G176" i="18"/>
  <c r="G175" i="18" s="1"/>
  <c r="I176" i="18"/>
  <c r="K176" i="18"/>
  <c r="M176" i="18"/>
  <c r="M175" i="18" s="1"/>
  <c r="O176" i="18"/>
  <c r="O175" i="18" s="1"/>
  <c r="Q176" i="18"/>
  <c r="V176" i="18"/>
  <c r="G181" i="18"/>
  <c r="M181" i="18" s="1"/>
  <c r="I181" i="18"/>
  <c r="I180" i="18" s="1"/>
  <c r="K181" i="18"/>
  <c r="K180" i="18" s="1"/>
  <c r="O181" i="18"/>
  <c r="Q181" i="18"/>
  <c r="Q180" i="18" s="1"/>
  <c r="V181" i="18"/>
  <c r="V180" i="18" s="1"/>
  <c r="G183" i="18"/>
  <c r="I183" i="18"/>
  <c r="K183" i="18"/>
  <c r="M183" i="18"/>
  <c r="O183" i="18"/>
  <c r="Q183" i="18"/>
  <c r="V183" i="18"/>
  <c r="G186" i="18"/>
  <c r="I186" i="18"/>
  <c r="K186" i="18"/>
  <c r="M186" i="18"/>
  <c r="O186" i="18"/>
  <c r="Q186" i="18"/>
  <c r="V186" i="18"/>
  <c r="G189" i="18"/>
  <c r="M189" i="18" s="1"/>
  <c r="I189" i="18"/>
  <c r="K189" i="18"/>
  <c r="O189" i="18"/>
  <c r="O180" i="18" s="1"/>
  <c r="Q189" i="18"/>
  <c r="V189" i="18"/>
  <c r="G192" i="18"/>
  <c r="O192" i="18"/>
  <c r="G193" i="18"/>
  <c r="I193" i="18"/>
  <c r="I192" i="18" s="1"/>
  <c r="K193" i="18"/>
  <c r="K192" i="18" s="1"/>
  <c r="M193" i="18"/>
  <c r="M192" i="18" s="1"/>
  <c r="O193" i="18"/>
  <c r="Q193" i="18"/>
  <c r="Q192" i="18" s="1"/>
  <c r="V193" i="18"/>
  <c r="V192" i="18" s="1"/>
  <c r="G196" i="18"/>
  <c r="I196" i="18"/>
  <c r="K196" i="18"/>
  <c r="M196" i="18"/>
  <c r="O196" i="18"/>
  <c r="Q196" i="18"/>
  <c r="V196" i="18"/>
  <c r="G199" i="18"/>
  <c r="G198" i="18" s="1"/>
  <c r="I199" i="18"/>
  <c r="I198" i="18" s="1"/>
  <c r="K199" i="18"/>
  <c r="K198" i="18" s="1"/>
  <c r="O199" i="18"/>
  <c r="O198" i="18" s="1"/>
  <c r="Q199" i="18"/>
  <c r="Q198" i="18" s="1"/>
  <c r="V199" i="18"/>
  <c r="V198" i="18" s="1"/>
  <c r="G201" i="18"/>
  <c r="I201" i="18"/>
  <c r="K201" i="18"/>
  <c r="M201" i="18"/>
  <c r="O201" i="18"/>
  <c r="Q201" i="18"/>
  <c r="V201" i="18"/>
  <c r="K214" i="18"/>
  <c r="V214" i="18"/>
  <c r="G215" i="18"/>
  <c r="M215" i="18" s="1"/>
  <c r="M214" i="18" s="1"/>
  <c r="I215" i="18"/>
  <c r="I214" i="18" s="1"/>
  <c r="K215" i="18"/>
  <c r="O215" i="18"/>
  <c r="O214" i="18" s="1"/>
  <c r="Q215" i="18"/>
  <c r="Q214" i="18" s="1"/>
  <c r="V215" i="18"/>
  <c r="G218" i="18"/>
  <c r="I218" i="18"/>
  <c r="I217" i="18" s="1"/>
  <c r="K218" i="18"/>
  <c r="K217" i="18" s="1"/>
  <c r="M218" i="18"/>
  <c r="O218" i="18"/>
  <c r="Q218" i="18"/>
  <c r="Q217" i="18" s="1"/>
  <c r="V218" i="18"/>
  <c r="V217" i="18" s="1"/>
  <c r="G220" i="18"/>
  <c r="I220" i="18"/>
  <c r="K220" i="18"/>
  <c r="M220" i="18"/>
  <c r="O220" i="18"/>
  <c r="Q220" i="18"/>
  <c r="V220" i="18"/>
  <c r="G224" i="18"/>
  <c r="I224" i="18"/>
  <c r="K224" i="18"/>
  <c r="M224" i="18"/>
  <c r="O224" i="18"/>
  <c r="Q224" i="18"/>
  <c r="V224" i="18"/>
  <c r="G228" i="18"/>
  <c r="G217" i="18" s="1"/>
  <c r="I228" i="18"/>
  <c r="K228" i="18"/>
  <c r="O228" i="18"/>
  <c r="O217" i="18" s="1"/>
  <c r="Q228" i="18"/>
  <c r="V228" i="18"/>
  <c r="I230" i="18"/>
  <c r="Q230" i="18"/>
  <c r="G231" i="18"/>
  <c r="G230" i="18" s="1"/>
  <c r="I231" i="18"/>
  <c r="K231" i="18"/>
  <c r="K230" i="18" s="1"/>
  <c r="M231" i="18"/>
  <c r="M230" i="18" s="1"/>
  <c r="O231" i="18"/>
  <c r="O230" i="18" s="1"/>
  <c r="Q231" i="18"/>
  <c r="V231" i="18"/>
  <c r="V230" i="18" s="1"/>
  <c r="G234" i="18"/>
  <c r="I234" i="18"/>
  <c r="K234" i="18"/>
  <c r="M234" i="18"/>
  <c r="O234" i="18"/>
  <c r="Q234" i="18"/>
  <c r="V234" i="18"/>
  <c r="G236" i="18"/>
  <c r="M236" i="18" s="1"/>
  <c r="I236" i="18"/>
  <c r="K236" i="18"/>
  <c r="O236" i="18"/>
  <c r="Q236" i="18"/>
  <c r="V236" i="18"/>
  <c r="G239" i="18"/>
  <c r="G238" i="18" s="1"/>
  <c r="I239" i="18"/>
  <c r="K239" i="18"/>
  <c r="K238" i="18" s="1"/>
  <c r="M239" i="18"/>
  <c r="M238" i="18" s="1"/>
  <c r="O239" i="18"/>
  <c r="O238" i="18" s="1"/>
  <c r="Q239" i="18"/>
  <c r="V239" i="18"/>
  <c r="V238" i="18" s="1"/>
  <c r="G241" i="18"/>
  <c r="I241" i="18"/>
  <c r="K241" i="18"/>
  <c r="M241" i="18"/>
  <c r="O241" i="18"/>
  <c r="Q241" i="18"/>
  <c r="V241" i="18"/>
  <c r="G243" i="18"/>
  <c r="M243" i="18" s="1"/>
  <c r="I243" i="18"/>
  <c r="K243" i="18"/>
  <c r="O243" i="18"/>
  <c r="Q243" i="18"/>
  <c r="V243" i="18"/>
  <c r="G245" i="18"/>
  <c r="I245" i="18"/>
  <c r="I238" i="18" s="1"/>
  <c r="K245" i="18"/>
  <c r="M245" i="18"/>
  <c r="O245" i="18"/>
  <c r="Q245" i="18"/>
  <c r="Q238" i="18" s="1"/>
  <c r="V245" i="18"/>
  <c r="G247" i="18"/>
  <c r="I247" i="18"/>
  <c r="K247" i="18"/>
  <c r="M247" i="18"/>
  <c r="O247" i="18"/>
  <c r="Q247" i="18"/>
  <c r="V247" i="18"/>
  <c r="G249" i="18"/>
  <c r="I249" i="18"/>
  <c r="K249" i="18"/>
  <c r="M249" i="18"/>
  <c r="O249" i="18"/>
  <c r="Q249" i="18"/>
  <c r="V249" i="18"/>
  <c r="G252" i="18"/>
  <c r="I252" i="18"/>
  <c r="I251" i="18" s="1"/>
  <c r="K252" i="18"/>
  <c r="K251" i="18" s="1"/>
  <c r="M252" i="18"/>
  <c r="O252" i="18"/>
  <c r="Q252" i="18"/>
  <c r="Q251" i="18" s="1"/>
  <c r="V252" i="18"/>
  <c r="V251" i="18" s="1"/>
  <c r="G254" i="18"/>
  <c r="I254" i="18"/>
  <c r="K254" i="18"/>
  <c r="M254" i="18"/>
  <c r="O254" i="18"/>
  <c r="Q254" i="18"/>
  <c r="V254" i="18"/>
  <c r="G256" i="18"/>
  <c r="I256" i="18"/>
  <c r="K256" i="18"/>
  <c r="M256" i="18"/>
  <c r="O256" i="18"/>
  <c r="Q256" i="18"/>
  <c r="V256" i="18"/>
  <c r="G258" i="18"/>
  <c r="G251" i="18" s="1"/>
  <c r="I258" i="18"/>
  <c r="K258" i="18"/>
  <c r="O258" i="18"/>
  <c r="O251" i="18" s="1"/>
  <c r="Q258" i="18"/>
  <c r="V258" i="18"/>
  <c r="G260" i="18"/>
  <c r="I260" i="18"/>
  <c r="K260" i="18"/>
  <c r="M260" i="18"/>
  <c r="O260" i="18"/>
  <c r="Q260" i="18"/>
  <c r="V260" i="18"/>
  <c r="K262" i="18"/>
  <c r="V262" i="18"/>
  <c r="G263" i="18"/>
  <c r="G262" i="18" s="1"/>
  <c r="I263" i="18"/>
  <c r="I262" i="18" s="1"/>
  <c r="K263" i="18"/>
  <c r="M263" i="18"/>
  <c r="M262" i="18" s="1"/>
  <c r="O263" i="18"/>
  <c r="O262" i="18" s="1"/>
  <c r="Q263" i="18"/>
  <c r="Q262" i="18" s="1"/>
  <c r="V263" i="18"/>
  <c r="AE268" i="18"/>
  <c r="AF268" i="18"/>
  <c r="G39" i="17"/>
  <c r="BA31" i="17"/>
  <c r="BA21" i="17"/>
  <c r="G8" i="17"/>
  <c r="I8" i="17"/>
  <c r="O8" i="17"/>
  <c r="Q8" i="17"/>
  <c r="G9" i="17"/>
  <c r="M9" i="17" s="1"/>
  <c r="M8" i="17" s="1"/>
  <c r="I9" i="17"/>
  <c r="K9" i="17"/>
  <c r="K8" i="17" s="1"/>
  <c r="O9" i="17"/>
  <c r="Q9" i="17"/>
  <c r="V9" i="17"/>
  <c r="V8" i="17" s="1"/>
  <c r="G15" i="17"/>
  <c r="I15" i="17"/>
  <c r="K15" i="17"/>
  <c r="M15" i="17"/>
  <c r="O15" i="17"/>
  <c r="Q15" i="17"/>
  <c r="V15" i="17"/>
  <c r="G17" i="17"/>
  <c r="O17" i="17"/>
  <c r="G18" i="17"/>
  <c r="M18" i="17" s="1"/>
  <c r="I18" i="17"/>
  <c r="I17" i="17" s="1"/>
  <c r="K18" i="17"/>
  <c r="O18" i="17"/>
  <c r="Q18" i="17"/>
  <c r="Q17" i="17" s="1"/>
  <c r="V18" i="17"/>
  <c r="G20" i="17"/>
  <c r="M20" i="17" s="1"/>
  <c r="I20" i="17"/>
  <c r="K20" i="17"/>
  <c r="K17" i="17" s="1"/>
  <c r="O20" i="17"/>
  <c r="Q20" i="17"/>
  <c r="V20" i="17"/>
  <c r="V17" i="17" s="1"/>
  <c r="G25" i="17"/>
  <c r="I25" i="17"/>
  <c r="K25" i="17"/>
  <c r="M25" i="17"/>
  <c r="O25" i="17"/>
  <c r="Q25" i="17"/>
  <c r="V25" i="17"/>
  <c r="G29" i="17"/>
  <c r="K29" i="17"/>
  <c r="O29" i="17"/>
  <c r="V29" i="17"/>
  <c r="G30" i="17"/>
  <c r="M30" i="17" s="1"/>
  <c r="M29" i="17" s="1"/>
  <c r="I30" i="17"/>
  <c r="I29" i="17" s="1"/>
  <c r="K30" i="17"/>
  <c r="O30" i="17"/>
  <c r="Q30" i="17"/>
  <c r="Q29" i="17" s="1"/>
  <c r="V30" i="17"/>
  <c r="G33" i="17"/>
  <c r="K33" i="17"/>
  <c r="O33" i="17"/>
  <c r="V33" i="17"/>
  <c r="G34" i="17"/>
  <c r="I34" i="17"/>
  <c r="I33" i="17" s="1"/>
  <c r="K34" i="17"/>
  <c r="M34" i="17"/>
  <c r="M33" i="17" s="1"/>
  <c r="O34" i="17"/>
  <c r="Q34" i="17"/>
  <c r="Q33" i="17" s="1"/>
  <c r="V34" i="17"/>
  <c r="G36" i="17"/>
  <c r="K36" i="17"/>
  <c r="O36" i="17"/>
  <c r="V36" i="17"/>
  <c r="G37" i="17"/>
  <c r="I37" i="17"/>
  <c r="I36" i="17" s="1"/>
  <c r="K37" i="17"/>
  <c r="M37" i="17"/>
  <c r="M36" i="17" s="1"/>
  <c r="O37" i="17"/>
  <c r="Q37" i="17"/>
  <c r="Q36" i="17" s="1"/>
  <c r="V37" i="17"/>
  <c r="AE39" i="17"/>
  <c r="AF39" i="17"/>
  <c r="G54" i="16"/>
  <c r="BA23" i="16"/>
  <c r="G8" i="16"/>
  <c r="K8" i="16"/>
  <c r="O8" i="16"/>
  <c r="V8" i="16"/>
  <c r="G9" i="16"/>
  <c r="I9" i="16"/>
  <c r="I8" i="16" s="1"/>
  <c r="K9" i="16"/>
  <c r="M9" i="16"/>
  <c r="M8" i="16" s="1"/>
  <c r="O9" i="16"/>
  <c r="Q9" i="16"/>
  <c r="Q8" i="16" s="1"/>
  <c r="V9" i="16"/>
  <c r="G13" i="16"/>
  <c r="G14" i="16"/>
  <c r="I14" i="16"/>
  <c r="I13" i="16" s="1"/>
  <c r="K14" i="16"/>
  <c r="M14" i="16"/>
  <c r="O14" i="16"/>
  <c r="Q14" i="16"/>
  <c r="Q13" i="16" s="1"/>
  <c r="V14" i="16"/>
  <c r="G19" i="16"/>
  <c r="M19" i="16" s="1"/>
  <c r="I19" i="16"/>
  <c r="K19" i="16"/>
  <c r="K13" i="16" s="1"/>
  <c r="O19" i="16"/>
  <c r="Q19" i="16"/>
  <c r="V19" i="16"/>
  <c r="V13" i="16" s="1"/>
  <c r="G22" i="16"/>
  <c r="I22" i="16"/>
  <c r="K22" i="16"/>
  <c r="M22" i="16"/>
  <c r="O22" i="16"/>
  <c r="Q22" i="16"/>
  <c r="V22" i="16"/>
  <c r="G25" i="16"/>
  <c r="AF54" i="16" s="1"/>
  <c r="I25" i="16"/>
  <c r="K25" i="16"/>
  <c r="O25" i="16"/>
  <c r="O13" i="16" s="1"/>
  <c r="Q25" i="16"/>
  <c r="V25" i="16"/>
  <c r="G27" i="16"/>
  <c r="I27" i="16"/>
  <c r="K27" i="16"/>
  <c r="M27" i="16"/>
  <c r="O27" i="16"/>
  <c r="Q27" i="16"/>
  <c r="V27" i="16"/>
  <c r="G30" i="16"/>
  <c r="M30" i="16" s="1"/>
  <c r="I30" i="16"/>
  <c r="K30" i="16"/>
  <c r="O30" i="16"/>
  <c r="Q30" i="16"/>
  <c r="V30" i="16"/>
  <c r="G33" i="16"/>
  <c r="G32" i="16" s="1"/>
  <c r="I33" i="16"/>
  <c r="K33" i="16"/>
  <c r="K32" i="16" s="1"/>
  <c r="O33" i="16"/>
  <c r="O32" i="16" s="1"/>
  <c r="Q33" i="16"/>
  <c r="V33" i="16"/>
  <c r="V32" i="16" s="1"/>
  <c r="G36" i="16"/>
  <c r="I36" i="16"/>
  <c r="I32" i="16" s="1"/>
  <c r="K36" i="16"/>
  <c r="M36" i="16"/>
  <c r="O36" i="16"/>
  <c r="Q36" i="16"/>
  <c r="Q32" i="16" s="1"/>
  <c r="V36" i="16"/>
  <c r="G38" i="16"/>
  <c r="M38" i="16" s="1"/>
  <c r="I38" i="16"/>
  <c r="K38" i="16"/>
  <c r="O38" i="16"/>
  <c r="Q38" i="16"/>
  <c r="V38" i="16"/>
  <c r="G41" i="16"/>
  <c r="G40" i="16" s="1"/>
  <c r="I41" i="16"/>
  <c r="K41" i="16"/>
  <c r="K40" i="16" s="1"/>
  <c r="O41" i="16"/>
  <c r="O40" i="16" s="1"/>
  <c r="Q41" i="16"/>
  <c r="V41" i="16"/>
  <c r="V40" i="16" s="1"/>
  <c r="G44" i="16"/>
  <c r="I44" i="16"/>
  <c r="I40" i="16" s="1"/>
  <c r="K44" i="16"/>
  <c r="M44" i="16"/>
  <c r="O44" i="16"/>
  <c r="Q44" i="16"/>
  <c r="Q40" i="16" s="1"/>
  <c r="V44" i="16"/>
  <c r="G50" i="16"/>
  <c r="K50" i="16"/>
  <c r="O50" i="16"/>
  <c r="V50" i="16"/>
  <c r="G51" i="16"/>
  <c r="I51" i="16"/>
  <c r="I50" i="16" s="1"/>
  <c r="K51" i="16"/>
  <c r="M51" i="16"/>
  <c r="M50" i="16" s="1"/>
  <c r="O51" i="16"/>
  <c r="Q51" i="16"/>
  <c r="Q50" i="16" s="1"/>
  <c r="V51" i="16"/>
  <c r="AE54" i="16"/>
  <c r="G82" i="15"/>
  <c r="BA68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24" i="15"/>
  <c r="I24" i="15"/>
  <c r="K24" i="15"/>
  <c r="M24" i="15"/>
  <c r="O24" i="15"/>
  <c r="Q24" i="15"/>
  <c r="V24" i="15"/>
  <c r="G36" i="15"/>
  <c r="M36" i="15" s="1"/>
  <c r="I36" i="15"/>
  <c r="K36" i="15"/>
  <c r="O36" i="15"/>
  <c r="O8" i="15" s="1"/>
  <c r="Q36" i="15"/>
  <c r="V36" i="15"/>
  <c r="G41" i="15"/>
  <c r="M41" i="15" s="1"/>
  <c r="I41" i="15"/>
  <c r="K41" i="15"/>
  <c r="O41" i="15"/>
  <c r="Q41" i="15"/>
  <c r="V41" i="15"/>
  <c r="G45" i="15"/>
  <c r="I45" i="15"/>
  <c r="K45" i="15"/>
  <c r="M45" i="15"/>
  <c r="O45" i="15"/>
  <c r="Q45" i="15"/>
  <c r="V45" i="15"/>
  <c r="G48" i="15"/>
  <c r="I48" i="15"/>
  <c r="K48" i="15"/>
  <c r="M48" i="15"/>
  <c r="O48" i="15"/>
  <c r="Q48" i="15"/>
  <c r="V48" i="15"/>
  <c r="G51" i="15"/>
  <c r="M51" i="15" s="1"/>
  <c r="I51" i="15"/>
  <c r="K51" i="15"/>
  <c r="O51" i="15"/>
  <c r="Q51" i="15"/>
  <c r="V51" i="15"/>
  <c r="G58" i="15"/>
  <c r="M58" i="15" s="1"/>
  <c r="I58" i="15"/>
  <c r="K58" i="15"/>
  <c r="O58" i="15"/>
  <c r="Q58" i="15"/>
  <c r="V58" i="15"/>
  <c r="G66" i="15"/>
  <c r="K66" i="15"/>
  <c r="O66" i="15"/>
  <c r="V66" i="15"/>
  <c r="G67" i="15"/>
  <c r="I67" i="15"/>
  <c r="I66" i="15" s="1"/>
  <c r="K67" i="15"/>
  <c r="M67" i="15"/>
  <c r="M66" i="15" s="1"/>
  <c r="O67" i="15"/>
  <c r="Q67" i="15"/>
  <c r="Q66" i="15" s="1"/>
  <c r="V67" i="15"/>
  <c r="G73" i="15"/>
  <c r="K73" i="15"/>
  <c r="O73" i="15"/>
  <c r="V73" i="15"/>
  <c r="G74" i="15"/>
  <c r="I74" i="15"/>
  <c r="I73" i="15" s="1"/>
  <c r="K74" i="15"/>
  <c r="M74" i="15"/>
  <c r="M73" i="15" s="1"/>
  <c r="O74" i="15"/>
  <c r="Q74" i="15"/>
  <c r="Q73" i="15" s="1"/>
  <c r="V74" i="15"/>
  <c r="G76" i="15"/>
  <c r="K76" i="15"/>
  <c r="O76" i="15"/>
  <c r="V76" i="15"/>
  <c r="G77" i="15"/>
  <c r="I77" i="15"/>
  <c r="I76" i="15" s="1"/>
  <c r="K77" i="15"/>
  <c r="M77" i="15"/>
  <c r="M76" i="15" s="1"/>
  <c r="O77" i="15"/>
  <c r="Q77" i="15"/>
  <c r="Q76" i="15" s="1"/>
  <c r="V77" i="15"/>
  <c r="AE82" i="15"/>
  <c r="G176" i="14"/>
  <c r="BA76" i="14"/>
  <c r="BA56" i="14"/>
  <c r="BA41" i="14"/>
  <c r="BA27" i="14"/>
  <c r="BA22" i="14"/>
  <c r="BA14" i="14"/>
  <c r="G9" i="14"/>
  <c r="M9" i="14" s="1"/>
  <c r="I9" i="14"/>
  <c r="K9" i="14"/>
  <c r="K8" i="14" s="1"/>
  <c r="O9" i="14"/>
  <c r="Q9" i="14"/>
  <c r="V9" i="14"/>
  <c r="V8" i="14" s="1"/>
  <c r="G13" i="14"/>
  <c r="I13" i="14"/>
  <c r="K13" i="14"/>
  <c r="M13" i="14"/>
  <c r="O13" i="14"/>
  <c r="Q13" i="14"/>
  <c r="V13" i="14"/>
  <c r="G16" i="14"/>
  <c r="G8" i="14" s="1"/>
  <c r="I16" i="14"/>
  <c r="K16" i="14"/>
  <c r="O16" i="14"/>
  <c r="O8" i="14" s="1"/>
  <c r="Q16" i="14"/>
  <c r="V16" i="14"/>
  <c r="G21" i="14"/>
  <c r="M21" i="14" s="1"/>
  <c r="I21" i="14"/>
  <c r="I8" i="14" s="1"/>
  <c r="K21" i="14"/>
  <c r="O21" i="14"/>
  <c r="Q21" i="14"/>
  <c r="Q8" i="14" s="1"/>
  <c r="V21" i="14"/>
  <c r="G26" i="14"/>
  <c r="M26" i="14" s="1"/>
  <c r="I26" i="14"/>
  <c r="K26" i="14"/>
  <c r="O26" i="14"/>
  <c r="Q26" i="14"/>
  <c r="V26" i="14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0" i="14"/>
  <c r="I40" i="14"/>
  <c r="K40" i="14"/>
  <c r="M40" i="14"/>
  <c r="O40" i="14"/>
  <c r="Q40" i="14"/>
  <c r="V40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5" i="14"/>
  <c r="G54" i="14" s="1"/>
  <c r="I55" i="14"/>
  <c r="K55" i="14"/>
  <c r="O55" i="14"/>
  <c r="O54" i="14" s="1"/>
  <c r="Q55" i="14"/>
  <c r="V55" i="14"/>
  <c r="G59" i="14"/>
  <c r="M59" i="14" s="1"/>
  <c r="I59" i="14"/>
  <c r="I54" i="14" s="1"/>
  <c r="K59" i="14"/>
  <c r="O59" i="14"/>
  <c r="Q59" i="14"/>
  <c r="Q54" i="14" s="1"/>
  <c r="V59" i="14"/>
  <c r="G62" i="14"/>
  <c r="M62" i="14" s="1"/>
  <c r="I62" i="14"/>
  <c r="K62" i="14"/>
  <c r="K54" i="14" s="1"/>
  <c r="O62" i="14"/>
  <c r="Q62" i="14"/>
  <c r="V62" i="14"/>
  <c r="V54" i="14" s="1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I69" i="14"/>
  <c r="Q69" i="14"/>
  <c r="G70" i="14"/>
  <c r="M70" i="14" s="1"/>
  <c r="I70" i="14"/>
  <c r="K70" i="14"/>
  <c r="K69" i="14" s="1"/>
  <c r="O70" i="14"/>
  <c r="Q70" i="14"/>
  <c r="V70" i="14"/>
  <c r="V69" i="14" s="1"/>
  <c r="G75" i="14"/>
  <c r="I75" i="14"/>
  <c r="K75" i="14"/>
  <c r="M75" i="14"/>
  <c r="O75" i="14"/>
  <c r="Q75" i="14"/>
  <c r="V75" i="14"/>
  <c r="G78" i="14"/>
  <c r="G69" i="14" s="1"/>
  <c r="I78" i="14"/>
  <c r="K78" i="14"/>
  <c r="O78" i="14"/>
  <c r="O69" i="14" s="1"/>
  <c r="Q78" i="14"/>
  <c r="V78" i="14"/>
  <c r="G81" i="14"/>
  <c r="I81" i="14"/>
  <c r="K81" i="14"/>
  <c r="K80" i="14" s="1"/>
  <c r="M81" i="14"/>
  <c r="O81" i="14"/>
  <c r="Q81" i="14"/>
  <c r="V81" i="14"/>
  <c r="V80" i="14" s="1"/>
  <c r="G83" i="14"/>
  <c r="I83" i="14"/>
  <c r="K83" i="14"/>
  <c r="M83" i="14"/>
  <c r="O83" i="14"/>
  <c r="Q83" i="14"/>
  <c r="V83" i="14"/>
  <c r="G87" i="14"/>
  <c r="G80" i="14" s="1"/>
  <c r="I87" i="14"/>
  <c r="K87" i="14"/>
  <c r="O87" i="14"/>
  <c r="O80" i="14" s="1"/>
  <c r="Q87" i="14"/>
  <c r="V87" i="14"/>
  <c r="G90" i="14"/>
  <c r="M90" i="14" s="1"/>
  <c r="I90" i="14"/>
  <c r="I80" i="14" s="1"/>
  <c r="K90" i="14"/>
  <c r="O90" i="14"/>
  <c r="Q90" i="14"/>
  <c r="Q80" i="14" s="1"/>
  <c r="V90" i="14"/>
  <c r="G92" i="14"/>
  <c r="I92" i="14"/>
  <c r="K92" i="14"/>
  <c r="M92" i="14"/>
  <c r="O92" i="14"/>
  <c r="Q92" i="14"/>
  <c r="V92" i="14"/>
  <c r="G94" i="14"/>
  <c r="I94" i="14"/>
  <c r="K94" i="14"/>
  <c r="M94" i="14"/>
  <c r="O94" i="14"/>
  <c r="Q94" i="14"/>
  <c r="V94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2" i="14"/>
  <c r="I102" i="14"/>
  <c r="K102" i="14"/>
  <c r="M102" i="14"/>
  <c r="O102" i="14"/>
  <c r="Q102" i="14"/>
  <c r="V102" i="14"/>
  <c r="G105" i="14"/>
  <c r="I105" i="14"/>
  <c r="K105" i="14"/>
  <c r="M105" i="14"/>
  <c r="O105" i="14"/>
  <c r="Q105" i="14"/>
  <c r="V105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3" i="14"/>
  <c r="I113" i="14"/>
  <c r="K113" i="14"/>
  <c r="M113" i="14"/>
  <c r="O113" i="14"/>
  <c r="Q113" i="14"/>
  <c r="V113" i="14"/>
  <c r="G118" i="14"/>
  <c r="I118" i="14"/>
  <c r="K118" i="14"/>
  <c r="M118" i="14"/>
  <c r="O118" i="14"/>
  <c r="Q118" i="14"/>
  <c r="V118" i="14"/>
  <c r="G120" i="14"/>
  <c r="M120" i="14" s="1"/>
  <c r="I120" i="14"/>
  <c r="K120" i="14"/>
  <c r="O120" i="14"/>
  <c r="Q120" i="14"/>
  <c r="V120" i="14"/>
  <c r="G124" i="14"/>
  <c r="M124" i="14" s="1"/>
  <c r="I124" i="14"/>
  <c r="K124" i="14"/>
  <c r="O124" i="14"/>
  <c r="Q124" i="14"/>
  <c r="V124" i="14"/>
  <c r="G127" i="14"/>
  <c r="I127" i="14"/>
  <c r="K127" i="14"/>
  <c r="M127" i="14"/>
  <c r="O127" i="14"/>
  <c r="Q127" i="14"/>
  <c r="V127" i="14"/>
  <c r="G130" i="14"/>
  <c r="I130" i="14"/>
  <c r="K130" i="14"/>
  <c r="M130" i="14"/>
  <c r="O130" i="14"/>
  <c r="Q130" i="14"/>
  <c r="V130" i="14"/>
  <c r="G133" i="14"/>
  <c r="M133" i="14" s="1"/>
  <c r="I133" i="14"/>
  <c r="I132" i="14" s="1"/>
  <c r="K133" i="14"/>
  <c r="K132" i="14" s="1"/>
  <c r="O133" i="14"/>
  <c r="Q133" i="14"/>
  <c r="Q132" i="14" s="1"/>
  <c r="V133" i="14"/>
  <c r="V132" i="14" s="1"/>
  <c r="G138" i="14"/>
  <c r="I138" i="14"/>
  <c r="K138" i="14"/>
  <c r="M138" i="14"/>
  <c r="O138" i="14"/>
  <c r="Q138" i="14"/>
  <c r="V138" i="14"/>
  <c r="G143" i="14"/>
  <c r="I143" i="14"/>
  <c r="K143" i="14"/>
  <c r="M143" i="14"/>
  <c r="O143" i="14"/>
  <c r="Q143" i="14"/>
  <c r="V143" i="14"/>
  <c r="G148" i="14"/>
  <c r="M148" i="14" s="1"/>
  <c r="I148" i="14"/>
  <c r="K148" i="14"/>
  <c r="O148" i="14"/>
  <c r="O132" i="14" s="1"/>
  <c r="Q148" i="14"/>
  <c r="V148" i="14"/>
  <c r="G153" i="14"/>
  <c r="M153" i="14" s="1"/>
  <c r="I153" i="14"/>
  <c r="K153" i="14"/>
  <c r="O153" i="14"/>
  <c r="Q153" i="14"/>
  <c r="V153" i="14"/>
  <c r="G155" i="14"/>
  <c r="I155" i="14"/>
  <c r="K155" i="14"/>
  <c r="M155" i="14"/>
  <c r="O155" i="14"/>
  <c r="Q155" i="14"/>
  <c r="V155" i="14"/>
  <c r="G158" i="14"/>
  <c r="I158" i="14"/>
  <c r="K158" i="14"/>
  <c r="M158" i="14"/>
  <c r="O158" i="14"/>
  <c r="Q158" i="14"/>
  <c r="V158" i="14"/>
  <c r="G162" i="14"/>
  <c r="O162" i="14"/>
  <c r="G163" i="14"/>
  <c r="M163" i="14" s="1"/>
  <c r="M162" i="14" s="1"/>
  <c r="I163" i="14"/>
  <c r="I162" i="14" s="1"/>
  <c r="K163" i="14"/>
  <c r="K162" i="14" s="1"/>
  <c r="O163" i="14"/>
  <c r="Q163" i="14"/>
  <c r="Q162" i="14" s="1"/>
  <c r="V163" i="14"/>
  <c r="V162" i="14" s="1"/>
  <c r="I165" i="14"/>
  <c r="K165" i="14"/>
  <c r="Q165" i="14"/>
  <c r="V165" i="14"/>
  <c r="G166" i="14"/>
  <c r="G165" i="14" s="1"/>
  <c r="I166" i="14"/>
  <c r="K166" i="14"/>
  <c r="M166" i="14"/>
  <c r="M165" i="14" s="1"/>
  <c r="O166" i="14"/>
  <c r="O165" i="14" s="1"/>
  <c r="Q166" i="14"/>
  <c r="V166" i="14"/>
  <c r="G170" i="14"/>
  <c r="O170" i="14"/>
  <c r="G171" i="14"/>
  <c r="M171" i="14" s="1"/>
  <c r="M170" i="14" s="1"/>
  <c r="I171" i="14"/>
  <c r="I170" i="14" s="1"/>
  <c r="K171" i="14"/>
  <c r="K170" i="14" s="1"/>
  <c r="O171" i="14"/>
  <c r="Q171" i="14"/>
  <c r="Q170" i="14" s="1"/>
  <c r="V171" i="14"/>
  <c r="V170" i="14" s="1"/>
  <c r="AE176" i="14"/>
  <c r="G31" i="13"/>
  <c r="BA19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AF31" i="13" s="1"/>
  <c r="I18" i="13"/>
  <c r="K18" i="13"/>
  <c r="O18" i="13"/>
  <c r="O8" i="13" s="1"/>
  <c r="Q18" i="13"/>
  <c r="V18" i="13"/>
  <c r="G23" i="13"/>
  <c r="I23" i="13"/>
  <c r="K23" i="13"/>
  <c r="M23" i="13"/>
  <c r="O23" i="13"/>
  <c r="Q23" i="13"/>
  <c r="V23" i="13"/>
  <c r="G27" i="13"/>
  <c r="I27" i="13"/>
  <c r="K27" i="13"/>
  <c r="M27" i="13"/>
  <c r="O27" i="13"/>
  <c r="Q27" i="13"/>
  <c r="V27" i="13"/>
  <c r="AE31" i="13"/>
  <c r="G337" i="12"/>
  <c r="BA288" i="12"/>
  <c r="BA235" i="12"/>
  <c r="BA230" i="12"/>
  <c r="BA146" i="12"/>
  <c r="BA120" i="12"/>
  <c r="BA114" i="12"/>
  <c r="BA70" i="12"/>
  <c r="BA61" i="12"/>
  <c r="BA56" i="12"/>
  <c r="G9" i="12"/>
  <c r="I9" i="12"/>
  <c r="I8" i="12" s="1"/>
  <c r="K9" i="12"/>
  <c r="M9" i="12"/>
  <c r="O9" i="12"/>
  <c r="Q9" i="12"/>
  <c r="Q8" i="12" s="1"/>
  <c r="V9" i="12"/>
  <c r="G18" i="12"/>
  <c r="G8" i="12" s="1"/>
  <c r="I18" i="12"/>
  <c r="K18" i="12"/>
  <c r="O18" i="12"/>
  <c r="O8" i="12" s="1"/>
  <c r="Q18" i="12"/>
  <c r="V18" i="12"/>
  <c r="G21" i="12"/>
  <c r="I21" i="12"/>
  <c r="K21" i="12"/>
  <c r="M21" i="12"/>
  <c r="O21" i="12"/>
  <c r="Q21" i="12"/>
  <c r="V21" i="12"/>
  <c r="G32" i="12"/>
  <c r="M32" i="12" s="1"/>
  <c r="I32" i="12"/>
  <c r="K32" i="12"/>
  <c r="K8" i="12" s="1"/>
  <c r="O32" i="12"/>
  <c r="Q32" i="12"/>
  <c r="V32" i="12"/>
  <c r="V8" i="12" s="1"/>
  <c r="G36" i="12"/>
  <c r="I36" i="12"/>
  <c r="K36" i="12"/>
  <c r="M36" i="12"/>
  <c r="O36" i="12"/>
  <c r="Q36" i="12"/>
  <c r="V36" i="12"/>
  <c r="G41" i="12"/>
  <c r="M41" i="12" s="1"/>
  <c r="I41" i="12"/>
  <c r="K41" i="12"/>
  <c r="O41" i="12"/>
  <c r="Q41" i="12"/>
  <c r="V41" i="12"/>
  <c r="G49" i="12"/>
  <c r="I49" i="12"/>
  <c r="K49" i="12"/>
  <c r="M49" i="12"/>
  <c r="O49" i="12"/>
  <c r="Q49" i="12"/>
  <c r="V49" i="12"/>
  <c r="G55" i="12"/>
  <c r="M55" i="12" s="1"/>
  <c r="I55" i="12"/>
  <c r="K55" i="12"/>
  <c r="O55" i="12"/>
  <c r="Q55" i="12"/>
  <c r="V55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69" i="12"/>
  <c r="I69" i="12"/>
  <c r="K69" i="12"/>
  <c r="M69" i="12"/>
  <c r="O69" i="12"/>
  <c r="Q69" i="12"/>
  <c r="V69" i="12"/>
  <c r="G72" i="12"/>
  <c r="M72" i="12" s="1"/>
  <c r="I72" i="12"/>
  <c r="K72" i="12"/>
  <c r="O72" i="12"/>
  <c r="Q72" i="12"/>
  <c r="V72" i="12"/>
  <c r="G88" i="12"/>
  <c r="I88" i="12"/>
  <c r="K88" i="12"/>
  <c r="M88" i="12"/>
  <c r="O88" i="12"/>
  <c r="Q88" i="12"/>
  <c r="V88" i="12"/>
  <c r="G113" i="12"/>
  <c r="M113" i="12" s="1"/>
  <c r="I113" i="12"/>
  <c r="K113" i="12"/>
  <c r="O113" i="12"/>
  <c r="Q113" i="12"/>
  <c r="V113" i="12"/>
  <c r="G119" i="12"/>
  <c r="I119" i="12"/>
  <c r="K119" i="12"/>
  <c r="M119" i="12"/>
  <c r="O119" i="12"/>
  <c r="Q119" i="12"/>
  <c r="V119" i="12"/>
  <c r="G124" i="12"/>
  <c r="M124" i="12" s="1"/>
  <c r="I124" i="12"/>
  <c r="K124" i="12"/>
  <c r="O124" i="12"/>
  <c r="Q124" i="12"/>
  <c r="V124" i="12"/>
  <c r="G130" i="12"/>
  <c r="I130" i="12"/>
  <c r="K130" i="12"/>
  <c r="M130" i="12"/>
  <c r="O130" i="12"/>
  <c r="Q130" i="12"/>
  <c r="V130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G145" i="12"/>
  <c r="M145" i="12" s="1"/>
  <c r="I145" i="12"/>
  <c r="K145" i="12"/>
  <c r="O145" i="12"/>
  <c r="Q145" i="12"/>
  <c r="V145" i="12"/>
  <c r="G151" i="12"/>
  <c r="I151" i="12"/>
  <c r="K151" i="12"/>
  <c r="M151" i="12"/>
  <c r="O151" i="12"/>
  <c r="Q151" i="12"/>
  <c r="V151" i="12"/>
  <c r="G157" i="12"/>
  <c r="M157" i="12" s="1"/>
  <c r="I157" i="12"/>
  <c r="K157" i="12"/>
  <c r="O157" i="12"/>
  <c r="Q157" i="12"/>
  <c r="V157" i="12"/>
  <c r="G163" i="12"/>
  <c r="I163" i="12"/>
  <c r="K163" i="12"/>
  <c r="M163" i="12"/>
  <c r="O163" i="12"/>
  <c r="Q163" i="12"/>
  <c r="V163" i="12"/>
  <c r="G166" i="12"/>
  <c r="M166" i="12" s="1"/>
  <c r="I166" i="12"/>
  <c r="K166" i="12"/>
  <c r="O166" i="12"/>
  <c r="Q166" i="12"/>
  <c r="V166" i="12"/>
  <c r="G174" i="12"/>
  <c r="I174" i="12"/>
  <c r="K174" i="12"/>
  <c r="M174" i="12"/>
  <c r="O174" i="12"/>
  <c r="Q174" i="12"/>
  <c r="V174" i="12"/>
  <c r="G184" i="12"/>
  <c r="M184" i="12" s="1"/>
  <c r="I184" i="12"/>
  <c r="K184" i="12"/>
  <c r="O184" i="12"/>
  <c r="Q184" i="12"/>
  <c r="V184" i="12"/>
  <c r="G188" i="12"/>
  <c r="I188" i="12"/>
  <c r="K188" i="12"/>
  <c r="M188" i="12"/>
  <c r="O188" i="12"/>
  <c r="Q188" i="12"/>
  <c r="V188" i="12"/>
  <c r="G193" i="12"/>
  <c r="M193" i="12" s="1"/>
  <c r="I193" i="12"/>
  <c r="K193" i="12"/>
  <c r="O193" i="12"/>
  <c r="Q193" i="12"/>
  <c r="V193" i="12"/>
  <c r="G196" i="12"/>
  <c r="I196" i="12"/>
  <c r="K196" i="12"/>
  <c r="M196" i="12"/>
  <c r="O196" i="12"/>
  <c r="Q196" i="12"/>
  <c r="V196" i="12"/>
  <c r="G199" i="12"/>
  <c r="M199" i="12" s="1"/>
  <c r="I199" i="12"/>
  <c r="K199" i="12"/>
  <c r="O199" i="12"/>
  <c r="Q199" i="12"/>
  <c r="V199" i="12"/>
  <c r="G202" i="12"/>
  <c r="I202" i="12"/>
  <c r="K202" i="12"/>
  <c r="M202" i="12"/>
  <c r="O202" i="12"/>
  <c r="Q202" i="12"/>
  <c r="V202" i="12"/>
  <c r="G207" i="12"/>
  <c r="M207" i="12" s="1"/>
  <c r="I207" i="12"/>
  <c r="K207" i="12"/>
  <c r="O207" i="12"/>
  <c r="Q207" i="12"/>
  <c r="V207" i="12"/>
  <c r="I211" i="12"/>
  <c r="Q211" i="12"/>
  <c r="G212" i="12"/>
  <c r="M212" i="12" s="1"/>
  <c r="M211" i="12" s="1"/>
  <c r="I212" i="12"/>
  <c r="K212" i="12"/>
  <c r="K211" i="12" s="1"/>
  <c r="O212" i="12"/>
  <c r="O211" i="12" s="1"/>
  <c r="Q212" i="12"/>
  <c r="V212" i="12"/>
  <c r="V211" i="12" s="1"/>
  <c r="G215" i="12"/>
  <c r="G214" i="12" s="1"/>
  <c r="I215" i="12"/>
  <c r="K215" i="12"/>
  <c r="K214" i="12" s="1"/>
  <c r="O215" i="12"/>
  <c r="O214" i="12" s="1"/>
  <c r="Q215" i="12"/>
  <c r="V215" i="12"/>
  <c r="V214" i="12" s="1"/>
  <c r="G218" i="12"/>
  <c r="I218" i="12"/>
  <c r="I214" i="12" s="1"/>
  <c r="K218" i="12"/>
  <c r="M218" i="12"/>
  <c r="O218" i="12"/>
  <c r="Q218" i="12"/>
  <c r="Q214" i="12" s="1"/>
  <c r="V218" i="12"/>
  <c r="G222" i="12"/>
  <c r="K222" i="12"/>
  <c r="O222" i="12"/>
  <c r="V222" i="12"/>
  <c r="G223" i="12"/>
  <c r="I223" i="12"/>
  <c r="I222" i="12" s="1"/>
  <c r="K223" i="12"/>
  <c r="M223" i="12"/>
  <c r="M222" i="12" s="1"/>
  <c r="O223" i="12"/>
  <c r="Q223" i="12"/>
  <c r="Q222" i="12" s="1"/>
  <c r="V223" i="12"/>
  <c r="G228" i="12"/>
  <c r="G229" i="12"/>
  <c r="I229" i="12"/>
  <c r="I228" i="12" s="1"/>
  <c r="K229" i="12"/>
  <c r="M229" i="12"/>
  <c r="O229" i="12"/>
  <c r="Q229" i="12"/>
  <c r="Q228" i="12" s="1"/>
  <c r="V229" i="12"/>
  <c r="G234" i="12"/>
  <c r="M234" i="12" s="1"/>
  <c r="I234" i="12"/>
  <c r="K234" i="12"/>
  <c r="K228" i="12" s="1"/>
  <c r="O234" i="12"/>
  <c r="Q234" i="12"/>
  <c r="V234" i="12"/>
  <c r="V228" i="12" s="1"/>
  <c r="G255" i="12"/>
  <c r="I255" i="12"/>
  <c r="K255" i="12"/>
  <c r="M255" i="12"/>
  <c r="O255" i="12"/>
  <c r="Q255" i="12"/>
  <c r="V255" i="12"/>
  <c r="G258" i="12"/>
  <c r="M258" i="12" s="1"/>
  <c r="I258" i="12"/>
  <c r="K258" i="12"/>
  <c r="O258" i="12"/>
  <c r="O228" i="12" s="1"/>
  <c r="Q258" i="12"/>
  <c r="V258" i="12"/>
  <c r="G266" i="12"/>
  <c r="I266" i="12"/>
  <c r="K266" i="12"/>
  <c r="M266" i="12"/>
  <c r="O266" i="12"/>
  <c r="Q266" i="12"/>
  <c r="V266" i="12"/>
  <c r="G287" i="12"/>
  <c r="M287" i="12" s="1"/>
  <c r="I287" i="12"/>
  <c r="K287" i="12"/>
  <c r="O287" i="12"/>
  <c r="Q287" i="12"/>
  <c r="V287" i="12"/>
  <c r="G291" i="12"/>
  <c r="I291" i="12"/>
  <c r="K291" i="12"/>
  <c r="M291" i="12"/>
  <c r="O291" i="12"/>
  <c r="Q291" i="12"/>
  <c r="V291" i="12"/>
  <c r="G293" i="12"/>
  <c r="M293" i="12" s="1"/>
  <c r="I293" i="12"/>
  <c r="K293" i="12"/>
  <c r="O293" i="12"/>
  <c r="Q293" i="12"/>
  <c r="V293" i="12"/>
  <c r="I296" i="12"/>
  <c r="Q296" i="12"/>
  <c r="G297" i="12"/>
  <c r="M297" i="12" s="1"/>
  <c r="M296" i="12" s="1"/>
  <c r="I297" i="12"/>
  <c r="K297" i="12"/>
  <c r="K296" i="12" s="1"/>
  <c r="O297" i="12"/>
  <c r="O296" i="12" s="1"/>
  <c r="Q297" i="12"/>
  <c r="V297" i="12"/>
  <c r="V296" i="12" s="1"/>
  <c r="G300" i="12"/>
  <c r="G299" i="12" s="1"/>
  <c r="I300" i="12"/>
  <c r="K300" i="12"/>
  <c r="K299" i="12" s="1"/>
  <c r="O300" i="12"/>
  <c r="O299" i="12" s="1"/>
  <c r="Q300" i="12"/>
  <c r="V300" i="12"/>
  <c r="V299" i="12" s="1"/>
  <c r="G308" i="12"/>
  <c r="I308" i="12"/>
  <c r="I299" i="12" s="1"/>
  <c r="K308" i="12"/>
  <c r="M308" i="12"/>
  <c r="O308" i="12"/>
  <c r="Q308" i="12"/>
  <c r="Q299" i="12" s="1"/>
  <c r="V308" i="12"/>
  <c r="G311" i="12"/>
  <c r="I311" i="12"/>
  <c r="I310" i="12" s="1"/>
  <c r="K311" i="12"/>
  <c r="M311" i="12"/>
  <c r="O311" i="12"/>
  <c r="Q311" i="12"/>
  <c r="Q310" i="12" s="1"/>
  <c r="V311" i="12"/>
  <c r="G316" i="12"/>
  <c r="G310" i="12" s="1"/>
  <c r="I316" i="12"/>
  <c r="K316" i="12"/>
  <c r="O316" i="12"/>
  <c r="O310" i="12" s="1"/>
  <c r="Q316" i="12"/>
  <c r="V316" i="12"/>
  <c r="G324" i="12"/>
  <c r="I324" i="12"/>
  <c r="K324" i="12"/>
  <c r="M324" i="12"/>
  <c r="O324" i="12"/>
  <c r="Q324" i="12"/>
  <c r="V324" i="12"/>
  <c r="G329" i="12"/>
  <c r="M329" i="12" s="1"/>
  <c r="I329" i="12"/>
  <c r="K329" i="12"/>
  <c r="K310" i="12" s="1"/>
  <c r="O329" i="12"/>
  <c r="Q329" i="12"/>
  <c r="V329" i="12"/>
  <c r="V310" i="12" s="1"/>
  <c r="I331" i="12"/>
  <c r="Q331" i="12"/>
  <c r="G332" i="12"/>
  <c r="G331" i="12" s="1"/>
  <c r="I332" i="12"/>
  <c r="K332" i="12"/>
  <c r="K331" i="12" s="1"/>
  <c r="O332" i="12"/>
  <c r="O331" i="12" s="1"/>
  <c r="Q332" i="12"/>
  <c r="V332" i="12"/>
  <c r="V331" i="12" s="1"/>
  <c r="AE337" i="12"/>
  <c r="AF337" i="12"/>
  <c r="I20" i="1"/>
  <c r="I19" i="1"/>
  <c r="I18" i="1"/>
  <c r="I17" i="1"/>
  <c r="I16" i="1"/>
  <c r="I147" i="1"/>
  <c r="J146" i="1" s="1"/>
  <c r="F74" i="1"/>
  <c r="G74" i="1"/>
  <c r="G25" i="1" s="1"/>
  <c r="A2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74" i="1" s="1"/>
  <c r="J28" i="1"/>
  <c r="J26" i="1"/>
  <c r="G38" i="1"/>
  <c r="F38" i="1"/>
  <c r="J23" i="1"/>
  <c r="J24" i="1"/>
  <c r="J25" i="1"/>
  <c r="J27" i="1"/>
  <c r="E24" i="1"/>
  <c r="E26" i="1"/>
  <c r="J115" i="1" l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16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G26" i="1"/>
  <c r="A26" i="1"/>
  <c r="G28" i="1"/>
  <c r="G23" i="1"/>
  <c r="AF69" i="31"/>
  <c r="M52" i="31"/>
  <c r="M51" i="31" s="1"/>
  <c r="M13" i="31"/>
  <c r="M8" i="31" s="1"/>
  <c r="M46" i="30"/>
  <c r="M45" i="30" s="1"/>
  <c r="M29" i="30"/>
  <c r="M28" i="30" s="1"/>
  <c r="M20" i="30"/>
  <c r="M8" i="30" s="1"/>
  <c r="G8" i="30"/>
  <c r="M216" i="29"/>
  <c r="M215" i="29" s="1"/>
  <c r="M23" i="29"/>
  <c r="M8" i="29" s="1"/>
  <c r="M100" i="28"/>
  <c r="M113" i="28"/>
  <c r="M65" i="28"/>
  <c r="M8" i="28"/>
  <c r="AF149" i="28"/>
  <c r="M142" i="28"/>
  <c r="M141" i="28" s="1"/>
  <c r="G113" i="28"/>
  <c r="G65" i="28"/>
  <c r="M44" i="28"/>
  <c r="M43" i="28" s="1"/>
  <c r="M12" i="28"/>
  <c r="M72" i="27"/>
  <c r="M8" i="27"/>
  <c r="M88" i="27"/>
  <c r="G88" i="27"/>
  <c r="G72" i="27"/>
  <c r="M30" i="27"/>
  <c r="M29" i="27" s="1"/>
  <c r="G8" i="27"/>
  <c r="M18" i="27"/>
  <c r="M14" i="27" s="1"/>
  <c r="M17" i="26"/>
  <c r="M48" i="26"/>
  <c r="AF60" i="26"/>
  <c r="G48" i="26"/>
  <c r="G17" i="26"/>
  <c r="M259" i="25"/>
  <c r="M129" i="25"/>
  <c r="M8" i="25"/>
  <c r="M150" i="25"/>
  <c r="G150" i="25"/>
  <c r="G129" i="25"/>
  <c r="G8" i="25"/>
  <c r="M17" i="24"/>
  <c r="M48" i="24"/>
  <c r="AF60" i="24"/>
  <c r="G48" i="24"/>
  <c r="G17" i="24"/>
  <c r="M308" i="23"/>
  <c r="M148" i="23"/>
  <c r="M8" i="23"/>
  <c r="M181" i="23"/>
  <c r="G181" i="23"/>
  <c r="G148" i="23"/>
  <c r="G8" i="23"/>
  <c r="M48" i="22"/>
  <c r="M58" i="22"/>
  <c r="M19" i="22"/>
  <c r="G48" i="22"/>
  <c r="G58" i="22"/>
  <c r="M40" i="22"/>
  <c r="G19" i="22"/>
  <c r="M204" i="21"/>
  <c r="M332" i="21"/>
  <c r="M267" i="21"/>
  <c r="G332" i="21"/>
  <c r="G204" i="21"/>
  <c r="M498" i="21"/>
  <c r="M497" i="21" s="1"/>
  <c r="M490" i="21"/>
  <c r="M489" i="21" s="1"/>
  <c r="G486" i="21"/>
  <c r="M314" i="21"/>
  <c r="G267" i="21"/>
  <c r="M257" i="21"/>
  <c r="M239" i="21" s="1"/>
  <c r="M229" i="21"/>
  <c r="M228" i="21" s="1"/>
  <c r="M12" i="21"/>
  <c r="M8" i="21" s="1"/>
  <c r="M17" i="20"/>
  <c r="M48" i="20"/>
  <c r="AF60" i="20"/>
  <c r="G48" i="20"/>
  <c r="G17" i="20"/>
  <c r="M185" i="19"/>
  <c r="M95" i="19"/>
  <c r="M123" i="19"/>
  <c r="M119" i="19" s="1"/>
  <c r="M114" i="19"/>
  <c r="M104" i="19" s="1"/>
  <c r="M9" i="19"/>
  <c r="M8" i="19" s="1"/>
  <c r="G119" i="19"/>
  <c r="M73" i="18"/>
  <c r="M8" i="18"/>
  <c r="M180" i="18"/>
  <c r="M258" i="18"/>
  <c r="M251" i="18" s="1"/>
  <c r="M228" i="18"/>
  <c r="M217" i="18" s="1"/>
  <c r="M199" i="18"/>
  <c r="M198" i="18" s="1"/>
  <c r="G214" i="18"/>
  <c r="G180" i="18"/>
  <c r="G73" i="18"/>
  <c r="G8" i="18"/>
  <c r="M139" i="18"/>
  <c r="M126" i="18" s="1"/>
  <c r="M17" i="17"/>
  <c r="M41" i="16"/>
  <c r="M40" i="16" s="1"/>
  <c r="M33" i="16"/>
  <c r="M32" i="16" s="1"/>
  <c r="M25" i="16"/>
  <c r="M13" i="16" s="1"/>
  <c r="M8" i="15"/>
  <c r="AF82" i="15"/>
  <c r="G8" i="15"/>
  <c r="M132" i="14"/>
  <c r="G132" i="14"/>
  <c r="AF176" i="14"/>
  <c r="M87" i="14"/>
  <c r="M80" i="14" s="1"/>
  <c r="M78" i="14"/>
  <c r="M69" i="14" s="1"/>
  <c r="M55" i="14"/>
  <c r="M54" i="14" s="1"/>
  <c r="M16" i="14"/>
  <c r="M8" i="14" s="1"/>
  <c r="G8" i="13"/>
  <c r="M18" i="13"/>
  <c r="M8" i="13" s="1"/>
  <c r="M228" i="12"/>
  <c r="M310" i="12"/>
  <c r="M332" i="12"/>
  <c r="M331" i="12" s="1"/>
  <c r="M316" i="12"/>
  <c r="M300" i="12"/>
  <c r="M299" i="12" s="1"/>
  <c r="G296" i="12"/>
  <c r="M215" i="12"/>
  <c r="M214" i="12" s="1"/>
  <c r="G211" i="12"/>
  <c r="M18" i="12"/>
  <c r="M8" i="12" s="1"/>
  <c r="I21" i="1"/>
  <c r="J73" i="1"/>
  <c r="J69" i="1"/>
  <c r="J65" i="1"/>
  <c r="J61" i="1"/>
  <c r="J57" i="1"/>
  <c r="J53" i="1"/>
  <c r="J49" i="1"/>
  <c r="J45" i="1"/>
  <c r="J41" i="1"/>
  <c r="J39" i="1"/>
  <c r="J74" i="1" s="1"/>
  <c r="J71" i="1"/>
  <c r="J67" i="1"/>
  <c r="J63" i="1"/>
  <c r="J59" i="1"/>
  <c r="J55" i="1"/>
  <c r="J51" i="1"/>
  <c r="J43" i="1"/>
  <c r="J48" i="1"/>
  <c r="J70" i="1"/>
  <c r="J66" i="1"/>
  <c r="J62" i="1"/>
  <c r="J58" i="1"/>
  <c r="J54" i="1"/>
  <c r="J50" i="1"/>
  <c r="J46" i="1"/>
  <c r="J42" i="1"/>
  <c r="J47" i="1"/>
  <c r="J72" i="1"/>
  <c r="J68" i="1"/>
  <c r="J64" i="1"/>
  <c r="J60" i="1"/>
  <c r="J56" i="1"/>
  <c r="J52" i="1"/>
  <c r="J44" i="1"/>
  <c r="H74" i="1"/>
  <c r="J147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B6133B7-7C33-4BBA-A491-3D3C5F8DE1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80E5E67-BB01-4548-A3A7-A011C0C31A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A9338DB4-939B-41F9-AB00-19CBCE8711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20A59-3727-4740-9006-90532980AE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7E2B03B-9EAE-4744-BCE6-B3C24B8C38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04C89F-915F-4412-A019-24D5C90F94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9B27510-272B-404A-A547-3E8753395D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392AE0-6AD7-4C45-A4D3-728A6B5AE2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FD913F8-0001-4361-8B6A-763661EEB1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A4B470-6A26-43BC-A521-3DE2311CB8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5CB0C596-9A57-421D-B5ED-ACADABC9AE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353871-4233-4FEA-8A2D-66CF56B3B2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638D6F26-86CD-4FC3-ACFC-41D7019AD6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918DCA-9E6E-47FE-BCF0-C4CD21EA45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1164536-0323-472C-8663-DF09BB7656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5BD7C2-FEBF-4F71-9EB9-64DF5AF885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E5D6082-2D2C-403A-A5D9-3C86B1995F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35363F-0123-47FB-9E27-62E683E7EF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E2080D3-9F1B-482B-B6D4-AD0C0E0CB0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E3D5AA-5E1F-42B6-AB67-A1C356F560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7A1EB80-FB4B-45C9-A983-A08BFADDFD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5C6F0E-2B63-41D0-B0E0-4E600D214E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2A5FF15-C59E-4EB6-826A-700BA54448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BCBE2A-26F4-4762-8A2D-FFEE6BB434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332AE8B-4576-4D4C-B6E2-876A811626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00145B-46E5-4A29-9ABD-6F81D5477E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E41BF05-0D1F-4240-96CA-39D1CA56C7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429BA4-5795-46E8-A25C-29CCDBB240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57EE969-802F-4A11-A951-C2F8DDE1A0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F14BFA-707A-448D-AC07-1D8C4499B0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33AF914-7921-4278-B07D-58E3138BAC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DFC8AE-C02A-48C7-A703-78D418F2EA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53BF7694-61CD-4BC0-B491-73CB2C5A66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D4C198-7656-4010-AE5D-7DD041496D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A2E53B0-6366-49D5-B516-5F6BDA5BC2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9FE48A-095B-4EEF-ABFF-054A8E4443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66BFC23-F8FC-441D-833B-CD77AF0EB6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653E50-EB4C-439C-B65F-2AA3C73631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C48A461-CE18-40C9-82C6-55AF1A51B3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8757A7-F758-46DA-984D-D5E929BFB0F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<sst xmlns="http://schemas.openxmlformats.org/spreadsheetml/2006/main" count="12451" uniqueCount="2565">
  <si>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</si>
  <si>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</si>
  <si>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</si>
  <si>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</si>
  <si>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</si>
  <si>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</si>
  <si>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</si>
  <si>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</si>
  <si>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</si>
  <si>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</si>
  <si>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</si>
  <si>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</si>
  <si>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</si>
  <si>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</si>
  <si>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</si>
  <si>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</si>
  <si>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</si>
  <si>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</si>
  <si>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</si>
  <si>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</si>
  <si>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</si>
  <si>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</si>
  <si>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</si>
  <si>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</si>
  <si>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</si>
  <si>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</si>
  <si>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</si>
  <si>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</si>
  <si>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</si>
  <si>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</si>
  <si>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</si>
  <si>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</si>
  <si>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</si>
  <si>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</si>
  <si>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</si>
  <si>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</si>
  <si>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</si>
  <si>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</si>
  <si>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</si>
  <si>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</si>
  <si>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</si>
  <si>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</si>
  <si>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</si>
  <si>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21039_DPSz_REV</t>
  </si>
  <si>
    <t>Úprava předprostoru Knihovny Kroměřížska DPS_zadávací</t>
  </si>
  <si>
    <t>Stavba</t>
  </si>
  <si>
    <t>Stavební objekt</t>
  </si>
  <si>
    <t>001</t>
  </si>
  <si>
    <t>Příprava území</t>
  </si>
  <si>
    <t>SO001</t>
  </si>
  <si>
    <t>Stavební práce</t>
  </si>
  <si>
    <t>002</t>
  </si>
  <si>
    <t>Kácení dřevin</t>
  </si>
  <si>
    <t>101</t>
  </si>
  <si>
    <t>Parkoviště</t>
  </si>
  <si>
    <t>01</t>
  </si>
  <si>
    <t>Stavební práce - parkoviště</t>
  </si>
  <si>
    <t>02</t>
  </si>
  <si>
    <t>Dopravní značení</t>
  </si>
  <si>
    <t>102</t>
  </si>
  <si>
    <t>Chodníky</t>
  </si>
  <si>
    <t>Stavební práce - chodníky</t>
  </si>
  <si>
    <t>Předláždění</t>
  </si>
  <si>
    <t>201</t>
  </si>
  <si>
    <t>Nové zídky</t>
  </si>
  <si>
    <t>Stavební práce - nové zídky</t>
  </si>
  <si>
    <t>301</t>
  </si>
  <si>
    <t>Přípojka dešťové kanalizace</t>
  </si>
  <si>
    <t>SO301_01</t>
  </si>
  <si>
    <t>Přípojka dešťové kanalizace D</t>
  </si>
  <si>
    <t>SO301_02</t>
  </si>
  <si>
    <t>Přípojka kanalizace D - PŘEKOP KOMUNIKACE PRO NAPOJENÍ</t>
  </si>
  <si>
    <t>302</t>
  </si>
  <si>
    <t>Dešťová kanalizace a RN</t>
  </si>
  <si>
    <t>SO302_01-D1+D2+D3</t>
  </si>
  <si>
    <t>Dešťová kanalizace D1+D2+D3</t>
  </si>
  <si>
    <t>SO302_02-ČERP</t>
  </si>
  <si>
    <t>ČERPADLO PRO AN - ELEKTRO</t>
  </si>
  <si>
    <t>303</t>
  </si>
  <si>
    <t>Stavební úpravy jednotné kanalizace</t>
  </si>
  <si>
    <t>SO303-J1</t>
  </si>
  <si>
    <t>Jednotná kanalizace J1</t>
  </si>
  <si>
    <t>SO303-J1 PŘEKOP</t>
  </si>
  <si>
    <t>SO303-J1 PŘEKOP KOMUNIKACE PRO NAPOJENÍ</t>
  </si>
  <si>
    <t>SO303-J2</t>
  </si>
  <si>
    <t>Jednotná kanalizace J2</t>
  </si>
  <si>
    <t>SO303-J2 PŘEKOP</t>
  </si>
  <si>
    <t>SO303-J1 PŘEKOP - KOMUNIKACE PRO NAPOJENÍ</t>
  </si>
  <si>
    <t>401</t>
  </si>
  <si>
    <t>Veřejné osvětlení</t>
  </si>
  <si>
    <t>401-01 VO</t>
  </si>
  <si>
    <t>401 - VEŘEJNÉ OSVĚTLENÍ</t>
  </si>
  <si>
    <t>701</t>
  </si>
  <si>
    <t>Úprava nasávání VZT a výlezu CO</t>
  </si>
  <si>
    <t>SO701</t>
  </si>
  <si>
    <t>801</t>
  </si>
  <si>
    <t>Sadové úpravy</t>
  </si>
  <si>
    <t>SO801</t>
  </si>
  <si>
    <t>802</t>
  </si>
  <si>
    <t>Mobiliář</t>
  </si>
  <si>
    <t>SO802</t>
  </si>
  <si>
    <t>VN+ON</t>
  </si>
  <si>
    <t>Vedlejší a ostatní náklady</t>
  </si>
  <si>
    <t>Vedlejší a ostatní stavební náklady</t>
  </si>
  <si>
    <t>Celkem za stavbu</t>
  </si>
  <si>
    <t>CZK</t>
  </si>
  <si>
    <t>#POPS</t>
  </si>
  <si>
    <t>Popis stavby: 21039_DPSz_REV - Úprava předprostoru Knihovny Kroměřížska DPS_zadávací</t>
  </si>
  <si>
    <t>#POPO</t>
  </si>
  <si>
    <t>Popis objektu: 001 - Příprava území</t>
  </si>
  <si>
    <t>#POPR</t>
  </si>
  <si>
    <t>Popis rozpoetu: SO001 - Stavební práce</t>
  </si>
  <si>
    <t>Popis objektu: 002 - Kácení dřevin</t>
  </si>
  <si>
    <t>Popis rozpoetu: 002 - Stavební práce</t>
  </si>
  <si>
    <t>Popis objektu: 101 - Parkoviště</t>
  </si>
  <si>
    <t>Popis rozpoetu: 01 - Stavební práce - parkoviště</t>
  </si>
  <si>
    <t>Popis rozpoetu: 02 - Dopravní značení</t>
  </si>
  <si>
    <t>Popis objektu: 102 - Chodníky</t>
  </si>
  <si>
    <t>Popis rozpoetu: 01 - Stavební práce - chodníky</t>
  </si>
  <si>
    <t>Popis rozpoetu: 02 - Předláždění</t>
  </si>
  <si>
    <t>Popis objektu: 201 - Nové zídky</t>
  </si>
  <si>
    <t>Popis rozpoetu: 01 - Stavební práce - nové zídky</t>
  </si>
  <si>
    <t>Popis objektu: 301 - Přípojka dešťové kanalizace</t>
  </si>
  <si>
    <t>Popis rozpoetu: SO301_01 - Přípojka dešťové kanalizace D</t>
  </si>
  <si>
    <t>Popis rozpoetu: SO301_02 - Přípojka kanalizace D - PŘEKOP KOMUNIKACE PRO NAPOJENÍ</t>
  </si>
  <si>
    <t>Popis objektu: 302 - Dešťová kanalizace a RN</t>
  </si>
  <si>
    <t>Popis rozpoetu: SO302_01-D1+D2+D3 - Dešťová kanalizace D1+D2+D3</t>
  </si>
  <si>
    <t>Popis rozpoetu: SO302_02-ČERP - ČERPADLO PRO AN - ELEKTRO</t>
  </si>
  <si>
    <t>Popis objektu: 303 - Stavební úpravy jednotné kanalizace</t>
  </si>
  <si>
    <t>Popis rozpoetu: SO303-J1 - Jednotná kanalizace J1</t>
  </si>
  <si>
    <t>Popis rozpoetu: SO303-J1 PŘEKOP - SO303-J1 PŘEKOP KOMUNIKACE PRO NAPOJENÍ</t>
  </si>
  <si>
    <t>Popis rozpoetu: SO303-J2 - Jednotná kanalizace J2</t>
  </si>
  <si>
    <t>Popis rozpoetu: SO303-J2 PŘEKOP - SO303-J1 PŘEKOP - KOMUNIKACE PRO NAPOJENÍ</t>
  </si>
  <si>
    <t>Popis objektu: 401 - Veřejné osvětlení</t>
  </si>
  <si>
    <t>Popis rozpoetu: 401-01 VO - 401 - VEŘEJNÉ OSVĚTLENÍ</t>
  </si>
  <si>
    <t>Popis objektu: 701 - Úprava nasávání VZT a výlezu CO</t>
  </si>
  <si>
    <t>Popis rozpoetu: SO701 - Stavební práce</t>
  </si>
  <si>
    <t>Popis objektu: 801 - Sadové úpravy</t>
  </si>
  <si>
    <t>Popis rozpoetu: SO801 - Stavební práce</t>
  </si>
  <si>
    <t>Popis objektu: 802 - Mobiliář</t>
  </si>
  <si>
    <t>Popis rozpoetu: SO802 - Stavební práce</t>
  </si>
  <si>
    <t>Popis objektu: VN+ON - Vedlejší a ostatní náklady</t>
  </si>
  <si>
    <t>Popis rozpoetu: VN+ON - Vedlejší a ostatní stavební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</si>
  <si>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</si>
  <si>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</si>
  <si>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</si>
  <si>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</si>
  <si>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</si>
  <si>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</si>
  <si>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</si>
  <si>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</si>
  <si>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</si>
  <si>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</si>
  <si>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</si>
  <si>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</si>
  <si>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</si>
  <si>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</si>
  <si>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</si>
  <si>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</si>
  <si>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</si>
  <si>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</si>
  <si>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</si>
  <si>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</si>
  <si>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</si>
  <si>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</si>
  <si>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</si>
  <si>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</si>
  <si>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</si>
  <si>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</si>
  <si>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</si>
  <si>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</si>
  <si>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ORN</t>
  </si>
  <si>
    <t>VRN</t>
  </si>
  <si>
    <t>711</t>
  </si>
  <si>
    <t>Izolace proti vodě</t>
  </si>
  <si>
    <t>721</t>
  </si>
  <si>
    <t>Vnitřní kanalizace</t>
  </si>
  <si>
    <t>764</t>
  </si>
  <si>
    <t>Konstrukce klempířské</t>
  </si>
  <si>
    <t>767</t>
  </si>
  <si>
    <t>Konstrukce zámečnické</t>
  </si>
  <si>
    <t>783</t>
  </si>
  <si>
    <t>Nátěry</t>
  </si>
  <si>
    <t>M21_5</t>
  </si>
  <si>
    <t>M21_D</t>
  </si>
  <si>
    <t>Demontáže</t>
  </si>
  <si>
    <t>M21_HZS</t>
  </si>
  <si>
    <t>HZS a práce PSV</t>
  </si>
  <si>
    <t>M21_KA</t>
  </si>
  <si>
    <t>Kabely, úložné konstrukce</t>
  </si>
  <si>
    <t>M21_VO</t>
  </si>
  <si>
    <t>Svítidla VO</t>
  </si>
  <si>
    <t>M22_5</t>
  </si>
  <si>
    <t>M22_Č</t>
  </si>
  <si>
    <t>Čerpadlo</t>
  </si>
  <si>
    <t>M22_HZS</t>
  </si>
  <si>
    <t>M22_KA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</si>
  <si>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</si>
  <si>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</si>
  <si>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</si>
  <si>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</si>
  <si>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</si>
  <si>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</si>
  <si>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</si>
  <si>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</si>
  <si>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</si>
  <si>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</si>
  <si>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</si>
  <si>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</si>
  <si>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</si>
  <si>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</si>
  <si>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</si>
  <si>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</si>
  <si>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</si>
  <si>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</si>
  <si>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</si>
  <si>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</si>
  <si>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</si>
  <si>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</si>
  <si>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</si>
  <si>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</si>
  <si>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</si>
  <si>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</si>
  <si>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</si>
  <si>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</si>
  <si>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</si>
  <si>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</si>
  <si>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</si>
  <si>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</si>
  <si>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</si>
  <si>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</si>
  <si>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</si>
  <si>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</si>
  <si>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</si>
  <si>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</si>
  <si>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</si>
  <si>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</si>
  <si>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</si>
  <si>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</si>
  <si>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II</t>
  </si>
  <si>
    <t>RTS 23/ II</t>
  </si>
  <si>
    <t>Práce</t>
  </si>
  <si>
    <t>Důležitá</t>
  </si>
  <si>
    <t>POL1_</t>
  </si>
  <si>
    <t>s přemístěním hmot na skládku na vzdálenost do 3 m nebo s naložením na dopravní prostředek</t>
  </si>
  <si>
    <t>SPI</t>
  </si>
  <si>
    <t xml:space="preserve">stávající dlážděné plochy - uschovat pro zpětné použití : </t>
  </si>
  <si>
    <t>VV</t>
  </si>
  <si>
    <t xml:space="preserve"> - plocha pro odpady : 9,5</t>
  </si>
  <si>
    <t xml:space="preserve"> - přístup. chodníček služebního vchodu : 8,5</t>
  </si>
  <si>
    <t xml:space="preserve"> - při parku : 4,3+1,0</t>
  </si>
  <si>
    <t xml:space="preserve"> - chodníček parkoviště P2 : 10,9</t>
  </si>
  <si>
    <t xml:space="preserve"> - plocha při pravém vstupu na terasu - P2 : 136,5</t>
  </si>
  <si>
    <t xml:space="preserve"> - parkoviště P3 + přístupový chodník : 59,5+17,2+2,85*3+4,9+2,8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</si>
  <si>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</si>
  <si>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</si>
  <si>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Běžná</t>
  </si>
  <si>
    <t>parkoviště P2 - žlab : 40,5</t>
  </si>
  <si>
    <t>113107610R00</t>
  </si>
  <si>
    <t>Odstranění podkladů nebo krytů z kameniva hrubého drceného, v ploše jednotlivě nad 50 m2, tloušťka vrstvy 100 mm</t>
  </si>
  <si>
    <t xml:space="preserve">PODKLAD POD CHODNÍKY - ASFALTOVÉ : </t>
  </si>
  <si>
    <t xml:space="preserve"> - přístupový chodník vstupu ul. Kollárova : 42</t>
  </si>
  <si>
    <t xml:space="preserve"> - chodníky parku : 332</t>
  </si>
  <si>
    <t xml:space="preserve">PODKLAD POD CHODNÍKY - DLÁŽDĚNÉ : </t>
  </si>
  <si>
    <t>113107630R00</t>
  </si>
  <si>
    <t>Odstranění podkladů nebo krytů z kameniva hrubého drceného, v ploše jednotlivě nad 50 m2, tloušťka vrstvy 300 mm</t>
  </si>
  <si>
    <t xml:space="preserve">ASFALTOVÉ PLOCHY PARKOVIŠŤ : </t>
  </si>
  <si>
    <t>- parkoviště P1 : 586</t>
  </si>
  <si>
    <t>- parkoviště P2 : 538+76</t>
  </si>
  <si>
    <t>113108405R00</t>
  </si>
  <si>
    <t>Odstranění podkladů nebo krytů živičných, v ploše jednotlivě nad 50 m2, tloušťka vrstvy 50 mm</t>
  </si>
  <si>
    <t>přístupový chodník vstupu ul. Kollárova : 42</t>
  </si>
  <si>
    <t>parkoviště P1 : 586</t>
  </si>
  <si>
    <t>chodníky parku : 332</t>
  </si>
  <si>
    <t>parkoviště P2 : 538+76</t>
  </si>
  <si>
    <t>113109315R00</t>
  </si>
  <si>
    <t>Odstranění podkladů nebo krytů z betonu prostého, v ploše jednotlivě do 50 m2, tloušťka vrstvy 150 mm</t>
  </si>
  <si>
    <t xml:space="preserve">Stávající okapové chodníčky kolem objektu : </t>
  </si>
  <si>
    <t xml:space="preserve"> - při služebním vchodu : 1,4+0,9</t>
  </si>
  <si>
    <t xml:space="preserve"> - při objektu P1 : 12,9</t>
  </si>
  <si>
    <t xml:space="preserve"> - při vjezdu do gar. žlab : 1,8</t>
  </si>
  <si>
    <t xml:space="preserve"> - pod dlážděným žlabem : 40,1</t>
  </si>
  <si>
    <t xml:space="preserve"> - při objektu P2 : 22,5+8,6</t>
  </si>
  <si>
    <t xml:space="preserve"> - při objektu P3 a komínu : 7,9+5,7+1,3</t>
  </si>
  <si>
    <t>113109410R00</t>
  </si>
  <si>
    <t>Odstranění podkladů nebo krytů z betonu prostého, v ploše jednotlivě nad 50 m2, tloušťka vrstvy 100 mm</t>
  </si>
  <si>
    <t xml:space="preserve"> - předpoklad 100mm betonového podkladu pod asf. plochami : 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</si>
  <si>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</si>
  <si>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</si>
  <si>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</si>
  <si>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</si>
  <si>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 xml:space="preserve"> - místo na odpad a boční chodník - chodníkové : 6,7+17,5+9,1+6,7+4,4</t>
  </si>
  <si>
    <t xml:space="preserve"> - obruby při parkovišti P2 - chodníkové : 21,9+50,1+3,1+6,2</t>
  </si>
  <si>
    <t xml:space="preserve"> - obruby při parkovišti P3 - chodníkové : 45,8+33,9+31,5</t>
  </si>
  <si>
    <t>113202111R00</t>
  </si>
  <si>
    <t>Vytrhání obrub z krajníků nebo obrubníků stojatých</t>
  </si>
  <si>
    <t xml:space="preserve"> - obruby při parkovišti P1 - silniční : 4,5*2</t>
  </si>
  <si>
    <t xml:space="preserve"> - obruby při parkovišti P2 - silniční : 92,9+30,8+2,2</t>
  </si>
  <si>
    <t xml:space="preserve"> - obruby při parkovišti P3 - silniční : 1,5*4</t>
  </si>
  <si>
    <t>113231320R00</t>
  </si>
  <si>
    <t>Bourání liniových odvodňovacích žabů zatížení C250, šířka žlabu 200 mm</t>
  </si>
  <si>
    <t>včetně betonového lože</t>
  </si>
  <si>
    <t xml:space="preserve"> - při garáži : 4,0</t>
  </si>
  <si>
    <t xml:space="preserve"> - parkoviště P1 : 8,0+3,0</t>
  </si>
  <si>
    <t>119001402R00</t>
  </si>
  <si>
    <t>Dočasné zajištění podzemního potrubí nebo vedení ocelového potrubí  DN  přes 200  do 500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</si>
  <si>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</si>
  <si>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</si>
  <si>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zajištění části potrubí VZT DN300 v průběhu výkopových prací : 2*4</t>
  </si>
  <si>
    <t>122201101R00</t>
  </si>
  <si>
    <t>Odkopávky a  prokopávky nezapažené v hornině 3  do 100 m3</t>
  </si>
  <si>
    <t>m3</t>
  </si>
  <si>
    <t>Zelená</t>
  </si>
  <si>
    <t>s přehozením výkopku na vzdálenost do 3 m nebo s naložením na dopravní prostředek,</t>
  </si>
  <si>
    <t xml:space="preserve">ODKOPÁVKY PRO SKLADBU ZP. PLOCH - ZELENÉ PLOCHY : </t>
  </si>
  <si>
    <t xml:space="preserve"> - park_rabátko : 6,1*11,6*0,4</t>
  </si>
  <si>
    <t xml:space="preserve"> - P2/park_rabátko : 12,3*1,8*0,5</t>
  </si>
  <si>
    <t xml:space="preserve"> - P2_rabátko A : 5,3*6,2*0,88</t>
  </si>
  <si>
    <t xml:space="preserve"> - P2_zelená plocha : 3,3*22,0*0,35</t>
  </si>
  <si>
    <t xml:space="preserve"> - P2_rabátko B : 5,0*5,8*0,94</t>
  </si>
  <si>
    <t xml:space="preserve"> - P3_parkovací plocha : 3,5*5,0*0,35</t>
  </si>
  <si>
    <t xml:space="preserve">ODKOPÁVKY PRO SANACI ZEMNÍ PLÁNĚ : </t>
  </si>
  <si>
    <t xml:space="preserve"> - parkovací plochy - 300mm : </t>
  </si>
  <si>
    <t>Parkoviště 01 : 570*1,1*0,3</t>
  </si>
  <si>
    <t>Parkoviště 02 : 578*1,1*0,3</t>
  </si>
  <si>
    <t>Parkoviště 03 : 84*1,1*0,3</t>
  </si>
  <si>
    <t xml:space="preserve"> - chodníky - 200mm : </t>
  </si>
  <si>
    <t>vsakovací dlažba : (163+296)*1,1*0,2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</si>
  <si>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</si>
  <si>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</si>
  <si>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</si>
  <si>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 xml:space="preserve"> - U ZÍDEK PŘEDPOKLAD HL. 0,8M : </t>
  </si>
  <si>
    <t xml:space="preserve">BOURÁNÍ STÁVAJÍCÍCH ZÍDEK : </t>
  </si>
  <si>
    <t>chodník vstup služ./P1 : (17,4*0,5)*0,8</t>
  </si>
  <si>
    <t>chodník Kollárova/P1 : (30,5*0,5)*0,8</t>
  </si>
  <si>
    <t>objekt/P1 : ((30,3/2)*0,5)*1,1+((30,3/2)*0,5)*0,8</t>
  </si>
  <si>
    <t>vjezd garáž/P1 : (4,4*0,5)*0,8</t>
  </si>
  <si>
    <t>vjezd garáž/park : (10,4*0,5)*0,8</t>
  </si>
  <si>
    <t>P1/park : (5,6*0,5)*0,8</t>
  </si>
  <si>
    <t>park - rabátko : (2*(6,75+11,6)*0,3)*0,8</t>
  </si>
  <si>
    <t>park - rabátko při vstupu : (2*(2,6+10,4)*0,2)*0,8</t>
  </si>
  <si>
    <t>park - rabátko_P1 : ((2*(12,7+1,8))*0,2)*0,8</t>
  </si>
  <si>
    <t>objekt/P2 - rabátko : ((5,5+5,5+6,2)*0,2)*0,8</t>
  </si>
  <si>
    <t>objekt/P2 - rabátko 2A : ((15,9)*0,2)*0,8</t>
  </si>
  <si>
    <t>objekt/P2 - rabátko 2B : ((6,1+2,0+5,0)*0,2)*0,8</t>
  </si>
  <si>
    <t>vstup do kotelny : (2,0*0,35)*0,8</t>
  </si>
  <si>
    <t>vlajkové stožáry : 2*(0,5*0,5)*0,8</t>
  </si>
  <si>
    <t xml:space="preserve">--- : </t>
  </si>
  <si>
    <t xml:space="preserve">STĚNY ŽB - PODZEMNÍ : </t>
  </si>
  <si>
    <t xml:space="preserve"> - OBJEKT NASÁVÁNÍ VZT : (2*(1,85*0,365)+2*(1,2*0,325))*0,55</t>
  </si>
  <si>
    <t xml:space="preserve"> - NOUZOVÝ VÝLEZ : (2*(2,25*0,35)+2*(1,2*0,35))*2,6</t>
  </si>
  <si>
    <t xml:space="preserve">ZÁKLADOVÉ DESKY : </t>
  </si>
  <si>
    <t xml:space="preserve"> - OBJEKT NASÁVÁNÍ VZT : 1,93*1,86*0,5</t>
  </si>
  <si>
    <t xml:space="preserve"> - NOUZOVÝ VÝLEZ : 2,25*1,9*0,5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</si>
  <si>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</si>
  <si>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</si>
  <si>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</si>
  <si>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VÝKOPY VEDENÍ STÁVAJÍCÍHO POTRUBÍ DN300 : </t>
  </si>
  <si>
    <t xml:space="preserve">OBJEKT NASÁVÁNÍ VZT : </t>
  </si>
  <si>
    <t xml:space="preserve"> - LEVÉ VEDENÍ : (4,7*0,5+6,2*3,0+1,1*3,9)*1,2</t>
  </si>
  <si>
    <t xml:space="preserve"> - PRAVÉ VEDENÍ : (6,0*0,5+3,1*3,0+1,1*3,9)*1,2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</si>
  <si>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</si>
  <si>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</si>
  <si>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</si>
  <si>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VYKOPÁVKY OKOLO OBJEKTŮ CO : </t>
  </si>
  <si>
    <t xml:space="preserve"> - OBJEKT NASÁVÁNÍ VZT : (2*(2,1+(2,2+0,6))*0,6)*1,0</t>
  </si>
  <si>
    <t xml:space="preserve"> - NOUZOVÝ VÝLEZ : (2*(2,5+(2,2+0,6))*0,6)*3,1</t>
  </si>
  <si>
    <t>151101102R00</t>
  </si>
  <si>
    <t>Zřízení pažení a rozepření stěn rýh příložné  pro jakoukoliv mezerovitost, hloubky do 4 m</t>
  </si>
  <si>
    <t>pro podzemní vedení pro všechny šířky rýhy,</t>
  </si>
  <si>
    <t xml:space="preserve"> - LEVÉ VEDENÍ : (6,2*3,0+1,1*3,9)*2</t>
  </si>
  <si>
    <t xml:space="preserve"> - PRAVÉ VEDENÍ : (3,1*3,0+1,1*3,9)*2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</si>
  <si>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</si>
  <si>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</si>
  <si>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</si>
  <si>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16 : 72,96000</t>
  </si>
  <si>
    <t>151101201R00</t>
  </si>
  <si>
    <t>Zřízení pažení stěn výkopu bez rozepření, vzepření příložné, hloubky do 4 m</t>
  </si>
  <si>
    <t xml:space="preserve"> - NOUZOVÝ VÝLEZ : (2*(2,5+0,6*2)+(2,2+0,6*2))*3,1</t>
  </si>
  <si>
    <t>151101211R00</t>
  </si>
  <si>
    <t>Odstranění pažení stěn výkopu příložné, hloubky do 4 m</t>
  </si>
  <si>
    <t>s uložením pažin na vzdálenost do 3 m od okraje výkopu,</t>
  </si>
  <si>
    <t>Odkaz na mn. položky pořadí 18 : 33,48000</t>
  </si>
  <si>
    <t>151101301R00</t>
  </si>
  <si>
    <t>Zřízení rozepření zapažených stěn výkopů při roubení příložném, hloubky do 4 m</t>
  </si>
  <si>
    <t>s potřebným přepažováním,</t>
  </si>
  <si>
    <t xml:space="preserve"> - NOUZOVÝ VÝLEZ : ((2,5+2*0,6)*(2,2+2*0,6))*3,1</t>
  </si>
  <si>
    <t>151101311R00</t>
  </si>
  <si>
    <t>Odstranění rozepření stěn výkopů při roubení příložném, hloubky do 4 m</t>
  </si>
  <si>
    <t>s uložením materiálu na vzdálenost do 3 m od okraje výkopu,</t>
  </si>
  <si>
    <t>Odkaz na mn. položky pořadí 20 : 38,99800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</si>
  <si>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</si>
  <si>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</si>
  <si>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</si>
  <si>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 xml:space="preserve">výkopy šachet : </t>
  </si>
  <si>
    <t>Odkaz na mn. položky pořadí 15 : 25,59600</t>
  </si>
  <si>
    <t xml:space="preserve">výkopy rýh : </t>
  </si>
  <si>
    <t>Odkaz na mn. položky pořadí 14 : 50,19600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</si>
  <si>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</si>
  <si>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</si>
  <si>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</si>
  <si>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celkové výkopy : </t>
  </si>
  <si>
    <t>Odkaz na mn. položky pořadí 22 : 75,79200</t>
  </si>
  <si>
    <t xml:space="preserve">odkopávky : </t>
  </si>
  <si>
    <t>Odkaz na mn. položky pořadí 12 : 634,62580</t>
  </si>
  <si>
    <t>162701105R00</t>
  </si>
  <si>
    <t>Vodorovné přemístění výkopku z horniny 1 až 4, na vzdálenost přes 9 000  do 10 000 m</t>
  </si>
  <si>
    <t>Žlutá</t>
  </si>
  <si>
    <t>162701109R00</t>
  </si>
  <si>
    <t>Vodorovné přemístění výkopku příplatek k ceně za každých dalších i započatých 1 000 m přes 10 000 m  z horniny 1 až 4</t>
  </si>
  <si>
    <t>Odkaz na mn. položky pořadí 24 : 710,41780*5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</si>
  <si>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</si>
  <si>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</si>
  <si>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</si>
  <si>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CHYBĚJÍCÍ VÝMĚRY PRO ZÁSYP : </t>
  </si>
  <si>
    <t xml:space="preserve"> - ZPĚTNÉ ZÁSYPY ZEMINOU : </t>
  </si>
  <si>
    <t>Odkaz na mn. položky pořadí 27 : 721,37530</t>
  </si>
  <si>
    <t xml:space="preserve"> - CELKOVÉ VÝKOPY : </t>
  </si>
  <si>
    <t>Odkaz na mn. položky pořadí 22 : 75,79200*-1</t>
  </si>
  <si>
    <t>Odkaz na mn. položky pořadí 12 : 634,62580*-1</t>
  </si>
  <si>
    <t xml:space="preserve">ZPĚTNĚ ZEMINOU : </t>
  </si>
  <si>
    <t>Odkaz na mn. položky pořadí 23 : 710,41780</t>
  </si>
  <si>
    <t xml:space="preserve"> - PROSTOR PO VYOURÁNÍ NASÁVÁNÍ VZT : 1,9*1,95*1,0</t>
  </si>
  <si>
    <t xml:space="preserve"> - PROSTOR PO VYOURÁNÍ VÝLEZU CO : 2,25*1,9*3,1</t>
  </si>
  <si>
    <t xml:space="preserve">ODPOČET NOVÝCH A.DVORKŮ : </t>
  </si>
  <si>
    <t xml:space="preserve"> - AD1 : -(1,25*1,5)*1,6</t>
  </si>
  <si>
    <t xml:space="preserve"> - AD2 : -(1,25*1,5)*1,6</t>
  </si>
  <si>
    <t>810351811URS</t>
  </si>
  <si>
    <t>Bourání stávajícího potrubí z betonu DN do 200</t>
  </si>
  <si>
    <t>Vlastní</t>
  </si>
  <si>
    <t>Indiv</t>
  </si>
  <si>
    <t>kanalizace při parkovišti P1 + park : 18,1+19,7+6,1+13,6+11,4+23,5+11,1+10,0</t>
  </si>
  <si>
    <t>kanalizace při parkovišti P2 : 17,4+35,3</t>
  </si>
  <si>
    <t>kanalizace při parkovišti P3 : 4,7+17,6+6,8+6,9+9,6</t>
  </si>
  <si>
    <t>890311851URS</t>
  </si>
  <si>
    <t>Bourání šachet ze ŽB strojně obestavěného prostoru do 1,5 m3</t>
  </si>
  <si>
    <t xml:space="preserve">šachty při vpustích : </t>
  </si>
  <si>
    <t xml:space="preserve"> - park : 1,2*1,2*2,6</t>
  </si>
  <si>
    <t xml:space="preserve"> - park (skrytá šachta - předpoklad) : 1,2*1,2*2,6</t>
  </si>
  <si>
    <t xml:space="preserve"> - parkoviště P2 : 3*(0,8*0,8*1,2)</t>
  </si>
  <si>
    <t>890431851URS</t>
  </si>
  <si>
    <t>Bourání šachet z prefabrikovaných skruží strojně obestavěného prostoru přes 1,5 do 3 m3</t>
  </si>
  <si>
    <t>šachty při P1 : 1,3*(2,0+2,0)</t>
  </si>
  <si>
    <t>šachty při P2 : 1,3*1,7</t>
  </si>
  <si>
    <t>890451851URS</t>
  </si>
  <si>
    <t>Bourání šachet z prefabrikovaných skruží strojně obestavěného prostoru přes 3 do 5 m3</t>
  </si>
  <si>
    <t>šachty při P1 : 1,3*(2,4)</t>
  </si>
  <si>
    <t>šachty při P2 : 1,3*(2,5)</t>
  </si>
  <si>
    <t>899102211URS</t>
  </si>
  <si>
    <t>Demontáž poklopů litinových nebo ocelových včetně rámů hmotnosti přes 50 do 100 kg</t>
  </si>
  <si>
    <t>kus</t>
  </si>
  <si>
    <t>šachty při P1 : 3</t>
  </si>
  <si>
    <t>šachty při P3 : 2</t>
  </si>
  <si>
    <t>899202211URS</t>
  </si>
  <si>
    <t>Demontáž mříží litinových včetně rámů hmotnosti přes 50 do 100 kg</t>
  </si>
  <si>
    <t xml:space="preserve"> - parkoviště P1 : 1</t>
  </si>
  <si>
    <t xml:space="preserve"> - park : 2</t>
  </si>
  <si>
    <t xml:space="preserve"> - parkoviště P2 : 3</t>
  </si>
  <si>
    <t>583326831R</t>
  </si>
  <si>
    <t>Kamenivo stanovené přírodní; těžené; 16/32; OH = 2,60 Mg/m3; štěrkopísek</t>
  </si>
  <si>
    <t>t</t>
  </si>
  <si>
    <t>SPCM</t>
  </si>
  <si>
    <t>Specifikace</t>
  </si>
  <si>
    <t>POL3_</t>
  </si>
  <si>
    <t xml:space="preserve">zásyp jam šachet a rýh : </t>
  </si>
  <si>
    <t xml:space="preserve">koeficient 1,90 t/m2 : </t>
  </si>
  <si>
    <t>Odkaz na mn. položky pořadí 26 : 10,95750*1,9</t>
  </si>
  <si>
    <t>231942201V01</t>
  </si>
  <si>
    <t>Řezání ocel. potrubí DN300, přesné při objektu - pro napojení</t>
  </si>
  <si>
    <t>stávající ocelové potrubí odvětrání krytu CO : 2</t>
  </si>
  <si>
    <t>310239211R00</t>
  </si>
  <si>
    <t>Zazdívka otvorů o ploše přes 1 m2 do 4 m2 ve zdivu nadzákladovém cihlami pálenými pro jakoukoliv maltu vápenocementovou, Prvek zdicí pálený funkce: cihla plná; dl = 290 mm; š = 140 mm; v = 65 mm; fb = 20,0 N/mm2</t>
  </si>
  <si>
    <t>801-4</t>
  </si>
  <si>
    <t>včetně pomocného pracovního lešení</t>
  </si>
  <si>
    <t xml:space="preserve"> - NOUZOVÝ VÝLEZ (VSTUPNÍ OTVOR) - ZDIVO š.500mm : 0,9*1,95*0,5</t>
  </si>
  <si>
    <t>319201311R00</t>
  </si>
  <si>
    <t>Vyrovnání nerovného povrchu jakoukoliv maltou  do 30 mm</t>
  </si>
  <si>
    <t>vnitřního i vnějšího zdiva, bez odsekání vadných cihel, bez pomocného lešení,</t>
  </si>
  <si>
    <t>NOUZOVÝ VÝLEZ (VSTUPNÍ OTVOR) : (0,9+0,5*2)*(1,95+0,5*2)</t>
  </si>
  <si>
    <t xml:space="preserve"> - ROZŠÍŘENÍ VYROVNÁNÍ O 0,5m DO STRAN : </t>
  </si>
  <si>
    <t>936452113R00</t>
  </si>
  <si>
    <t>Výplň cementopopílkovou suspenzí  potrubí 1,0 MPa, DN 200</t>
  </si>
  <si>
    <t xml:space="preserve">m     </t>
  </si>
  <si>
    <t>827-1</t>
  </si>
  <si>
    <t xml:space="preserve">50% délek stávajícího potrubí : </t>
  </si>
  <si>
    <t>kanalizace při parkovišti P1 + park : (18,1+19,7+6,1+13,6+11,4+23,5+11,1+10,0)*0,5</t>
  </si>
  <si>
    <t>kanalizace při parkovišti P2 : (17,4+35,3)*0,5</t>
  </si>
  <si>
    <t>kanalizace při parkovišti P3 : (4,7+17,6+6,8+6,9+9,6)*0,5</t>
  </si>
  <si>
    <t>960321271R00</t>
  </si>
  <si>
    <t>Bourání konstrukcí vodních staveb konstrukce ze železobetonu</t>
  </si>
  <si>
    <t>832-1</t>
  </si>
  <si>
    <t>s naložením vybouraných hmot a suti na dopravní prostředek nebo s odklizením na hromady do vzdálenosti 20 m</t>
  </si>
  <si>
    <t xml:space="preserve">STROPNÍ DESKY tl.100mm : </t>
  </si>
  <si>
    <t xml:space="preserve"> - OBJEKT NASÁVÁNÍ VZT : 0,1*(2,1*2,2)</t>
  </si>
  <si>
    <t xml:space="preserve"> - NOUZOVÝ VÝLEZ : 0,1*(2,5*2,2)</t>
  </si>
  <si>
    <t>962052211R00</t>
  </si>
  <si>
    <t>Bourání zdiva železobetonového nadzákladového</t>
  </si>
  <si>
    <t>801-3</t>
  </si>
  <si>
    <t>nebo vybourání otvorů průřezové plochy přes 4 m2 ve zdivu železobetonovém, včetně pomocného lešení o výšce podlahy do 1900 mm a pro zatížení do 1,5 kPa  (150 kg/m2),</t>
  </si>
  <si>
    <t>chodník vstup služ./P1 : (17,4*0,5)*1,0</t>
  </si>
  <si>
    <t>chodník Kollárova/P1 : (30,5*0,5)*1,2</t>
  </si>
  <si>
    <t>objekt/P1 : ((30,3/2)*0,5)*1,1+((30,3/2)*0,5)*2,6</t>
  </si>
  <si>
    <t>vjezd garáž/P1 : (4,4*0,5)*2,6</t>
  </si>
  <si>
    <t>vjezd garáž/park : (10,4*0,5)*2,6</t>
  </si>
  <si>
    <t>P1/park : (5,6*0,5)*1,2</t>
  </si>
  <si>
    <t>park - rabátko : (2*(6,75+11,6)*0,3)*0,7</t>
  </si>
  <si>
    <t>park - rabátko při vstupu : (2*(2,6+10,4)*0,2)*0,7</t>
  </si>
  <si>
    <t>park - rabátko_P1 : ((2*(12,7+1,8))*0,2)*0,5</t>
  </si>
  <si>
    <t>objekt/P2 - rabátko 2A : ((15,9)*0,2)*0,45</t>
  </si>
  <si>
    <t>objekt/P2 - rabátko 2B : ((6,1+2,0+5,0)*0,2)*0,9</t>
  </si>
  <si>
    <t>vstup do kotelny : (2,0*0,35)*0,9</t>
  </si>
  <si>
    <t>vlajkové stožáry : 2*(0,5*0,5)*0,6</t>
  </si>
  <si>
    <t xml:space="preserve">STĚNY ŽB : </t>
  </si>
  <si>
    <t xml:space="preserve"> - OBJEKT NASÁVÁNÍ VZT : (2*(1,85*0,365)+2*(1,2*0,325))*1,47</t>
  </si>
  <si>
    <t xml:space="preserve"> - NOUZOVÝ VÝLEZ : (2*(2,25*0,35)+2*(1,2*0,35))*1,85</t>
  </si>
  <si>
    <t>963042819R00</t>
  </si>
  <si>
    <t>Bourání jakýchkoliv betonových schodišťových stupňů zhotovených na místě</t>
  </si>
  <si>
    <t>VYROVNÁVACÍ SCHODIŠTĚ PARK/P1 : 5,5*4</t>
  </si>
  <si>
    <t>VYROVNÁVACÍ SCHODIŠTĚ PARK/P2 : 12,5*3</t>
  </si>
  <si>
    <t>976011211R00</t>
  </si>
  <si>
    <t>Demontáž prefabrikovaných plotových desek betonových</t>
  </si>
  <si>
    <t xml:space="preserve">KRYCÍ DESKY STÁVAJÍCÍCH ZÍDEK : </t>
  </si>
  <si>
    <t>park - rabátko : 38</t>
  </si>
  <si>
    <t>park - rabátko při vstupu : 13</t>
  </si>
  <si>
    <t>park - rabátko_P1 : 30</t>
  </si>
  <si>
    <t>objekt/P2 - rabátko : 18</t>
  </si>
  <si>
    <t>objekt/P2 - rabátko 2 : 30</t>
  </si>
  <si>
    <t>krycí desky původ. vlajkových stožárů : 2</t>
  </si>
  <si>
    <t>978059631R00</t>
  </si>
  <si>
    <t>Odsekání a odebrání obkladů stěn z obkladaček vnějších z jakýchkoliv materiálů, plochy přes 2 m2</t>
  </si>
  <si>
    <t>včetně otlučení podkladní omítky až na zdivo,</t>
  </si>
  <si>
    <t xml:space="preserve">STĚNY - PŮVODNÍ ŽB ZÍDKY : </t>
  </si>
  <si>
    <t>chodník vstup služ./P1 : ((17,4*1,0)+(17,4*0,55)+(0,5*0,55))*1,03</t>
  </si>
  <si>
    <t>chodník Kollárova/P1 : ((30,5*0,55)+(30,5*0,95)+(0,5*0,55))*1,03</t>
  </si>
  <si>
    <t>objekt/P1 : (30,3*1,35)*1,03</t>
  </si>
  <si>
    <t>vjezd garáž/P1 : (4,4*2,8)*1,03</t>
  </si>
  <si>
    <t>vjezd garáž/park : (10,4*2,2)*1,03</t>
  </si>
  <si>
    <t>P1/park : ((5,6*1,1)+(5,6*0,7)+(4*0,5*0,55))*1,03</t>
  </si>
  <si>
    <t>park - rabátko : (2*(6,75+11,6)*0,65)*1,03</t>
  </si>
  <si>
    <t>park - rabátko při vstupu : ((2,6+10,4)*0,55)*1,03</t>
  </si>
  <si>
    <t>park - rabátko_P1 : (12,*0,6+12,7*0,29+1,8*0,4+1,8*0,35)*1,03</t>
  </si>
  <si>
    <t>objekt/P2 - rabátko : (5,5+0,25+5,5*0,5+6,2*0,8)*1,03</t>
  </si>
  <si>
    <t>objekt/P2 - rabátko 2A : (2*(15,9*0,4))*1,03</t>
  </si>
  <si>
    <t>objekt/P2 - rabátko 2B : (6,1*0,9+2,0*0,9+5,0*0,7)*1,03</t>
  </si>
  <si>
    <t>vstup do kotelny : (2,0*0,9*2)*1,03</t>
  </si>
  <si>
    <t>vlajkové stožáry : 2*(4*0,5)*0,6</t>
  </si>
  <si>
    <t xml:space="preserve">STĚNY - KABŘINCOVÝ OBKLAD : </t>
  </si>
  <si>
    <t xml:space="preserve"> - OBJEKT NASÁVÁNÍ VZT : (2*(1,85)+2*(1,93))*(1,47-0,5)</t>
  </si>
  <si>
    <t xml:space="preserve"> - NOUZOVÝ VÝLEZ : (2*(2,25)+2*(1,9))*(1,85-0,5)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</si>
  <si>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</si>
  <si>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</si>
  <si>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</si>
  <si>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 xml:space="preserve">DLAŽBA PRO DOPLNĚNÍ PŘEDLÁŽDĚNÝCH PLOCH : </t>
  </si>
  <si>
    <t>Odkaz na mn. položky pořadí 1 : 263,65000</t>
  </si>
  <si>
    <t>728112801V01</t>
  </si>
  <si>
    <t>Demontáž potrubí ocelového kruhového do d 300 mm, šetrné pro zpětné použití</t>
  </si>
  <si>
    <t>stávající ocelové potrubí odvětrání krytu CO : 11,9+10,1+2*(1,55)</t>
  </si>
  <si>
    <t>97905_V01</t>
  </si>
  <si>
    <t>Náklady na naložení, odvoz a zpětný dovoz rozebraných dlažeb, do 5,0km</t>
  </si>
  <si>
    <t xml:space="preserve">0,138 t/m2 : </t>
  </si>
  <si>
    <t>Odkaz na mn. položky pořadí 1 : 263,65000*0,138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</si>
  <si>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</si>
  <si>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</si>
  <si>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</si>
  <si>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</si>
  <si>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</si>
  <si>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764430840R00</t>
  </si>
  <si>
    <t>Demontáž oplechování zdí a nadezdívek rš od 330 do 500 mm</t>
  </si>
  <si>
    <t>800-764</t>
  </si>
  <si>
    <t xml:space="preserve">OPLECHOVÁNÍ STÁVAJÍCÍCH ZÍDEK : </t>
  </si>
  <si>
    <t>chodník vstup služ./P1 : 17,4</t>
  </si>
  <si>
    <t>chodník Kollárova/P1 : 30,5</t>
  </si>
  <si>
    <t>objekt/P1 : 30,3</t>
  </si>
  <si>
    <t>vjezd garáž/P1 : 4,4</t>
  </si>
  <si>
    <t>vjezd garáž/park : 10,4</t>
  </si>
  <si>
    <t>P1/park : 5,6</t>
  </si>
  <si>
    <t>998764201R00</t>
  </si>
  <si>
    <t>Přesun hmot pro konstrukce klempířské v objektech výšky do 6 m</t>
  </si>
  <si>
    <t>50 m vodorovně</t>
  </si>
  <si>
    <t>767392803R00</t>
  </si>
  <si>
    <t>Demontáž krytin střech z plechů přistřelených</t>
  </si>
  <si>
    <t>800-767</t>
  </si>
  <si>
    <t>oplechování stříšky NASÁVÁNÍ DO KOTELNY : 1,0*1,7</t>
  </si>
  <si>
    <t>oplechování stříšky objektu nasávání : 2,1*2,2</t>
  </si>
  <si>
    <t>oplechování stříšky objektu výlezu : 2,5*2,2</t>
  </si>
  <si>
    <t>767996801R00</t>
  </si>
  <si>
    <t>Demontáž ostatních doplňků staveb atypických konstrukcí  o hmotnosti přes 20 do 50 kg</t>
  </si>
  <si>
    <t>kg</t>
  </si>
  <si>
    <t>ocelový poklop nasávání : 35</t>
  </si>
  <si>
    <t xml:space="preserve">VĚTRACÍ MŘÍŽKY : </t>
  </si>
  <si>
    <t xml:space="preserve"> - OBJEKT NASÁVÁNÍ VZT : 4*15</t>
  </si>
  <si>
    <t xml:space="preserve"> - NOUZOVÝ VÝLEZ : 4*15</t>
  </si>
  <si>
    <t xml:space="preserve">STUPADLA : </t>
  </si>
  <si>
    <t xml:space="preserve"> - OBJEKT NASÁVÁNÍ VZT : 3*4*10</t>
  </si>
  <si>
    <t xml:space="preserve"> - NOUZOVÝ VÝLEZ : 3*4*6</t>
  </si>
  <si>
    <t>767996802R00</t>
  </si>
  <si>
    <t>Demontáž ostatních doplňků staveb atypických konstrukcí  o hmotnosti přes 50 do 100 kg</t>
  </si>
  <si>
    <t>STOJAN NA KOLA : 55</t>
  </si>
  <si>
    <t>MŘÍŽ PŘI SCHODIŠTI : 55</t>
  </si>
  <si>
    <t>STÁVAJÍCÍ ZÁBRADLÍ ZÍDEK : (36,0+17,04)*6</t>
  </si>
  <si>
    <t>STÁVAJÍCÍ ZÁBRADLÍ SCHODIŠŤ : 2*10</t>
  </si>
  <si>
    <t>998767201R00</t>
  </si>
  <si>
    <t>Přesun hmot pro kovové stavební doplňk. konstrukce v objektech výšky do 6 m</t>
  </si>
  <si>
    <t>R-9970135</t>
  </si>
  <si>
    <t>Náklady spojené s odvozem a likvidací stavební suti</t>
  </si>
  <si>
    <t>Přesun suti</t>
  </si>
  <si>
    <t>POL8_</t>
  </si>
  <si>
    <t>"naložení a odvoz stavební suti, likvidace v souladu se zákonem č. 541/2020 Sb., o odpadech</t>
  </si>
  <si>
    <t>POP</t>
  </si>
  <si>
    <t>"dle technologie určené zhotovitelem, včetně poplatků za uložení odpadu</t>
  </si>
  <si>
    <t>"obsahuje kompletní likvidaci a recyklaci betonů, asfaltů, štěrků apod.</t>
  </si>
  <si>
    <t>SUM</t>
  </si>
  <si>
    <t>END</t>
  </si>
  <si>
    <t>111201101R00</t>
  </si>
  <si>
    <t>Odstranění křovin a stromů o průměru do 10 cm při celkové ploše do 1 000 m2</t>
  </si>
  <si>
    <t>Modrá</t>
  </si>
  <si>
    <t>s odstraněním kořenů a s případným nutným odklizením křovin a stromů na hromady na vzdálenost do 50 m nebo s naložením na dopravní prostředek, do sklonu terénu 1 : 5,</t>
  </si>
  <si>
    <t>001-02 - Situační výkres přípravy území : 25+85+35+15+55+25+20+15+15</t>
  </si>
  <si>
    <t>111202112R00</t>
  </si>
  <si>
    <t>Odstranění pařezu odfrézováním do hloubky 200 mm pod úroveň terénu dřevina měkká, hloubka 200 mm, průměr do 200 mm</t>
  </si>
  <si>
    <t>823-1</t>
  </si>
  <si>
    <t xml:space="preserve">situační výkres kácení - 002-02 : </t>
  </si>
  <si>
    <t xml:space="preserve"> - habr : 3+1</t>
  </si>
  <si>
    <t>111202114R00</t>
  </si>
  <si>
    <t>Odstranění pařezu odfrézováním do hloubky 200 mm pod úroveň terénu dřevina měkká, hloubka 200 mm, průměr do 400 mm</t>
  </si>
  <si>
    <t xml:space="preserve"> - borovice lesní : 3</t>
  </si>
  <si>
    <t>112101101R00</t>
  </si>
  <si>
    <t>Kácení stromů listnatých  o průměru kmene přes 100 do 300 mm</t>
  </si>
  <si>
    <t>s odřezáním kmene a odvětvením, včetně případného odklizení kmene a větví na oddělené hromady na vzdálenost do 50 m nebo s naložením na dopravní prostředek,</t>
  </si>
  <si>
    <t>1121020V01</t>
  </si>
  <si>
    <t>Likvidace pokácených dřevin, kompletní provedení, včetně skládkovného</t>
  </si>
  <si>
    <t>1121020V02</t>
  </si>
  <si>
    <t>Likvidace pokácených křovin, kompletní provedení, včetně skládkovného</t>
  </si>
  <si>
    <t xml:space="preserve">001-02 - Situační výkres přípravy území : </t>
  </si>
  <si>
    <t>Odkaz na mn. položky pořadí 1 : 290,00000</t>
  </si>
  <si>
    <t>113108305R00</t>
  </si>
  <si>
    <t>Odstranění podkladů nebo krytů živičných, v ploše jednotlivě do 50 m2, tloušťka vrstvy 50 mm</t>
  </si>
  <si>
    <t>Vjezd P1 : 0,75*12</t>
  </si>
  <si>
    <t>Vjezd P2 : 0,75*15</t>
  </si>
  <si>
    <t>Vjezd P3 : 0,75*3,2</t>
  </si>
  <si>
    <t>113151155R00</t>
  </si>
  <si>
    <t>Odstranění podkladu, krytu frézováním povrch živičný, plochy do 500 m2 na jednom objektu nebo při provádění pruhu šířky do  750 mm, tloušťky 200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</si>
  <si>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</si>
  <si>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Odkaz na mn. položky pořadí 1 : 22,65000</t>
  </si>
  <si>
    <t>113152112R00</t>
  </si>
  <si>
    <t>Odstranění podkladů zpevněných ploch kamenivo drcené</t>
  </si>
  <si>
    <t>800-2</t>
  </si>
  <si>
    <t>s přemístěním na skládku na vzdálenost do 20 m nebo s naložením na dopravní prostředek,</t>
  </si>
  <si>
    <t>Vjezd P1 : 0,75*12*0,55</t>
  </si>
  <si>
    <t>Vjezd P2 : 0,75*15*0,55</t>
  </si>
  <si>
    <t>Vjezd P3 : 0,75*3,2*0,55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</si>
  <si>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</si>
  <si>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</si>
  <si>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</si>
  <si>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pro trativod : </t>
  </si>
  <si>
    <t>P1 : 38*0,4*0,4</t>
  </si>
  <si>
    <t>P2 : 38,5*0,4*0,4</t>
  </si>
  <si>
    <t>132201119R00</t>
  </si>
  <si>
    <t xml:space="preserve">Hloubení rýh šířky do 60 cm příplatek za lepivost, v hornině 3,  </t>
  </si>
  <si>
    <t>Odkaz na mn. položky pořadí 4 : 12,24000*0,4</t>
  </si>
  <si>
    <t>Odkaz na mn. položky pořadí 4 : 12,24000</t>
  </si>
  <si>
    <t>Odkaz na mn. položky pořadí 6 : 12,24000*5</t>
  </si>
  <si>
    <t>171101141R00</t>
  </si>
  <si>
    <t>Uložení sypaniny do násypů zhutněných z jakýchkoliv hornin pro jakýkoliv způsob uložení při průměrném množství násypu  do 0,75 m3/m silnice nobo železnice</t>
  </si>
  <si>
    <t>s rozprostřením sypaniny ve vrstvách a s hrubým urovnáním,</t>
  </si>
  <si>
    <t>P1 : 125</t>
  </si>
  <si>
    <t>171201201R00</t>
  </si>
  <si>
    <t>Uložení sypaniny na dočasnou skládku tak, že na 1 m2 plochy připadá přes 2 m3 výkopku nebo ornice</t>
  </si>
  <si>
    <t>175101101RT2</t>
  </si>
  <si>
    <t>Obsyp potrubí bez prohození sypaniny, s dodáním štěrkopísku frakce 0 - 22 mm</t>
  </si>
  <si>
    <t>Červená</t>
  </si>
  <si>
    <t>sypaninou z vhodných hornin tř. 1 - 4 nebo materiálem připraveným podél výkopu ve vzdálenosti do 3 m od jeho kraje, pro jakoukoliv hloubku výkopu a jakoukoliv míru zhutnění,</t>
  </si>
  <si>
    <t xml:space="preserve">trativody : </t>
  </si>
  <si>
    <t>P1 : 38*(0,4*0,3)</t>
  </si>
  <si>
    <t>P2 : 38,5*(0,4*0,3)</t>
  </si>
  <si>
    <t>181201102R00</t>
  </si>
  <si>
    <t>Úprava pláně v násypech v hornině 1 až 4, se zhutněním</t>
  </si>
  <si>
    <t>vyrovnání výškových rozdílů, plochy vodorovné a plochy do sklonu 1 : 5,</t>
  </si>
  <si>
    <t>Odkaz na mn. položky pořadí 34 : 1232,00000*1,1</t>
  </si>
  <si>
    <t>199000005R00</t>
  </si>
  <si>
    <t>Poplatky za skládku zeminy 1- 4, skupina 17 05 04 z Katalogu odpadů</t>
  </si>
  <si>
    <t xml:space="preserve">1,65t/m3 : </t>
  </si>
  <si>
    <t>Odkaz na mn. položky pořadí 4 : 12,24000*1,65</t>
  </si>
  <si>
    <t>58330002.AR</t>
  </si>
  <si>
    <t>Kamenivo nestanovené těžené; typ: netříděný; štěrkopísek k zásypu</t>
  </si>
  <si>
    <t xml:space="preserve">1,7m3/t : </t>
  </si>
  <si>
    <t>Odkaz na mn. položky pořadí 8 : 125,00000*1,7</t>
  </si>
  <si>
    <t>212792112R00</t>
  </si>
  <si>
    <t>Montáž trativodů z flexibilních trubek jakékoliv DN</t>
  </si>
  <si>
    <t>Realizace</t>
  </si>
  <si>
    <t>se zřízením štěrkopískového lože pod trubky a s jejich obsypem v průměrném celkovém množství do 0,15 m3/m,</t>
  </si>
  <si>
    <t>P1 : 38</t>
  </si>
  <si>
    <t>P2 : 38,5</t>
  </si>
  <si>
    <t>212971110R00</t>
  </si>
  <si>
    <t xml:space="preserve">Zřízení opláštění odvod. trativodů z geotextilie o sklonu do 2,5,  </t>
  </si>
  <si>
    <t>v rýze nebo v zářezu se stěnami,</t>
  </si>
  <si>
    <t>Odkaz na mn. položky pořadí 14 : 76,50000*0,35</t>
  </si>
  <si>
    <t>212000V</t>
  </si>
  <si>
    <t>Napojení trativodu na dešťovou kanalizaci, včetně odbočky</t>
  </si>
  <si>
    <t>soubor</t>
  </si>
  <si>
    <t>P1 : 1</t>
  </si>
  <si>
    <t>P2 : 1</t>
  </si>
  <si>
    <t>28611223.AR</t>
  </si>
  <si>
    <t>Trubka plastová drenážní spoj: drážkový; potrubí: jednovrstvé; materiál: PVC; povrch: žebrovaný; ohebná; DN = 100; vsakovací plocha = 34,0 cm2/m</t>
  </si>
  <si>
    <t>Odkaz na mn. položky pořadí 14 : 76,50000*1,1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</si>
  <si>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</si>
  <si>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</si>
  <si>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15 : 26,77500*1,1</t>
  </si>
  <si>
    <t>451572111R00</t>
  </si>
  <si>
    <t>Lože pod potrubí, stoky a drobné objekty z kameniva drobného těženého 0÷4 mm</t>
  </si>
  <si>
    <t>v otevřeném výkopu,</t>
  </si>
  <si>
    <t>P1 : 38*(0,4*0,1)</t>
  </si>
  <si>
    <t>P2 : 38,5*(0,4*0,1)</t>
  </si>
  <si>
    <t>451971112R00</t>
  </si>
  <si>
    <t>Položení podkladní vrstvy z geotextilie položení vrstvy geotextilie, uchycení v terénu sponami z betonářské oceli</t>
  </si>
  <si>
    <t>831-2</t>
  </si>
  <si>
    <t>v rovině nebo ve svahu, s přesahem jednotlivých pásů 150 mm, s uchycením v terénu sponami z betonářské oceli</t>
  </si>
  <si>
    <t>Odkaz na mn. položky pořadí 11 : 1355,20000</t>
  </si>
  <si>
    <t>919726123V</t>
  </si>
  <si>
    <t>Geotextilie ochranná,  hydrofobní sorpční (záchyt ropných úkapů)  netkaná měrná hm přes 300 do 500 g</t>
  </si>
  <si>
    <t xml:space="preserve">m2    </t>
  </si>
  <si>
    <t>Odkaz na mn. položky pořadí 20 : 1355,20000*1,1</t>
  </si>
  <si>
    <t>512533996R00</t>
  </si>
  <si>
    <t>Odstranění lože z kameniva - příplatek za překop</t>
  </si>
  <si>
    <t>Odkaz na mn. položky pořadí 3 : 12,45750</t>
  </si>
  <si>
    <t>564112230R00</t>
  </si>
  <si>
    <t>Podklad nebo podsyp z betonového recyklátu frakce 16-32 mm, tloušťka po zhutnění 30 cm</t>
  </si>
  <si>
    <t>s rozprostřením, vlhčením a zhutněním</t>
  </si>
  <si>
    <t xml:space="preserve">sanační vrstva pláně komunikace : </t>
  </si>
  <si>
    <t>564761111R00</t>
  </si>
  <si>
    <t>Podklad nebo kryt z kameniva hrubého drceného tloušťka po zhutnění 200 mm</t>
  </si>
  <si>
    <t>velikost 32 - 63 mm s rozprostřením a zhutněním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</si>
  <si>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</si>
  <si>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</si>
  <si>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</si>
  <si>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</si>
  <si>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564861111RT2</t>
  </si>
  <si>
    <t>Podklad ze štěrkodrti s rozprostřením a zhutněním frakce 0-32 mm, tloušťka po zhutnění 200 mm</t>
  </si>
  <si>
    <t>565151111R00</t>
  </si>
  <si>
    <t>Podklad z kameniva obaleného asfaltem ACP 16+ až ACP 22+, v pruhu šířky do 3 m, třídy 1, tloušťka po zhutnění 70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</si>
  <si>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</si>
  <si>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</si>
  <si>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</si>
  <si>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</si>
  <si>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573231127R00</t>
  </si>
  <si>
    <t>Postřik spojovací kationaktivní emulzí KAE , množství zbytkového asfaltu 0,70 kg/m2</t>
  </si>
  <si>
    <t>bez posypu kamenivem</t>
  </si>
  <si>
    <t>573231147R00</t>
  </si>
  <si>
    <t>Postřik spojovací kationaktivní emulzí KAE modifikovanou, množství zbytkového asfaltu 0,70 kg/m2</t>
  </si>
  <si>
    <t>577112114R00</t>
  </si>
  <si>
    <t>Beton asfaltový z modifikovaného asfaltu v pruhu šířky do 3 m, ACO 11 S , tloušťky 50 mm, plochy přes 1000 m2</t>
  </si>
  <si>
    <t>599142111R00</t>
  </si>
  <si>
    <t>Úprava zálivky dilatačních nebo pracovních spár šířky přes 20 do 40 mm</t>
  </si>
  <si>
    <t>v cementobetonovém krytu hloubky do 40 mm</t>
  </si>
  <si>
    <t>Odkaz na mn. položky pořadí 46 : 34,70000</t>
  </si>
  <si>
    <t>593532113</t>
  </si>
  <si>
    <t>Kladení dlažby z plastových vegetačních dlaždic pozemních komunikací se zámkem, tl.60mm, s pokládkou vyrovnávací/podklad.vrstvy 5cm, vyplněním zasakovacích otvorů</t>
  </si>
  <si>
    <t>dodávky: podklad.vrstva,výplně otvorů i rošty= samostatně ve specifikaci</t>
  </si>
  <si>
    <t>Parkoviště 01 : 570</t>
  </si>
  <si>
    <t>Parkoviště 02 : 578</t>
  </si>
  <si>
    <t>Parkoviště 03 : 84</t>
  </si>
  <si>
    <t>593532119</t>
  </si>
  <si>
    <t>Příplatek pro výplň do zasakovacích roštů - kladení výplně z dlaždic - kostek 74/74/48mm, do roštových otvorů</t>
  </si>
  <si>
    <t>Odkaz na mn. položky pořadí 34 : 1232,00000</t>
  </si>
  <si>
    <t>596291150V01</t>
  </si>
  <si>
    <t>Přířezy plastových vegetačních roštů dlažby tl. 60 mm</t>
  </si>
  <si>
    <t>Parkoviště 01 : (570)*0,2</t>
  </si>
  <si>
    <t>Parkoviště 02 : (578)*0,2</t>
  </si>
  <si>
    <t>Parkoviště 03 : (84)*0,2</t>
  </si>
  <si>
    <t>56245139</t>
  </si>
  <si>
    <t>Zasakovací rošty pro zpevněné plochy - robustní kce z recyklovan.plastu, uhlíkově neutrální produkt,, barva antracit - rozměr 80x40x6cm+1,5cm zámky,tl. vnější příčky 2cm, vnitř. př.1,5cm, hmotn.8,7kg/ks</t>
  </si>
  <si>
    <t>zatíž.nápravy do 20t  (SLW 60)</t>
  </si>
  <si>
    <t>583424801R</t>
  </si>
  <si>
    <t>Kamenivo stanovené přírodní; drcené; 4/8; typ: praný; OH = 2,64 Mg/m3; granodiorit</t>
  </si>
  <si>
    <t>tl. 5cm, 1m3=1,7t</t>
  </si>
  <si>
    <t>Odkaz na mn. položky pořadí 34 : 1232,00000*0,085</t>
  </si>
  <si>
    <t>59245016-05</t>
  </si>
  <si>
    <t>Dlažba tvar čtverec betonová 74x74x48 mm přírodní/červená - kostky do plastových zasakovacích, roštů tl.60mm (100ks/m2)</t>
  </si>
  <si>
    <t>Odkaz na mn. položky pořadí 34 : 1232,00000*1,05</t>
  </si>
  <si>
    <t>917161111RT2</t>
  </si>
  <si>
    <t>Osazení chodníkového obrubníku kamenného včetně dodávky kamenného obrubníku  ležatého, s boční opěrou z betonu prostého, do lože z betonu prostého C 12/15, rozměru 300 x 200 mm</t>
  </si>
  <si>
    <t>se zřízením lože tl. 80-100 mm</t>
  </si>
  <si>
    <t>P1 : 12</t>
  </si>
  <si>
    <t>P2 : 13</t>
  </si>
  <si>
    <t>P3 : 3,2</t>
  </si>
  <si>
    <t>917862111RU2</t>
  </si>
  <si>
    <t>Osazení silničního nebo chodníkového obrubníku včetně dodávky betonovéího obrubníku  1000/150/250 mm, stojatého, s boční opěrou z betonu prostého, do lože z betonu prostého C 12/15</t>
  </si>
  <si>
    <t>S dodáním hmot pro lože tl. 80-100 mm.</t>
  </si>
  <si>
    <t>P1 : 23+10,5+2,5</t>
  </si>
  <si>
    <t>P2 : 64+46</t>
  </si>
  <si>
    <t>P3 : 11+22,5</t>
  </si>
  <si>
    <t>917862111RV3</t>
  </si>
  <si>
    <t>Osazení silničního nebo chodníkového obrubníku včetně dodávky betonovéího obrubníku  nájezdového 1000/150/150 mm, stojatého, s boční opěrou z betonu prostého, do lože z betonu prostého C 12/15</t>
  </si>
  <si>
    <t>P1 : 5,7+5,5</t>
  </si>
  <si>
    <t>P2 : 5,5+5,4</t>
  </si>
  <si>
    <t>P3 : 2*3</t>
  </si>
  <si>
    <t>917862111RV4</t>
  </si>
  <si>
    <t>Osazení silničního nebo chodníkového obrubníku včetně dodávky betonovéího obrubníku  nájezdového náběhového 1000/150/150-250, stojatého, s boční opěrou z betonu prostého, do lože z betonu prostého C 12/15</t>
  </si>
  <si>
    <t>P1 : 4*1</t>
  </si>
  <si>
    <t>P2 : 6*1</t>
  </si>
  <si>
    <t>P3 : 6*1</t>
  </si>
  <si>
    <t>917931112RT2</t>
  </si>
  <si>
    <t>Osazení silniční přídlažby  z kamenných kostek, kladených ve dvou řadách, lože z betonu C12/15, včetně dodávky přídlažby</t>
  </si>
  <si>
    <t>Odkaz na mn. položky pořadí 40 : 28,20000</t>
  </si>
  <si>
    <t>919731122R00</t>
  </si>
  <si>
    <t>Zarovnání styčné plochy podkladu nebo krytu živičné, tloušťky přes 50 do 100 mm</t>
  </si>
  <si>
    <t>podél vybourané části komunikace nebo zpevněné plochy</t>
  </si>
  <si>
    <t>460030081RT3</t>
  </si>
  <si>
    <t>Řezání spáry v asfaltu nebo betonu, v tloušťce vrstvy do 8-10 cm</t>
  </si>
  <si>
    <t>Vjezd P1 : 2*0,75+12</t>
  </si>
  <si>
    <t>Vjezd P2 : 2*0,75+15</t>
  </si>
  <si>
    <t>Vjezd P3 : 2*0,75+3,2</t>
  </si>
  <si>
    <t>998223011R00</t>
  </si>
  <si>
    <t>Přesun hmot pozemních komunikací, kryt dlážděný jakékoliv délky objektu</t>
  </si>
  <si>
    <t>vodorovně do 200 m</t>
  </si>
  <si>
    <t>460510321R00</t>
  </si>
  <si>
    <t>Chránička kabelová dělená KOPOHALF, DN 110 mm</t>
  </si>
  <si>
    <t>Vjezd na parkoviště P1 : 8,5+5*7,5</t>
  </si>
  <si>
    <t>Vjezd na parkoviště P2 : 7,5</t>
  </si>
  <si>
    <t>Parkoviště P3 : 8,5+5,5+6,5+4,0</t>
  </si>
  <si>
    <t>912291111RT6</t>
  </si>
  <si>
    <t>Osazení směrového kůlu z plastických hmot, včetně dodávky sloupku</t>
  </si>
  <si>
    <t>s vykopáním nebo vyvrtáním jamek, s odhozem výkopku do 3 m, se zabetonováním, nebo uklínováním patek kamenem. Včetně spojovacího materiálu.</t>
  </si>
  <si>
    <t>Parkoviště P1 - sloupek Z11g : 2</t>
  </si>
  <si>
    <t>Parkoviště P2 - sloupek Z11g : 2</t>
  </si>
  <si>
    <t>914001121RT6</t>
  </si>
  <si>
    <t>Osazení a montáž svislých dopravních značek sloupek, do betonového základu a AL patky, včetně dodávky sloupku a značky</t>
  </si>
  <si>
    <t xml:space="preserve">parkoviště P1 : </t>
  </si>
  <si>
    <t>P4 : 1</t>
  </si>
  <si>
    <t>IP11b : 2</t>
  </si>
  <si>
    <t xml:space="preserve">parkoviště P2 : </t>
  </si>
  <si>
    <t>IP12 : 1</t>
  </si>
  <si>
    <t>IP12 - symbol 225 : 1</t>
  </si>
  <si>
    <t xml:space="preserve">parkoviště P3 : </t>
  </si>
  <si>
    <t>IP12 - symbol 225 : 2</t>
  </si>
  <si>
    <t>914001125R00</t>
  </si>
  <si>
    <t xml:space="preserve">Osazení a montáž svislých dopravních značek značka, na sloupek,sloup, konzolu nebo objekt,  </t>
  </si>
  <si>
    <t>E13 : 1</t>
  </si>
  <si>
    <t>E7b : 1</t>
  </si>
  <si>
    <t>E13 : 2</t>
  </si>
  <si>
    <t>E8d : 1</t>
  </si>
  <si>
    <t>E1 : 1</t>
  </si>
  <si>
    <t>915495111V01</t>
  </si>
  <si>
    <t>Příplatek za provedení dělícího vodorovného značení V10b z červených dlaždic do roštu</t>
  </si>
  <si>
    <t>Nedokončená</t>
  </si>
  <si>
    <t xml:space="preserve">V10b : </t>
  </si>
  <si>
    <t>parkoviště P1 : 5,0*15</t>
  </si>
  <si>
    <t>parkoviště P2 : 5,0*19</t>
  </si>
  <si>
    <t>parkoviště P3 : 5,0*2</t>
  </si>
  <si>
    <t>915495111V02</t>
  </si>
  <si>
    <t>Příplatek za provedení vodorovného piktogramu V10f - vyhrazené stání pro invalidy, z červené dlažby do roštů</t>
  </si>
  <si>
    <t xml:space="preserve">V10f : </t>
  </si>
  <si>
    <t>parkoviště P2 : 1</t>
  </si>
  <si>
    <t>parkoviště P3 : 2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</si>
  <si>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</si>
  <si>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</si>
  <si>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</si>
  <si>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</si>
  <si>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40445162V</t>
  </si>
  <si>
    <t>Značka dopravní dodatková E 13</t>
  </si>
  <si>
    <t>40445163V</t>
  </si>
  <si>
    <t>Značka dopravní dodatková E 7 b</t>
  </si>
  <si>
    <t>JEN PRO OSOBNÍ AUTOMOBILY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</si>
  <si>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</si>
  <si>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</si>
  <si>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</si>
  <si>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IP12 : 2</t>
  </si>
  <si>
    <t>P11a : 1</t>
  </si>
  <si>
    <t>Odkaz na mn. položky pořadí 3 : 459,00000*1,1</t>
  </si>
  <si>
    <t xml:space="preserve"> - rozšířeno o 10 % pro obruby : </t>
  </si>
  <si>
    <t>564112220R00</t>
  </si>
  <si>
    <t>Podklad nebo podsyp z betonového recyklátu frakce 16-32 mm, tloušťka po zhutnění 20 cm</t>
  </si>
  <si>
    <t xml:space="preserve">úprava podloží při nedodržení předepsané únosnosti : </t>
  </si>
  <si>
    <t xml:space="preserve"> - chodníky : </t>
  </si>
  <si>
    <t>Odkaz na mn. položky pořadí 4 : 459,00000*1,1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</si>
  <si>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</si>
  <si>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</si>
  <si>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</si>
  <si>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vsakovací dlažba : 163+296</t>
  </si>
  <si>
    <t>596291113R00</t>
  </si>
  <si>
    <t>Řezání zámkové dlažby tloušťky 80 mm</t>
  </si>
  <si>
    <t>vsakovací dlažba : (163+296)*0,3</t>
  </si>
  <si>
    <t>592452620V1</t>
  </si>
  <si>
    <t>Dlažba BEST KARO DRENO přírodní 200 x 200 x 80 mm</t>
  </si>
  <si>
    <t>Dlažba se speciální makroporézní strukturou dostane většinu vody pod povrch.</t>
  </si>
  <si>
    <t>Odkaz na mn. položky pořadí 3 : 459,00000*1,2</t>
  </si>
  <si>
    <t>59245264R</t>
  </si>
  <si>
    <t>dlažba betonová dvouvrstvá; obdélník; dlaždice pro nevidomé; červená; l = 200 mm; š = 100 mm; tl. 80,0 mm</t>
  </si>
  <si>
    <t>varovný pás nový : 5,15*0,4+1,85*0,4*2</t>
  </si>
  <si>
    <t>639571115R00</t>
  </si>
  <si>
    <t>Podklad pod okapových chodník ze štěrku tl. 150 mm</t>
  </si>
  <si>
    <t>801-1</t>
  </si>
  <si>
    <t>bez obrubníku</t>
  </si>
  <si>
    <t>Odkaz na mn. položky pořadí 8 : 38,03000</t>
  </si>
  <si>
    <t>639571205R00</t>
  </si>
  <si>
    <t>Kačírek pro okapový chodník tl. 50 mm, Kamenivo nestanovené těžené; frakce 32,0 až 63,0 mm; typ: praný; kačírek</t>
  </si>
  <si>
    <t>okapový chodník : 0,5*(5,5+7,5+12+16+2,5+6+3+1,6+1,3+0,5+14)+1,4*2,2</t>
  </si>
  <si>
    <t>639571311R00</t>
  </si>
  <si>
    <t>Textilie proti prorůstání 45 g/m2</t>
  </si>
  <si>
    <t>916561111RT7</t>
  </si>
  <si>
    <t>Osazení záhonového obrubníku betonového včetně dodávky obrubníků  1000/50/200 mm, do lože z betonu prostého C 12/15, s boční opěrou z betonu prostého</t>
  </si>
  <si>
    <t>se zřízením lože z betonu prostého C 12/15 tl. 80-100 mm</t>
  </si>
  <si>
    <t>okapový chodník : 5,5+7,5+12+16+2,5+5,5+0,5+3+1,6+1,5+1+13</t>
  </si>
  <si>
    <t>916661111RT5</t>
  </si>
  <si>
    <t>Osazení parkového obrubníku betonového včetně dodávky obrubníku 80x250x1000 mm, s boční opěrou z betonu prostého</t>
  </si>
  <si>
    <t>boční vstup pro zaměstnance : 27+7</t>
  </si>
  <si>
    <t>park : 42,5+35,5+54+21,5+6</t>
  </si>
  <si>
    <t>ul. Jiráskova : 50</t>
  </si>
  <si>
    <t>ul. Vrchlického : 20+46+28,5+9</t>
  </si>
  <si>
    <t>113106231R00</t>
  </si>
  <si>
    <t>Rozebrání vozovek a ploch s jakoukoliv výplní spár   v jakékoliv ploše, ze zámkové dlažky, kladených do lože z kameniva</t>
  </si>
  <si>
    <t>pro opětovné použití - předláždění</t>
  </si>
  <si>
    <t>ul. Kollárova : 19+155</t>
  </si>
  <si>
    <t>ul. Jiráskova : 190</t>
  </si>
  <si>
    <t>zl. Vrchlického : 85+18</t>
  </si>
  <si>
    <t>113107415R00</t>
  </si>
  <si>
    <t>Odstranění podkladů nebo krytů z kameniva těženého, v ploše jednotlivě nad 50 m2, tloušťka vrstvy 150 mm</t>
  </si>
  <si>
    <t>Odkaz na mn. položky pořadí 1 : 467,00000</t>
  </si>
  <si>
    <t>Odkaz na mn. položky pořadí 4 : 467,00000</t>
  </si>
  <si>
    <t>596215021R00</t>
  </si>
  <si>
    <t>Kladení zámkové dlažby do drtě tloušťka dlažby 60 mm, tloušťka lože 40 mm</t>
  </si>
  <si>
    <t>rozebraná dlažba pro opětovné použití - předláždění</t>
  </si>
  <si>
    <t>případně využít dlažbu z bouraných zpevněných ploch z rozpočtu příprava území</t>
  </si>
  <si>
    <t>596291111R00</t>
  </si>
  <si>
    <t>Řezání zámkové dlažby tloušťky 60 mm</t>
  </si>
  <si>
    <t>ul. Kollárova : (19+155)*0,3</t>
  </si>
  <si>
    <t>ul. Jiráskova : (190)*0,3</t>
  </si>
  <si>
    <t>zl. Vrchlického : (85+18)*0,3</t>
  </si>
  <si>
    <t>979084212R00</t>
  </si>
  <si>
    <t>Vodorovná doprava vybouraných hmot po suchu s naložením a se složením na vzdálenost do 50 m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</si>
  <si>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</si>
  <si>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</si>
  <si>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</si>
  <si>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zídka č.2 : 7,695*2,1*1,7+7,759*2,45*2,05</t>
  </si>
  <si>
    <t>zídka č.3 : 6,15*2,25*1,5</t>
  </si>
  <si>
    <t>131201119R00</t>
  </si>
  <si>
    <t xml:space="preserve">Hloubení nezapažených jam a zářezů příplatek za lepivost, v hornině 3,  </t>
  </si>
  <si>
    <t xml:space="preserve">40% výkopu : </t>
  </si>
  <si>
    <t>Odkaz na mn. položky pořadí 1 : 87,19698*0,4</t>
  </si>
  <si>
    <t>zídka č.1 : 9,925*1,35*0,5+23,327*1,6*0,85+21,816*1,9*1,2</t>
  </si>
  <si>
    <t>zídka č.2 : 9,16*1,35*0,85+9,16*1,6*1,1+12,25*1,9*1,2+7,695*2,1*1,7</t>
  </si>
  <si>
    <t>zídka č.3 : 6,15*2,0*1,6+3,421*1,95*1,3+5,05*1,65*1,0+5,35*1,6*0,9</t>
  </si>
  <si>
    <t>132201219R00</t>
  </si>
  <si>
    <t xml:space="preserve">Hloubení rýh šířky přes 60 do 200 cm příplatek za lepivost, v hornině 3,  </t>
  </si>
  <si>
    <t>Odkaz na mn. položky pořadí 3 : 214,58715*0,4</t>
  </si>
  <si>
    <t>151201201R00</t>
  </si>
  <si>
    <t>Zřízení pažení stěn výkopu bez rozepření, vzepření zátažné, hloubky do 4 m</t>
  </si>
  <si>
    <t>Zídka č.1 : 23,327*1,2+1,5*12,8+1,95*21,816</t>
  </si>
  <si>
    <t>Zídka č.2 : 9,16*1,5+12,25*2,0+7,695*2,5+7,759*3,2</t>
  </si>
  <si>
    <t>Zídka č.3 : 6,15*2,5+6,15*2,5+3,421*2,0+5,05*1,5+5,35*1,5</t>
  </si>
  <si>
    <t>151201211R00</t>
  </si>
  <si>
    <t>Odstranění pažení stěn výkopu zátažné, hloubky do 4 m</t>
  </si>
  <si>
    <t>Odkaz na mn. položky pořadí 5 : 225,23190</t>
  </si>
  <si>
    <t>151201301R00</t>
  </si>
  <si>
    <t>Zřízení rozepření zapažených stěn výkopů při roubení zátažném, hloubky do 4 m</t>
  </si>
  <si>
    <t>Zídka č.1 : 23,327*1,2*1,6+1,5*12,8*1,6+1,95*21,816*1,9</t>
  </si>
  <si>
    <t>Zídka č.2 : 9,16*1,5*1,6+12,25*2,0*1,9+7,695*2,5*2,1+7,759*3,2*2,45</t>
  </si>
  <si>
    <t>Zídka č.3 : 6,15*2,5*2,25+6,15*2,5*2,0+3,421*2,0*1,95+5,05*1,5*1,65+5,35*1,5*1,54</t>
  </si>
  <si>
    <t>151201311R00</t>
  </si>
  <si>
    <t>Odstranění rozepření stěn výkopů při roubení zátažném, hloubky do 4 m</t>
  </si>
  <si>
    <t>Odkaz na mn. položky pořadí 7 : 429,64233</t>
  </si>
  <si>
    <t>161101101R00</t>
  </si>
  <si>
    <t>Svislé přemístění výkopku z horniny 1 až 4, při hloubce výkopu přes 1 do 2,5 m</t>
  </si>
  <si>
    <t xml:space="preserve">hloubení jam : </t>
  </si>
  <si>
    <t>Odkaz na mn. položky pořadí 1 : 87,19698</t>
  </si>
  <si>
    <t xml:space="preserve">hloubení rýh : </t>
  </si>
  <si>
    <t>Odkaz na mn. položky pořadí 3 : 214,58716*0,5</t>
  </si>
  <si>
    <t>Odkaz na mn. položky pořadí 3 : 214,58716</t>
  </si>
  <si>
    <t>Odkaz na mn. položky pořadí 10 : 301,78414*5</t>
  </si>
  <si>
    <t>Odkaz na mn. položky pořadí 10 : 301,78414</t>
  </si>
  <si>
    <t>-9,925*0,45-23,327*0,66-21,816*0,89</t>
  </si>
  <si>
    <t>zídka č.2 : 9,16*1,35*0,85+9,16*1,6*1,1+12,25*1,9*1,2+7,695*2,1*1,7+7,695*2,1*1,7+7,759*2,45*2,05</t>
  </si>
  <si>
    <t>-9,16*0,49-9,16*0,68-12,25*0,92-7,695*1,16-7,759*1,46</t>
  </si>
  <si>
    <t>zídka č.3 : 6,15*2,0*1,6+3,421*1,95*1,3+5,05*1,65*1,0+5,35*1,6*0,9+6,15*2,25*1,5</t>
  </si>
  <si>
    <t>-6,15*1,32-6,15*1,10-3,41*0,93-5,05*0,69-5,35*0,68</t>
  </si>
  <si>
    <t>Odkaz na mn. položky pořadí 12 : 301,78414*1,65</t>
  </si>
  <si>
    <t>Odkaz na mn. položky pořadí 13 : 195,08749*1,9</t>
  </si>
  <si>
    <t>Zídka č.1 : 20+26</t>
  </si>
  <si>
    <t>Zídka č.2 : 42,5</t>
  </si>
  <si>
    <t>Zídka č.3 : 11+3</t>
  </si>
  <si>
    <t>Odkaz na mn. položky pořadí 16 : 102,50000*0,35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</si>
  <si>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</si>
  <si>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</si>
  <si>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</si>
  <si>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Zídka č.1 : 1,1*(9,925*0,8+23,327*1,05+21,816*1,35+0,8*0,45+1,05*0,45)</t>
  </si>
  <si>
    <t>Zídka č.2 : 1,1*(9,16*0,8+9,16*1,05+12,25*1,35+7,695*1,55+7,759*1,9+0,8*0,4+1,05*0,5+1,35*0,6+1,55*0,65)</t>
  </si>
  <si>
    <t>Zídka č.3 : 1,1*(6,15*1,75+6,15*1,5+3,421*1,4+5,05*1,1+5,35*1,1+1,5*0,5)</t>
  </si>
  <si>
    <t>271313511R00</t>
  </si>
  <si>
    <t xml:space="preserve">Beton podkladní pod základové konstrukce </t>
  </si>
  <si>
    <t>prostý</t>
  </si>
  <si>
    <t>tř. betonu C 12/15 - V0</t>
  </si>
  <si>
    <t>Zídka č.1 : 0,05*(10,025*0,9+23,427*1,15+21,916*1,45+0,9*0,4+1,15*0,4)</t>
  </si>
  <si>
    <t>Zídka č.2 : 0,05*(9,26*0,9+9,26*1,15+12,35*1,45+7,795*1,65+7,859*2,0+0,9*0,4+1,15*0,4+1,45*0,4+2,0*0,4)</t>
  </si>
  <si>
    <t>Zídka č.3 : 0,05*(6,25*1,85+6,25*1,6+3,421*1,5+5,15*1,2+5,45*1,2+1,6*0,4)</t>
  </si>
  <si>
    <t>274321611R00</t>
  </si>
  <si>
    <t>Beton základových pasů železový třídy C 30/37</t>
  </si>
  <si>
    <t>včetně dodávky a uložení betonu, bez výztuže</t>
  </si>
  <si>
    <t>tř. betonu C 30/37 XC4 - XA2</t>
  </si>
  <si>
    <t>Zídka č.1 : 0,3*(9,925*0,8+23,327*1,05+21,816*1,35+0,8*0,45+1,05*0,45)</t>
  </si>
  <si>
    <t>Zídka č.2 : 0,3*(9,16*0,8+9,16*1,05+12,25*1,35+7,695*1,55+7,759*1,9+0,8*0,4+1,05*0,5+1,35*0,6+1,55*0,65)</t>
  </si>
  <si>
    <t>Zídka č.3 : 0,3*(6,15*1,75+6,15*1,5+3,421*1,4+5,05*1,1+5,35*1,1+1,5*0,5)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</si>
  <si>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</si>
  <si>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</si>
  <si>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</si>
  <si>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Zídka č.1 : 2*0,3*(9,925+2*0,8+23,327+2*1,05+21,816+2*1,35)+2*(0,8*0,45+1,05*0,45)</t>
  </si>
  <si>
    <t>Zídka č.2 : 2*0,3*(9,16+2*0,8+9,16+2*1,05+12,25+2*1,35+7,695+2*1,55+7,759+2*1,9)+2*(0,8*0,4+1,05*0,5+1,35*0,6+1,55*0,65)</t>
  </si>
  <si>
    <t>Zídka č.3 : 2*0,3*(6,15+2*1,75+6,15+2*1,5+3,421+2*1,4+5,05+2*1,1+5,35+2*1,1)+2*(1,5*0,5)</t>
  </si>
  <si>
    <t>274351216R00</t>
  </si>
  <si>
    <t>Bednění stěn základových pasů odstranění</t>
  </si>
  <si>
    <t>Odkaz na mn. položky pořadí 21 : 104,85780</t>
  </si>
  <si>
    <t>274354022R00</t>
  </si>
  <si>
    <t>Bednění prostupu základy průřezu do 0,02 m2, délky prostupu do 0,5 m</t>
  </si>
  <si>
    <t>úprava trouby na potřebný rozměr, uložení a  ukotvení trouby v bednění. Včetně dodávky trouby.</t>
  </si>
  <si>
    <t xml:space="preserve">prostup opětnou stěnou - drenážní potrubí : </t>
  </si>
  <si>
    <t>ŽB1 : 3</t>
  </si>
  <si>
    <t>ŽB2 : 3</t>
  </si>
  <si>
    <t>ŽB3 : 3</t>
  </si>
  <si>
    <t>274361821R00</t>
  </si>
  <si>
    <t xml:space="preserve">Výztuž základových pasů z betonářské oceli výztuž, z oceli 10505,  ,  </t>
  </si>
  <si>
    <t>50kg/m3</t>
  </si>
  <si>
    <t>Odkaz na mn. položky pořadí 20 : 48,74990*0,1</t>
  </si>
  <si>
    <t>721176222R00</t>
  </si>
  <si>
    <t>Potrubí KG svodné (ležaté) v zemi vnější průměr D 110 mm, tloušťka stěny 3,2 mm, DN 100</t>
  </si>
  <si>
    <t>800-721</t>
  </si>
  <si>
    <t>včetně tvarovek, objímek. Bez zednických výpomocí.</t>
  </si>
  <si>
    <t xml:space="preserve">prostupová trouba pro drenážní potrubí opěných stěn : </t>
  </si>
  <si>
    <t>ŽB1 : 3*0,75</t>
  </si>
  <si>
    <t>ŽB2 : 3*0,75</t>
  </si>
  <si>
    <t>ŽB3 : 3*0,75</t>
  </si>
  <si>
    <t>Trubka plastová drenážní spoj: západkový; potrubí: jednovrstvé; materiál: PVC; povrch: žebrovaný; ohebná; DN = 100; vsakovací plocha = 34,0 cm2/m</t>
  </si>
  <si>
    <t>Odkaz na mn. položky pořadí 16 : 102,50000*1,1</t>
  </si>
  <si>
    <t>geotextilie PP; funkce separační, ochranná, výztužná, filtrační; plošná hmotnost 300 g/m2; zpevněná oboustranně</t>
  </si>
  <si>
    <t>Odkaz na mn. položky pořadí 17 : 35,87500*1,1</t>
  </si>
  <si>
    <t>311321826R00</t>
  </si>
  <si>
    <t>Beton nadzákladových zdí železový pohledový třídy PB 2 v přírodní barvě drtí a přísad z betonu třídy C 30/37</t>
  </si>
  <si>
    <t>nosných, výplňových, obkladových, půdních, štítových, poprsních apod. (bez výztuže), s pomocným lešením o výšce podlahy do 1900 mm a pro zatížení 1,5 kPa,</t>
  </si>
  <si>
    <t>pohledová třída betonu min. PB2</t>
  </si>
  <si>
    <t>Zídka č.1 : 0,3*(9,925*0,95+23,327*1,4+21,816*1,85)</t>
  </si>
  <si>
    <t>Zídka č.2 : 0,3*(9,16*1,0+9,16*1,4+12,25*1,9+7,695*2,5+7,759*3,15)</t>
  </si>
  <si>
    <t>Zídka č.3 : 0,3*(6,15*2,9+6,15*2,4+3,421*1,94+5,05*1,44+5,35*1,4)</t>
  </si>
  <si>
    <t>311351805R00</t>
  </si>
  <si>
    <t>Bednění nadzákladových zdí oboustranné za každou stranu pro beton pohledový,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</si>
  <si>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</si>
  <si>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Zídka č.1 : 2*(9,925*0,95+23,327*1,4+21,816*1,85)</t>
  </si>
  <si>
    <t>Zídka č.2 : 2*(9,16*1,0+9,16*1,4+12,25*1,9+7,695*2,5+7,759*3,15)</t>
  </si>
  <si>
    <t>Zídka č.3 : 2*(6,15*2,9+6,15*2,4+3,421*1,94+5,05*1,44+5,35*1,4)</t>
  </si>
  <si>
    <t>311351806R00</t>
  </si>
  <si>
    <t>Bednění nadzákladových zdí oboustranné za každou stranu pro beton pohledový, odstranění</t>
  </si>
  <si>
    <t>Odkaz na mn. položky pořadí 29 : 450,75448</t>
  </si>
  <si>
    <t>311351923R00</t>
  </si>
  <si>
    <t>Lišta do bednění pro sražení hran monolit. konstrukcí průřez 15/15/21 mm</t>
  </si>
  <si>
    <t>Zídka č.1 : 2*(9,925+0,95+23,327+1,4+21,816+1,85)</t>
  </si>
  <si>
    <t>Zídka č.2 : 2*(9,16+1,0+9,16+1,4+12,25+1,9+7,695+2,5+7,759+3,15)</t>
  </si>
  <si>
    <t>Zídka č.3 : 2*(6,15+2,9+6,15+2,4+3,421+1,94+5,05+1,44+5,35+1,4)</t>
  </si>
  <si>
    <t>311361821R00</t>
  </si>
  <si>
    <t>Výztuž nadzákladových zdí z betonářské oceli 10 505(R)</t>
  </si>
  <si>
    <t>včetně distančních prvků</t>
  </si>
  <si>
    <t>100kg/m3</t>
  </si>
  <si>
    <t>Odkaz na mn. položky pořadí 28 : 67,61315*0,13</t>
  </si>
  <si>
    <t xml:space="preserve">STĚNY - objekt knihovny : </t>
  </si>
  <si>
    <t>stěna objektu k ulici Kollárova : (1,9+30,9)*0,2+(4,6*2,4)</t>
  </si>
  <si>
    <t xml:space="preserve"> - odpočet vrat garáže : -2,5*2</t>
  </si>
  <si>
    <t xml:space="preserve"> - ostění vrat garáže : (2*2,0+2,5)*0,5</t>
  </si>
  <si>
    <t>stěna objektu k ulici Jiráskova : ((2,95+10,4)*0,6)+((7,9*0,2)+(19,3*0,75))</t>
  </si>
  <si>
    <t>stěna objektu k ulici Vrchlického : 22,6*0,3</t>
  </si>
  <si>
    <t>sokl objektu komínu : 2*(2,7+1,2)*0,95</t>
  </si>
  <si>
    <t>sokl výdechu větrání kotelny : (2*0,95+1,65)*0,65</t>
  </si>
  <si>
    <t/>
  </si>
  <si>
    <t>na zídce u vstupu do kotelny : (4,2+0,25+0,37)*1,0+0,95*1,1+(0,95+0,4)*0,5+0,85*0,35+1,4*0,5</t>
  </si>
  <si>
    <t>komín : 0,7*(2,7*2+1,2)</t>
  </si>
  <si>
    <t>vstup pro zaměstnance : (0,2+0,3)*6,3+0,3*0,1</t>
  </si>
  <si>
    <t>345232122RT1</t>
  </si>
  <si>
    <t>Stříška na zdivo plotové ze zákrytových desek, délky 800 mm, šířky 400 mm, tloušťky 80 mm</t>
  </si>
  <si>
    <t>s dodávkou zákrytových desek</t>
  </si>
  <si>
    <t>Zídka č.1 : 55,068</t>
  </si>
  <si>
    <t>Zídka č.2 : 46,024</t>
  </si>
  <si>
    <t>Zídka č.3 : 20,771+5,35</t>
  </si>
  <si>
    <t>zídka u vstupu do kotelny : 2*4,2+2,6</t>
  </si>
  <si>
    <t>345232125V</t>
  </si>
  <si>
    <t>Stříška plotu ze zákrytových desek, šířka 400 mm, včetně dodávky desek obloukových</t>
  </si>
  <si>
    <t>Zídka č.1 : 3,142*3+1,571</t>
  </si>
  <si>
    <t>Zídka č.2 : 3,142*2</t>
  </si>
  <si>
    <t>Zídka č.3 : 1,571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</si>
  <si>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</si>
  <si>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</si>
  <si>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</si>
  <si>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 xml:space="preserve">šířky 300mm, výšky 50mm = 0,15m3/mb : </t>
  </si>
  <si>
    <t>Odkaz na mn. položky pořadí 26 : 112,75000*0,15</t>
  </si>
  <si>
    <t>622432112R00</t>
  </si>
  <si>
    <t>Omítky vnější stěn z umělého kamene v přírodní barvě drtí dekorativní střednězrnné, akrylátové</t>
  </si>
  <si>
    <t>Odkaz na mn. položky pořadí 33 : 71,75000</t>
  </si>
  <si>
    <t>622481211RT2</t>
  </si>
  <si>
    <t>Vyztužení povrchových úprav vnějších stěn stěrkou s výztužnou sklotextilní tkaninou, s dodávkou sítě a stěrkového tmelu</t>
  </si>
  <si>
    <t xml:space="preserve">stavební úpravy soklového zdiva objektu : 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</si>
  <si>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</si>
  <si>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</si>
  <si>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</si>
  <si>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</si>
  <si>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938902122R00</t>
  </si>
  <si>
    <t>Čištění ploch betonových konstrukcí tlakovou vodou</t>
  </si>
  <si>
    <t>801-5</t>
  </si>
  <si>
    <t>schodiště a vstup do kotelny : (1,9+2,6)*1,4+6,1*0,9</t>
  </si>
  <si>
    <t>schodiště a vstup do 1.PP : 1,9*(2,5+2,8+1,65)</t>
  </si>
  <si>
    <t>938902123R00</t>
  </si>
  <si>
    <t>Čištění ploch betonových konstrukcí ocelovými kartáči</t>
  </si>
  <si>
    <t>Odkaz na mn. položky pořadí 41 : 24,99500</t>
  </si>
  <si>
    <t>978015291R00</t>
  </si>
  <si>
    <t>Otlučení omítek vápenných nebo vápenocementových vnějších s vyškrabáním spár, s očištěním zdiva  1. až 4. stupni složitosti, v rozsahu do 100 %</t>
  </si>
  <si>
    <t>Odkaz na mn. položky pořadí 44 : 67,82500</t>
  </si>
  <si>
    <t>kabřinec na zídce u vstupu do kotelny : (4,2+0,25+0,37)*1,0+0,95*1,1+0,85*0,35+1,4*0,5</t>
  </si>
  <si>
    <t>998012021R00</t>
  </si>
  <si>
    <t>Přesun hmot pro budovy s nosnou konstr. monolit. výšky do 6 m</t>
  </si>
  <si>
    <t>přesun hmot pro budovy občanské výstavby (JKSO 801), budovy pro bydlení (JKSO 803) budovy pro výrobu a služby (JKSO 812) s nosnou svislou konstrukcí monolitickou betonovou tyčovou nebo plošnou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</si>
  <si>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</si>
  <si>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</si>
  <si>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</si>
  <si>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Odkaz na mn. položky pořadí 47 : 504,87500</t>
  </si>
  <si>
    <t>711823121RT2</t>
  </si>
  <si>
    <t>Ochrana konstrukcí nopovou fólií svisle, výška nopu 4 mm, včetně dodávky fólie</t>
  </si>
  <si>
    <t>Zídka č.1 : (50+45+15)*1,75</t>
  </si>
  <si>
    <t>Zídka č.2 : (36+80)*1,75</t>
  </si>
  <si>
    <t>Zídka č.3 : (15+11,5+7,5+19,5+6+3)*1,75</t>
  </si>
  <si>
    <t>711823129RT2</t>
  </si>
  <si>
    <t>Ochrana konstrukcí nopovou fólií ukončovací lišta,  , včetně dodávky lišty</t>
  </si>
  <si>
    <t>Zídka č.1 : 55,1+19,85+33,4</t>
  </si>
  <si>
    <t>Zídka č.2 : 46+45,1</t>
  </si>
  <si>
    <t>Zídka č.3 : 20,8+6+5,4+7,3+10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</si>
  <si>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</si>
  <si>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</si>
  <si>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</si>
  <si>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764522610R00</t>
  </si>
  <si>
    <t>Oplechování říms a ozdobných prvků z titanzinkového plechu oplechování římsy celoplošným lepením, RŠ 1000 mm, povrch přírodní TiZn, povrch lesklý</t>
  </si>
  <si>
    <t>včetně dodávky plechových tabulí a svitků, včetně spojovacích prostředků a těsnící hmoty.</t>
  </si>
  <si>
    <t>oplechování stříšky výdechu kotelny : 2,75</t>
  </si>
  <si>
    <t>R-767 003.RT00</t>
  </si>
  <si>
    <t>Zábradlí zídky, nerezové kulaté, výšky 620 mm, kotvení chem. kotv., včetně montáže a dodávky</t>
  </si>
  <si>
    <t>P1 : 19,84+2,7</t>
  </si>
  <si>
    <t>R-767 004.RT00</t>
  </si>
  <si>
    <t>Zábradlí zídky, nerezové kulaté, výšky 300 mm, kotvení chem. kotv., včetně montáže a dodávky</t>
  </si>
  <si>
    <t>P2 : 6,34+2*2,55</t>
  </si>
  <si>
    <t>R-767 005.RT00</t>
  </si>
  <si>
    <t>Demontáž a zpětná montáž okenních mříží</t>
  </si>
  <si>
    <t xml:space="preserve">ks    </t>
  </si>
  <si>
    <t>R-767 006.RT00</t>
  </si>
  <si>
    <t>D+M ventilační mřížky čtyřhranné 350x350mm</t>
  </si>
  <si>
    <t>R-767 007.RT00</t>
  </si>
  <si>
    <t>D+M 2ks konzol pro klimatizaci, včetně její přeložení</t>
  </si>
  <si>
    <t>783201831R00</t>
  </si>
  <si>
    <t>Odstranění nátěrů z kovových doplňk.konstrukcí chemickými odstranovači</t>
  </si>
  <si>
    <t>800-783</t>
  </si>
  <si>
    <t>okenní mříže : 8*0,6*1,0*2</t>
  </si>
  <si>
    <t>783225100R00</t>
  </si>
  <si>
    <t xml:space="preserve">Nátěry kov.stavebních doplňk.konstrukcí syntetické dvojnásobné + 1x email,  </t>
  </si>
  <si>
    <t>Odkaz na mn. položky pořadí 59 : 9,60000</t>
  </si>
  <si>
    <t>783896210R00</t>
  </si>
  <si>
    <t>Nátěry betonových podlah akrylátové penetrace 1x, Penetrace akrylová (AY); funkce: zpevnění povrchu, úprava savosti; ředidlo: voda (disperzní)</t>
  </si>
  <si>
    <t>783896211R00</t>
  </si>
  <si>
    <t>Nátěry betonových podlah akrylátové 2xemail</t>
  </si>
  <si>
    <t>783904811R00</t>
  </si>
  <si>
    <t>Ostatní práce odrezivění kovových konstrukcí</t>
  </si>
  <si>
    <t>115101201R00</t>
  </si>
  <si>
    <t>Čerpání vody na dopravní výšku do 10 m 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</si>
  <si>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</si>
  <si>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</si>
  <si>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5*24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</si>
  <si>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</si>
  <si>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</si>
  <si>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</si>
  <si>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</si>
  <si>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119001401R00</t>
  </si>
  <si>
    <t>Dočasné zajištění podzemního potrubí nebo vedení ocelového potrubí  DN  do 200 mm</t>
  </si>
  <si>
    <t>2*4</t>
  </si>
  <si>
    <t>119001421R00</t>
  </si>
  <si>
    <t>Dočasné zajištění podzemního potrubí nebo vedení kabelů do 3 kabelů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</si>
  <si>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</si>
  <si>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</si>
  <si>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</si>
  <si>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šachta ŠP1 : 2,6*2,6*2,75</t>
  </si>
  <si>
    <t>131201209R00</t>
  </si>
  <si>
    <t xml:space="preserve">Hloubení zapažených jam a zářezů příplatek za lepivost, v hornině 3,  </t>
  </si>
  <si>
    <t>Odkaz na mn. položky pořadí 5 : 18,59000*0,4</t>
  </si>
  <si>
    <t>hloubka výkopu potrubí 301 - 2,75m/š.1,2m : 9,5*1,2*2,75</t>
  </si>
  <si>
    <t>Odkaz na mn. položky pořadí 7 : 31,35000*0,4</t>
  </si>
  <si>
    <t>pažení výkopu potrubí 301 : 2*(9,5*2,75)</t>
  </si>
  <si>
    <t>Odkaz na mn. položky pořadí 9 : 52,25000</t>
  </si>
  <si>
    <t>šachta ŠP1 : 4*(2,6*2,5)</t>
  </si>
  <si>
    <t>Odkaz na mn. položky pořadí 11 : 26,00000</t>
  </si>
  <si>
    <t>Odkaz na mn. položky pořadí 5 : 18,59000</t>
  </si>
  <si>
    <t>Odkaz na mn. položky pořadí 7 : 31,35000</t>
  </si>
  <si>
    <t>Odkaz na mn. položky pořadí 15 : 49,94000</t>
  </si>
  <si>
    <t xml:space="preserve">zpětné zásypy : </t>
  </si>
  <si>
    <t>Odkaz na mn. položky pořadí 20 : 33,87250*-1</t>
  </si>
  <si>
    <t>Odkaz na mn. položky pořadí 17 : 16,06750*5</t>
  </si>
  <si>
    <t>Odkaz na mn. položky pořadí 17 : 16,06750</t>
  </si>
  <si>
    <t xml:space="preserve">skladba vozovky 400mm : </t>
  </si>
  <si>
    <t>šachta ŠP1 : 2,6*2,6*(2,75-0,4)</t>
  </si>
  <si>
    <t>odpočet šachty : -(pi*0,5*0,5)*2,5</t>
  </si>
  <si>
    <t>hloubka výkopu potrubí 301 - 2,75m/š.1,2m : 9,5*1,2*(2,75-(0,4+0,5+0,1))</t>
  </si>
  <si>
    <t xml:space="preserve"> - včetně podsypu a obsypu : </t>
  </si>
  <si>
    <t>175101101R00</t>
  </si>
  <si>
    <t>Obsyp potrubí bez prohození sypaniny, bez dodávky obsypového materiálu</t>
  </si>
  <si>
    <t>přípojka 301 : 9,5*1,20*(0,30+0,20)</t>
  </si>
  <si>
    <t>Odkaz na mn. položky pořadí 19 : 16,06750*1,65</t>
  </si>
  <si>
    <t>583320831R</t>
  </si>
  <si>
    <t>Kamenivo stanovené přírodní; těžené; 0/8; OH = 2,58 Mg/m3; štěrkopísek</t>
  </si>
  <si>
    <t xml:space="preserve">obsyp potrubí : </t>
  </si>
  <si>
    <t>Odkaz na mn. položky pořadí 21 : 5,70000*1,9</t>
  </si>
  <si>
    <t>Odkaz na mn. položky pořadí 20 : 33,87251*1,9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</si>
  <si>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</si>
  <si>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</si>
  <si>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</si>
  <si>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šachta ŠP1 DN1000 : (4*1,5)*0,15</t>
  </si>
  <si>
    <t>273351216R00</t>
  </si>
  <si>
    <t>Bednění stěn základových desek odstranění</t>
  </si>
  <si>
    <t>Odkaz na mn. položky pořadí 25 : 0,90000</t>
  </si>
  <si>
    <t>460650016R00</t>
  </si>
  <si>
    <t>Podkladová vrstva z betonu</t>
  </si>
  <si>
    <t>podklad pod šachtu ŠP1 : 1,5*1,5*0,1</t>
  </si>
  <si>
    <t>přípojka 301 - mocnost 100mm : 9,5*1,20*(0,1)</t>
  </si>
  <si>
    <t>452112121R00</t>
  </si>
  <si>
    <t>Osazení betonových dílců pod potrubí prstenců nebo rámůpod poklopy a mříže výšky přes 100 do 200 mm</t>
  </si>
  <si>
    <t xml:space="preserve">vyrovnávací prstence šachty : </t>
  </si>
  <si>
    <t>2*120mm : 2</t>
  </si>
  <si>
    <t>457311117R00</t>
  </si>
  <si>
    <t>Vyrovnávací beton beton C 20/25</t>
  </si>
  <si>
    <t>821-1</t>
  </si>
  <si>
    <t>na vodorovné mostní konstrukci s očištěním podkladních ploch, provedený v předepsaném spádu,</t>
  </si>
  <si>
    <t>Výplňový beton šachty ŠP1 - kyneta šachty : 0,8*0,125+0,1*0,8</t>
  </si>
  <si>
    <t>460650015R00</t>
  </si>
  <si>
    <t>Podkladová vrstva ze štěrkopísku</t>
  </si>
  <si>
    <t>šachta ŠP1 DN1000 : 2,6*2,6*0,15</t>
  </si>
  <si>
    <t>59224177.AR</t>
  </si>
  <si>
    <t>prstenec betonový; DN = 625,0 mm; h = 120,0 mm; s = 120,00 mm</t>
  </si>
  <si>
    <t xml:space="preserve">prstence 120 : </t>
  </si>
  <si>
    <t>Odkaz na mn. položky pořadí 29 : 2,00000</t>
  </si>
  <si>
    <t>871351111R00</t>
  </si>
  <si>
    <t>Montáž potrubí z plastických hmot z tlakových trubek z tvrdého PVC těsněných gumovým kroužkem, vnějšího průměru 225 mm</t>
  </si>
  <si>
    <t>PŘÍPOJKA 301 : 10</t>
  </si>
  <si>
    <t>877353121R00</t>
  </si>
  <si>
    <t>Montáž tvarovek na potrubí z trub z plastů těsněných gumovým kroužkem odbočných DN 200 mm</t>
  </si>
  <si>
    <t>Odkaz na mn. položky pořadí 50 : 1,00000</t>
  </si>
  <si>
    <t>891355321R00</t>
  </si>
  <si>
    <t>Montáž vodovodních armatur na potrubí zpětných klapek, DN 200 mm</t>
  </si>
  <si>
    <t>Odkaz na mn. položky pořadí 47 : 1,00000</t>
  </si>
  <si>
    <t>891359111R00</t>
  </si>
  <si>
    <t>Montáž vodovodních armatur na potrubí navrtávacích pasů s ventilem Jt 1 Mpa na potrubí z trub osinkocementových, litinových, ocelových nebo plastických hmot, DN 200 mm</t>
  </si>
  <si>
    <t>Odkaz na mn. položky pořadí 45 : 1,00000</t>
  </si>
  <si>
    <t>892583111R00</t>
  </si>
  <si>
    <t>Zkoušky těsnosti kanalizačního potrubí zabezpečení konců kanalizačního potrubí při tlakových zkouškách vodou  do DN 300 mm</t>
  </si>
  <si>
    <t>úsek</t>
  </si>
  <si>
    <t>vodou nebo vzduchem,</t>
  </si>
  <si>
    <t>892585111R00</t>
  </si>
  <si>
    <t>Zkoušky těsnosti kanalizačního potrubí zabezpečení konců a zkouška vzduchem kanalizačního potrubí   do DN 300 mm</t>
  </si>
  <si>
    <t>892855111R00</t>
  </si>
  <si>
    <t>Kamerové prohlídky potrubí do 15 m</t>
  </si>
  <si>
    <t>894421111R00</t>
  </si>
  <si>
    <t>Osazení betonových dílců pro šachty podle DIN 4034 skruže rovné, o hmotnosti do 0,5 t</t>
  </si>
  <si>
    <t>na kroužek,</t>
  </si>
  <si>
    <t xml:space="preserve">šachta ŠP1 : </t>
  </si>
  <si>
    <t>Odkaz na mn. položky pořadí 53 : 1,00000</t>
  </si>
  <si>
    <t>Odkaz na mn. položky pořadí 54 : 1,00000</t>
  </si>
  <si>
    <t>894422111RT1</t>
  </si>
  <si>
    <t>Osazení betonových dílců pro šachty podle DIN 4034 skruže přechodové, pro jakoukoliv hmotnost</t>
  </si>
  <si>
    <t>Odkaz na mn. položky pořadí 52 : 1,00000</t>
  </si>
  <si>
    <t>894423111RT1</t>
  </si>
  <si>
    <t>Osazení betonových dílců pro šachty podle DIN 4034 šachtového dna, o hmotnosti do 2 t</t>
  </si>
  <si>
    <t>Odkaz na mn. položky pořadí 55 : 1,00000</t>
  </si>
  <si>
    <t>899102111R00</t>
  </si>
  <si>
    <t>Osazení poklopů litinových a ocelových o hmotnost jednotlivě přes 50  do 100 kg</t>
  </si>
  <si>
    <t>Odkaz na mn. položky pořadí 51 : 1,00000</t>
  </si>
  <si>
    <t>899721112R00</t>
  </si>
  <si>
    <t>Výstražné fólie výstražná fólie pro vodovod, šířka 30 cm</t>
  </si>
  <si>
    <t>32950.V01</t>
  </si>
  <si>
    <t>Navrtávací odbočka DN900/200</t>
  </si>
  <si>
    <t>891359101V01</t>
  </si>
  <si>
    <t>Provedení otvoru do stávající stoky DN 200 - frézováním, včetně dodání připojovací tvarovky</t>
  </si>
  <si>
    <t>Pro napojení nově budované kanalizační přípojky na stávající stoku, bude vyfrézován otvor pro osazení připojovací tvarovky v horní polovině potrubí stoky, úhel napojení je přípustný v rozpětí 45° - 60°. Provedení dodatečného napojení je přípustné pouze pracovníky provozovatele na základě objednávky stavebníka. Použitá vložka sedla musí zabezpečit vodotěsné napojení přípojky na kanalizaci a nesmí zasahovat do průtočného profilu stoky.</t>
  </si>
  <si>
    <t>PŘÍPOJKA 301 : 1</t>
  </si>
  <si>
    <t>899521211V00</t>
  </si>
  <si>
    <t>D+M Vidlicové šachtové stupadlo - dvouřadý žebřík, pro dodatečnou montáž, včetně kotevních hmoždinek</t>
  </si>
  <si>
    <t>Nerezová ocel s polyethylénovým povlakem - s jedním ohybem, dlouhá bočnice</t>
  </si>
  <si>
    <t>- á 250mm</t>
  </si>
  <si>
    <t>šachta Š1 : 10</t>
  </si>
  <si>
    <t>28611340.V01</t>
  </si>
  <si>
    <t>Koncová klapka DN200 se šikmým talířem na kolmou bet. stěnu vč. uchycení</t>
  </si>
  <si>
    <t>šachta ŠP1 : 1</t>
  </si>
  <si>
    <t>28614523R</t>
  </si>
  <si>
    <t>Trubka plastová pro venkovní kanalizaci spoj: hrdlový; potrubí: vícevrstvé; skladba: PP-HM - PP-HM - PP-HM; povrch: hladký; DN = 200; de = 200,0 mm; s = 7,2 mm; SN 12</t>
  </si>
  <si>
    <t>28614524R</t>
  </si>
  <si>
    <t>PŘÍPOJKA 301 : 3</t>
  </si>
  <si>
    <t>28651667.AR</t>
  </si>
  <si>
    <t>Koleno plastové pro venkovní kanalizaci typ: jednoznačné; spoj: hrdlový; potrubí: jednovrstvé; materiál: PVC-U; povrch: hladký; jmenovitý úhel = 45,0 °; DN = 200; SDR 41,0; SN 8</t>
  </si>
  <si>
    <t>55243346R</t>
  </si>
  <si>
    <t>poklop kanalizační; litino-betonový; D výrobku 610 mm; únosnost D 400 kN; bez odvětrání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</si>
  <si>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</si>
  <si>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</si>
  <si>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</si>
  <si>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</si>
  <si>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</si>
  <si>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</si>
  <si>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59224367.AR</t>
  </si>
  <si>
    <t>dno šachetní přímé; železobeton; TBZ; DN = 1 000,0 mm; D odtoku do 500 mm; h = 800 mm; t = 150 mm; beton C 40/50</t>
  </si>
  <si>
    <t>59224373.AR</t>
  </si>
  <si>
    <t>profil těsnicí elastomerní; pro spojení betonových šachetních dílů; tvar kruh; d = 1 000,0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</si>
  <si>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</si>
  <si>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</si>
  <si>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</si>
  <si>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783897131R00</t>
  </si>
  <si>
    <t>Nátěr betonových povrchů vodoodpudivý na siloxanové bázi, pro exteriér, dvojnásobný</t>
  </si>
  <si>
    <t>šachta ŠP1 - ochranný nátěr : 2,0</t>
  </si>
  <si>
    <t>230230006R00</t>
  </si>
  <si>
    <t>Předběžná tlaková zkouška vodou, DN 200</t>
  </si>
  <si>
    <t>230230021R00</t>
  </si>
  <si>
    <t>Hlavní tlaková zkouška vzduchem 0,6 MPa, DN 200</t>
  </si>
  <si>
    <t>08211320R</t>
  </si>
  <si>
    <t>vodné pro vodu pitnou</t>
  </si>
  <si>
    <t>TLAKOVÁ ZKOUŠKA VODOU : 10*(PI*0,1*0,1)</t>
  </si>
  <si>
    <t>překop ulice Vrchlického : (1,2+0,5*2)*5,0</t>
  </si>
  <si>
    <t>překop ulice Vrchlického : ((1,2+0,5*2)*5,0)*0,55</t>
  </si>
  <si>
    <t xml:space="preserve">překop ulice Vrchlického : </t>
  </si>
  <si>
    <t>Odkaz na mn. položky pořadí 11 : 11,00000</t>
  </si>
  <si>
    <t>565161111R00</t>
  </si>
  <si>
    <t>Podklad z kameniva obaleného asfaltem ACP 16+ až ACP 22+, v pruhu šířky do 3 m, třídy 1, tloušťka po zhutnění 80 mm</t>
  </si>
  <si>
    <t>Postřik živičný spojovací bez posypu kamenivem , množství zbytkového asfaltu 0,70 kg/m2</t>
  </si>
  <si>
    <t>Postřik živičný spojovací bez posypu kamenivem modifikovanou, množství zbytkového asfaltu 0,70 kg/m2</t>
  </si>
  <si>
    <t>překop ulice Vrchlického : 2*((1,2+0,5*2)+5,0)</t>
  </si>
  <si>
    <t xml:space="preserve">BET : </t>
  </si>
  <si>
    <t>šachta ŠD1 : 2,6*2,6*(1,39)</t>
  </si>
  <si>
    <t xml:space="preserve">PP : </t>
  </si>
  <si>
    <t>šachta ŠD2 : 1,6*1,6*1,35</t>
  </si>
  <si>
    <t>šachta ŠD3 : 1,6*1,6*1,33</t>
  </si>
  <si>
    <t>OLK : ((2,3+2*0,60)*(2,3+2*0,60)*3,0)</t>
  </si>
  <si>
    <t>131201202R00</t>
  </si>
  <si>
    <t>Hloubení zapažených jam a zářezů do 1000 m3, v hornině 3, strojně, s ručním dočištěním</t>
  </si>
  <si>
    <t>AN : ((3,08+2*0,60)*(6,38+2*0,60)*3,70)</t>
  </si>
  <si>
    <t>RN : ((3,58+2*0,60)*(8,48+2*0,60)*3,70)</t>
  </si>
  <si>
    <t>Odkaz na mn. položky pořadí 5 : 53,00720*0,4</t>
  </si>
  <si>
    <t>Odkaz na mn. položky pořadí 6 : 291,23735*0,4</t>
  </si>
  <si>
    <t xml:space="preserve">připojení žlabů DN150 : </t>
  </si>
  <si>
    <t>kanal. D1 ŽV1/ŠD3 : 8,5*1,2*0,95</t>
  </si>
  <si>
    <t>připojení D1 ŽV3/TRASA ŠD1-OLK : 2,5*1,2*1,22</t>
  </si>
  <si>
    <t>připojení D2 ŽV4/TRASA ŠJ5-ŠJ_P2 : (5,0+0,7)*1,2*0,85</t>
  </si>
  <si>
    <t>připojení D3 ŽV2/TRASA ŠJ2-ŠJ1 : (3,0+12,4)*1,2*1,45</t>
  </si>
  <si>
    <t xml:space="preserve">kanal. D1 : </t>
  </si>
  <si>
    <t>ŠD3/ŠD2 : 19,7*1,2*1,45</t>
  </si>
  <si>
    <t>ŠD2/ŠD1 : 15,9*1,2*1,2</t>
  </si>
  <si>
    <t>ŠD1/OLK : 23,4*1,2*1,2</t>
  </si>
  <si>
    <t xml:space="preserve">PROPOJOVACÍ POTRUBÍ : </t>
  </si>
  <si>
    <t>OLK/AN : 1,5*1,2*1,2</t>
  </si>
  <si>
    <t>AN/RN : 1,0*1,2*1,2</t>
  </si>
  <si>
    <t>RN/ŠP1 : 2,5*1,2*1,2</t>
  </si>
  <si>
    <t>Odkaz na mn. položky pořadí 8 : 144,03000*0,4</t>
  </si>
  <si>
    <t>151101101R00</t>
  </si>
  <si>
    <t>Zřízení pažení a rozepření stěn rýh příložné  pro jakoukoliv mezerovitost, hloubky do 2 m</t>
  </si>
  <si>
    <t>kanal. D1 ŽV1/ŠD3 : (8,5*1,2)*2</t>
  </si>
  <si>
    <t>připojení D1 ŽV3/TRASA ŠD1-OLK : (2,5*1,2)*2</t>
  </si>
  <si>
    <t>připojení D2 ŽV4/TRASA ŠJ5-ŠJ_P2 : ((5,0+0,7)*1,2)*2</t>
  </si>
  <si>
    <t>připojení D3 ŽV2/TRASA ŠJ2-ŠJ1 : ((3,0+12,4)*1,2)*2</t>
  </si>
  <si>
    <t>ŠD3/ŠD2 : (19,7*1,2)*2</t>
  </si>
  <si>
    <t>ŠD2/ŠD1 : (15,9*1,2)*2</t>
  </si>
  <si>
    <t>ŠD1/OLK : (23,4*1,2)*2</t>
  </si>
  <si>
    <t>OLK/AN : (1,5*1,2)*2</t>
  </si>
  <si>
    <t>AN/RN : (1,0*1,2)*2</t>
  </si>
  <si>
    <t>RN/ŠP1 : (2,5*1,2)*2</t>
  </si>
  <si>
    <t>151101111R00</t>
  </si>
  <si>
    <t>Odstranění pažení a rozepření rýh příložné , hloubky do 2 m</t>
  </si>
  <si>
    <t>Odkaz na mn. položky pořadí 10 : 230,64000</t>
  </si>
  <si>
    <t>šachta ŠD1 : 4*(2,6*1,39)</t>
  </si>
  <si>
    <t>šachta ŠD2 : 4*(1,6*1,35)</t>
  </si>
  <si>
    <t>šachta ŠD3 : 4*(1,6*1,33)</t>
  </si>
  <si>
    <t>AN : (2*((3,08+2*0,60)+(6,38+2*0,60))*3,70)</t>
  </si>
  <si>
    <t>RN : (2*((3,58+2*0,60)+(8,48+2*0,60))*3,70)</t>
  </si>
  <si>
    <t>OLK : (2*((2,3+2*0,60)+(2,3+2*0,60))*3,0)</t>
  </si>
  <si>
    <t>Odkaz na mn. položky pořadí 12 : 268,37600</t>
  </si>
  <si>
    <t>Odkaz na mn. položky pořadí 14 : 344,24456</t>
  </si>
  <si>
    <t>Odkaz na mn. položky pořadí 5 : 53,00720</t>
  </si>
  <si>
    <t>Odkaz na mn. položky pořadí 6 : 291,23736*0,5</t>
  </si>
  <si>
    <t>Odkaz na mn. položky pořadí 8 : 144,03000*0,55</t>
  </si>
  <si>
    <t>Odkaz na mn. položky pořadí 6 : 291,23736</t>
  </si>
  <si>
    <t>Odkaz na mn. položky pořadí 8 : 144,03000</t>
  </si>
  <si>
    <t>Odkaz na mn. položky pořadí 17 : 488,27456</t>
  </si>
  <si>
    <t>Odkaz na mn. položky pořadí 18 : 488,27456*5</t>
  </si>
  <si>
    <t>Odkaz na mn. položky pořadí 18 : 488,27456</t>
  </si>
  <si>
    <t xml:space="preserve">RÝHY : </t>
  </si>
  <si>
    <t>kanal. D1 ŽV1/ŠD3 : 8,5*1,2*(0,95-0,45)</t>
  </si>
  <si>
    <t>připojení D1 ŽV3/TRASA ŠD1-OLK : 2,5*1,2*(1,22-0,45)</t>
  </si>
  <si>
    <t>připojení D2 ŽV4/TRASA ŠJ5-ŠJ_P2 : (5,0+0,7)*1,2*(0,85-0,45)</t>
  </si>
  <si>
    <t>připojení D3 ŽV2/TRASA ŠJ2-ŠJ1 : (3,0+12,4)*1,2*(1,45-0,45)</t>
  </si>
  <si>
    <t>ŠD3/ŠD2 : 19,7*1,2*(1,45-0,25-0,5)</t>
  </si>
  <si>
    <t>ŠD2/ŠD1 : 15,9*1,2*(1,2-0,25-0,5)</t>
  </si>
  <si>
    <t>ŠD1/OLK : 23,4*1,2*(1,2-0,5-0,5)</t>
  </si>
  <si>
    <t>OLK/AN : 1,5*1,2*(1,2-0,5-0,5)</t>
  </si>
  <si>
    <t>AN/RN : 1,0*1,2*(1,2-0,5-0,5)</t>
  </si>
  <si>
    <t>RN/ŠP1 : 2,5*1,2*(1,2-0,5-0,5)</t>
  </si>
  <si>
    <t xml:space="preserve">------- : </t>
  </si>
  <si>
    <t xml:space="preserve">ŠACHTY : </t>
  </si>
  <si>
    <t>šachta ŠD1 : 2,6*2,6*(1,39-0,5)</t>
  </si>
  <si>
    <t>šachta ŠD2 : 1,6*1,6*(1,35-0,25)</t>
  </si>
  <si>
    <t>šachta ŠD3 : 1,6*1,6*(1,33-0,25)</t>
  </si>
  <si>
    <t>AN : ((3,08+2*0,60)*(6,38+2*0,60))*(3,70-0,5)</t>
  </si>
  <si>
    <t xml:space="preserve"> - odpočet podkladu : -((3,08+2*0,3)*(6,38+2*0,3)*0,45)</t>
  </si>
  <si>
    <t xml:space="preserve"> - odpočet AN : -((3,08)*(6,38)*2,3)</t>
  </si>
  <si>
    <t>RN : ((3,58+2*0,60)*(8,48+2*0,60))*(3,70-0,5)</t>
  </si>
  <si>
    <t xml:space="preserve"> - odpočet podkladu : -(3,58+2*0,3)*(8,48+2*0,3)*(0,45)</t>
  </si>
  <si>
    <t xml:space="preserve"> - odpočet RN : -(8,48*3,58*2,3)</t>
  </si>
  <si>
    <t>OLK : ((2,3+2*0,60)*(2,3+2*0,60))*(3,0-0,5)</t>
  </si>
  <si>
    <t xml:space="preserve"> - odpočet podkladu : -((2,3+2*0,30)*(2,3+2*0,30))*(0,3)</t>
  </si>
  <si>
    <t xml:space="preserve"> - odpočet OLK : -(4,9*1,82+0,78*(2,5-1,82))</t>
  </si>
  <si>
    <t xml:space="preserve">Odpočet podsypu potrubí : </t>
  </si>
  <si>
    <t>Odkaz na mn. položky pořadí 38 : 11,53200*-1</t>
  </si>
  <si>
    <t>objekt/ŠJ3 : 14,9*1,2*(0,30+0,20)</t>
  </si>
  <si>
    <t>ŠJ3/ŠJ4 : 8,6*1,2*(0,30+0,20)</t>
  </si>
  <si>
    <t>objekt/ŠJ2 : 14,8*1,2*(0,30+0,20)</t>
  </si>
  <si>
    <t>ŠJ3/ŠJ1 : 21,5*1,2*(0,30+0,20)</t>
  </si>
  <si>
    <t>ŠJ1/ŠJ4 + objekt : (22,2+1,1)*1,2*(0,30+0,20)</t>
  </si>
  <si>
    <t>ŠJ1/ŠJ-P1 : 9,1*1,2*(0,30+0,20)</t>
  </si>
  <si>
    <t>ŠJ-P1/NAPOJENÍ : 10,5*1,2*(0,30+0,20)</t>
  </si>
  <si>
    <t>kanal. D1 ŽV1/ŠD3 : 8,5*1,2*(0,30+0,15)</t>
  </si>
  <si>
    <t>připojení D1 ŽV3/TRASA ŠD1-OLK : 2,5*1,2*(0,30+0,15)</t>
  </si>
  <si>
    <t>připojení D2 ŽV4/TRASA ŠJ5-ŠJ_P2 : (5,0+0,7)*1,2*(0,30+0,15)</t>
  </si>
  <si>
    <t>připojení D3 ŽV2/TRASA ŠJ2-ŠJ1 : (3,0+12,4)*1,2*(0,30+0,15)</t>
  </si>
  <si>
    <t xml:space="preserve">kanal. D1 DN200 : </t>
  </si>
  <si>
    <t>ŠD3/ŠD2 : 19,7*1,2*(0,30+0,20)</t>
  </si>
  <si>
    <t>ŠD2/ŠD1 : 15,9*1,2*(0,30+0,20)</t>
  </si>
  <si>
    <t>ŠD1/OLK : 23,4*1,2*(0,30+0,20)</t>
  </si>
  <si>
    <t>OLK/AN : 1,5*1,2*(0,30+0,20)</t>
  </si>
  <si>
    <t>AN/RN : 1,0*1,2*(0,30+0,20)</t>
  </si>
  <si>
    <t>RN/ŠP1 : 2,5*1,2*(0,30+0,20)</t>
  </si>
  <si>
    <t>Odkaz na mn. položky pořadí 20 : 488,27456*1,65</t>
  </si>
  <si>
    <t>Odkaz na mn. položky pořadí 22 : 117,35400*1,9</t>
  </si>
  <si>
    <t>Odkaz na mn. položky pořadí 21 : 187,51716*1,9</t>
  </si>
  <si>
    <t>273321411R00</t>
  </si>
  <si>
    <t>Beton základových desek železový třídy C 25/30</t>
  </si>
  <si>
    <t>bez dodávky a uložení výztuže</t>
  </si>
  <si>
    <t>AN : ((3,08+2*0,40)*(6,38+2*0,40)*0,22)</t>
  </si>
  <si>
    <t>RN : ((3,58+2*0,40)*(8,48+2*0,40)*0,22)</t>
  </si>
  <si>
    <t>OLK : ((2,3+2*0,40)*(2,3+2*0,40)*0,15)</t>
  </si>
  <si>
    <t>šachta ŠD1 DN1000 : (4*1,5)*0,15</t>
  </si>
  <si>
    <t>Odkaz na mn. položky pořadí 27 : 0,90000</t>
  </si>
  <si>
    <t>273361921R00</t>
  </si>
  <si>
    <t>Výztuž základových desek ze svařovaných sítí</t>
  </si>
  <si>
    <t>AN - SÍŤ AQ 60_0,00489t/m2 : 2*(((3,08+2*0,40)*(6,38+2*0,40))*0,00489*1,05)</t>
  </si>
  <si>
    <t>RN - SÍŤ AQ 60_0,00489t/m2 : 2*(((3,58+2*0,40)*(8,48+2*0,40))*0,00489*1,05)</t>
  </si>
  <si>
    <t>OLK - SÍŤ KY80 : (((2,3+2*0,40)*(2,3+2*0,40))*0,00536*1,05)</t>
  </si>
  <si>
    <t>273361821R00</t>
  </si>
  <si>
    <t>Výztuž základových desek z betonářské oceli 10 505(R)</t>
  </si>
  <si>
    <t xml:space="preserve">příložky u okrajů desky - R8/250, délka ramene 800mm (0,40 kg/bm) : </t>
  </si>
  <si>
    <t>AN : 2*(((3,08+2*0,40)+(6,38+2*0,40))*(2*0,8+0,25)*0,0004*1,05)/0,25</t>
  </si>
  <si>
    <t>RN : 2*(((3,58+2*0,40)+(8,48+2*0,40))*(2*0,8+0,25)*0,0004*1,05)/0,25</t>
  </si>
  <si>
    <t>podklad pod šachtu ŠD1 : 1,5*1,5*0,1</t>
  </si>
  <si>
    <t>3803115A1</t>
  </si>
  <si>
    <t>Akumulační nádrž (AN) betonová prefabrikovaná atypická vč. stropní desky, o celkovém užitném objemu 28,0 m3, D+M</t>
  </si>
  <si>
    <t>kpl</t>
  </si>
  <si>
    <t>viz výkres D.302-06</t>
  </si>
  <si>
    <t>3803115A2</t>
  </si>
  <si>
    <t>Vstupní komíny do RN 900/600 mm vč. stupadel a přechodové desky s otvorem pro poklop, D+M</t>
  </si>
  <si>
    <t>AN : 2</t>
  </si>
  <si>
    <t>3803115R1</t>
  </si>
  <si>
    <t>Retenční nádrž (RN) betonová prefabrikovaná atypická vč. stropní desky, o celkovém užitném objemu 23,09 m3, D+M</t>
  </si>
  <si>
    <t>3803115R2</t>
  </si>
  <si>
    <t>RN : 2</t>
  </si>
  <si>
    <t>3861301OLK1</t>
  </si>
  <si>
    <t>Odlučovač lehkých kapalin (OLK) kruhový betonový  (D+M) - specifikace dle výkresu č. D.302_07, D+M</t>
  </si>
  <si>
    <t>3861301OLK2</t>
  </si>
  <si>
    <t>Vstupní komín ze skruží DN1000 z prostého betonu hloubky do 1,5m, poklop litin D400 bez odvětr, pro OLK, D+M</t>
  </si>
  <si>
    <t>kanal. D1 ŽV1/ŠD3 : 8,5*1,2*0,1</t>
  </si>
  <si>
    <t>připojení D1 ŽV3/TRASA ŠD1-OLK : 2,5*1,2*0,1</t>
  </si>
  <si>
    <t>připojení D2 ŽV4/TRASA ŠJ5-ŠJ_P2 : (5,0+0,7)*1,2*0,1</t>
  </si>
  <si>
    <t>připojení D3 ŽV2/TRASA ŠJ2-ŠJ1 : (3,0+12,4)*1,2*0,1</t>
  </si>
  <si>
    <t>ŠD3/ŠD2 : 19,7*1,2*0,1</t>
  </si>
  <si>
    <t>ŠD2/ŠD1 : 15,9*1,2*0,1</t>
  </si>
  <si>
    <t>ŠD1/OLK : 23,4*1,2*0,1</t>
  </si>
  <si>
    <t>OLK/AN : 1,5*1,2*0,1</t>
  </si>
  <si>
    <t>AN/RN : 1,0*1,2*0,1</t>
  </si>
  <si>
    <t>RN/ŠP1 : 2,5*1,2*0,1</t>
  </si>
  <si>
    <t>šachta ŠD1 DN1000 : 2,6*2,6*0,15</t>
  </si>
  <si>
    <t>šachta ŠD2 : 1,6*1,6*0,1</t>
  </si>
  <si>
    <t>šachta ŠD3 : 1,6*1,6*0,1</t>
  </si>
  <si>
    <t>AN : ((3,08+2*0,60)*(6,38+2*0,60)*0,25)</t>
  </si>
  <si>
    <t>RN : ((3,58+2*0,60)*(8,48+2*0,60)*0,25)</t>
  </si>
  <si>
    <t>OLK : ((2,3+2*0,60)*(2,3+2*0,60)*0,12)</t>
  </si>
  <si>
    <t>597101113RT1</t>
  </si>
  <si>
    <t>Montáž odvodňovacího žlabu z polymerbetonu včetně beton. lože C 20/25, zatížení C 250, D 400 kN</t>
  </si>
  <si>
    <t xml:space="preserve">ODVODŇOVACÍ ŽLABY : </t>
  </si>
  <si>
    <t>ŽV1 : 15,0</t>
  </si>
  <si>
    <t>ŽV2 : 4,0</t>
  </si>
  <si>
    <t>ŽV3 : 20,0</t>
  </si>
  <si>
    <t>ŽV4 : 3,0</t>
  </si>
  <si>
    <t>597103111RT1</t>
  </si>
  <si>
    <t>Montáž odvodňovacího žlabu z polymerbetonu včetně obetonování C 12/15, zatížení A 15 - C 250 kN</t>
  </si>
  <si>
    <t xml:space="preserve">ODVODŇOVACÍ ŽLABY - VPUSTI : </t>
  </si>
  <si>
    <t>ŽV1 : 1</t>
  </si>
  <si>
    <t>ŽV2 : 1</t>
  </si>
  <si>
    <t>ŽV3 : 1</t>
  </si>
  <si>
    <t>ŽV4 : 1</t>
  </si>
  <si>
    <t>93511311_pc7</t>
  </si>
  <si>
    <t>seříznutí odvodňovacího žlabu</t>
  </si>
  <si>
    <t>59227011_pc1</t>
  </si>
  <si>
    <t>žlab odvodňovací polymerbetonový bez spádu dna, 1000x130x130-230 mm</t>
  </si>
  <si>
    <t>ŽV1 : 14</t>
  </si>
  <si>
    <t>ŽV2 : 3</t>
  </si>
  <si>
    <t>ŽV3 : 19</t>
  </si>
  <si>
    <t>ŽV4 : 2</t>
  </si>
  <si>
    <t>59227011_pc13</t>
  </si>
  <si>
    <t>žlab odvodňovací polymerbetonový bez spádu dna, 500x130x130-230 mm</t>
  </si>
  <si>
    <t>59227014_pc2</t>
  </si>
  <si>
    <t>litinová mříž pro žlab C250 500x130x20</t>
  </si>
  <si>
    <t xml:space="preserve">ODVODŇOVACÍ ŽLABY - 1000mm : </t>
  </si>
  <si>
    <t>ŽV1 : 14*2</t>
  </si>
  <si>
    <t>ŽV2 : 3*2</t>
  </si>
  <si>
    <t>ŽV3 : 19*2</t>
  </si>
  <si>
    <t>ŽV4 : 2*2</t>
  </si>
  <si>
    <t xml:space="preserve">ODVODŇOVACÍ ŽLABY - 500mm : </t>
  </si>
  <si>
    <t>ŽV1 : 1*1</t>
  </si>
  <si>
    <t>ŽV2 : 1*1</t>
  </si>
  <si>
    <t>ŽV3 : 1*1</t>
  </si>
  <si>
    <t>ŽV4 : 1*1</t>
  </si>
  <si>
    <t>59227020_pc3</t>
  </si>
  <si>
    <t>vpust z polymerického betonu vč. kalového koše</t>
  </si>
  <si>
    <t>Odkaz na mn. položky pořadí 41 : 4,00000</t>
  </si>
  <si>
    <t>59227021_pc4</t>
  </si>
  <si>
    <t>aretace pro můstkové rošty</t>
  </si>
  <si>
    <t xml:space="preserve">2 ks/m roštu : </t>
  </si>
  <si>
    <t>Odkaz na mn. položky pořadí 45 : 84,00000*2</t>
  </si>
  <si>
    <t>59227027_pc5</t>
  </si>
  <si>
    <t>čelní stěna na začátek a konec odvodňovacího žlabu polymerický beton</t>
  </si>
  <si>
    <t>ŽV1 : 2</t>
  </si>
  <si>
    <t>ŽV2 : 2</t>
  </si>
  <si>
    <t>ŽV3 : 2</t>
  </si>
  <si>
    <t>59227028_pc6</t>
  </si>
  <si>
    <t>nátrubek DN 110 z polymerického betonu</t>
  </si>
  <si>
    <t>871311111R00</t>
  </si>
  <si>
    <t>Montáž potrubí z plastických hmot z tlakových trubek z tvrdého PVC těsněných gumovým kroužkem, vnějšího průměru 160 mm</t>
  </si>
  <si>
    <t>kanal. D1 ŽV1/ŠD3 : 8,5</t>
  </si>
  <si>
    <t>připojení D1 ŽV3/TRASA ŠD1-OLK : 2,5</t>
  </si>
  <si>
    <t>připojení D2 ŽV4/TRASA ŠJ5-ŠJ_P2 : (5,0+0,7)</t>
  </si>
  <si>
    <t>připojení D3 ŽV2/TRASA ŠJ2-ŠJ1 : (3,0+12,4)</t>
  </si>
  <si>
    <t>ŠD3/ŠD2 : 19,7</t>
  </si>
  <si>
    <t>ŠD2/ŠD1 : 15,9</t>
  </si>
  <si>
    <t>ŠD1/OLK : 23,4</t>
  </si>
  <si>
    <t>OLK/AN : 1,5</t>
  </si>
  <si>
    <t>AN/RN : 1,0</t>
  </si>
  <si>
    <t>RN/ŠP1 : 2,5</t>
  </si>
  <si>
    <t xml:space="preserve">KOLENO KG200 : </t>
  </si>
  <si>
    <t>Odkaz na mn. položky pořadí 71 : 3,00000</t>
  </si>
  <si>
    <t xml:space="preserve">ODBOČKA : </t>
  </si>
  <si>
    <t>Odkaz na mn. položky pořadí 73 : 3,00000</t>
  </si>
  <si>
    <t>877313123R00</t>
  </si>
  <si>
    <t>Montáž tvarovek na potrubí z trub z plastů těsněných gumovým kroužkem jednoosých DN 150 mm</t>
  </si>
  <si>
    <t xml:space="preserve">NAPOJENÍ ŽLABŮ : </t>
  </si>
  <si>
    <t>Odkaz na mn. položky pořadí 72 : 4,00000</t>
  </si>
  <si>
    <t xml:space="preserve">KOLENO 160/45° : </t>
  </si>
  <si>
    <t>Odkaz na mn. položky pořadí 70 : 7,00000</t>
  </si>
  <si>
    <t>892573111R00</t>
  </si>
  <si>
    <t>Zkoušky těsnosti kanalizačního potrubí zabezpečení konců kanalizačního potrubí při tlakových zkouškách vodou  do DN 200 mm</t>
  </si>
  <si>
    <t>892575111R00</t>
  </si>
  <si>
    <t>Zkoušky těsnosti kanalizačního potrubí zabezpečení konců a zkouška vzduchem kanalizačního potrubí   do DN 200 mm</t>
  </si>
  <si>
    <t>892855114R00</t>
  </si>
  <si>
    <t>Kamerové prohlídky potrubí do 200 m</t>
  </si>
  <si>
    <t xml:space="preserve">DN200 : </t>
  </si>
  <si>
    <t>Odkaz na mn. položky pořadí 51 : 64,00000</t>
  </si>
  <si>
    <t xml:space="preserve">DN150 : </t>
  </si>
  <si>
    <t>Odkaz na mn. položky pořadí 50 : 32,10000</t>
  </si>
  <si>
    <t>893152111R00</t>
  </si>
  <si>
    <t>Montáž šachty vodoměrné a revizní plastové hranaté</t>
  </si>
  <si>
    <t xml:space="preserve"> - zemní práce pro osazení součástí provedení akumulační nádrže</t>
  </si>
  <si>
    <t xml:space="preserve">šachta čerpání dešťových vod : </t>
  </si>
  <si>
    <t>Odkaz na mn. položky pořadí 78 : 1,00000</t>
  </si>
  <si>
    <t xml:space="preserve">šachta ŠD1 : </t>
  </si>
  <si>
    <t>Odkaz na mn. položky pořadí 82 : 1,00000</t>
  </si>
  <si>
    <t>Odkaz na mn. položky pořadí 81 : 1,00000</t>
  </si>
  <si>
    <t>Odkaz na mn. položky pořadí 83 : 1,00000</t>
  </si>
  <si>
    <t>894431112R00</t>
  </si>
  <si>
    <t>Osazení plastových šachet z dílců 600 mm</t>
  </si>
  <si>
    <t>ŠD2 : 1</t>
  </si>
  <si>
    <t>ŠD3 : 1</t>
  </si>
  <si>
    <t xml:space="preserve">ŠACHTY ŠD2,3 : </t>
  </si>
  <si>
    <t>Odkaz na mn. položky pořadí 62 : 2,00000</t>
  </si>
  <si>
    <t xml:space="preserve">ŠACHTY ŠD1 : </t>
  </si>
  <si>
    <t>Odkaz na mn. položky pořadí 80 : 1,00000</t>
  </si>
  <si>
    <t>894812339URS</t>
  </si>
  <si>
    <t>Příplatek k rourám revizní a čistící šachty z PP DN 600 za uříznutí šachtové roury</t>
  </si>
  <si>
    <t>šachta ŠD1 : 8</t>
  </si>
  <si>
    <t>28614520R</t>
  </si>
  <si>
    <t>Trubka plastová pro venkovní kanalizaci spoj: hrdlový; potrubí: vícevrstvé; skladba: PP-HM - PP-HM - PP-HM; povrch: hladký; DN = 150; de = 160,0 mm; s = 5,8 mm; SN 12</t>
  </si>
  <si>
    <t>kanal. D1 ŽV1/ŠD3 : 1</t>
  </si>
  <si>
    <t>připojení D1 ŽV3/TRASA ŠD1-OLK : 1</t>
  </si>
  <si>
    <t>připojení D2 ŽV4/TRASA ŠJ5-ŠJ_P2 : 1</t>
  </si>
  <si>
    <t>připojení D3 ŽV2/TRASA ŠJ2-ŠJ1 : 1</t>
  </si>
  <si>
    <t>28614521R</t>
  </si>
  <si>
    <t>kanal. D1 ŽV1/ŠD3 : 3</t>
  </si>
  <si>
    <t>připojení D2 ŽV4/TRASA ŠJ5-ŠJ_P2 : 2</t>
  </si>
  <si>
    <t>připojení D3 ŽV2/TRASA ŠJ2-ŠJ1 : 6</t>
  </si>
  <si>
    <t>ŠD3/ŠD2 : 1</t>
  </si>
  <si>
    <t>ŠD2/ŠD1 : 1</t>
  </si>
  <si>
    <t>ŠD1/OLK : 1</t>
  </si>
  <si>
    <t>OLK/AN : 1</t>
  </si>
  <si>
    <t>AN/RN : 1</t>
  </si>
  <si>
    <t>RN/ŠP1 : 1</t>
  </si>
  <si>
    <t>ŠD3/ŠD2 : 7</t>
  </si>
  <si>
    <t>ŠD2/ŠD1 : 6</t>
  </si>
  <si>
    <t>ŠD1/OLK : 8</t>
  </si>
  <si>
    <t>28651662.AR</t>
  </si>
  <si>
    <t>Koleno plastové pro venkovní kanalizaci typ: jednoznačné; spoj: hrdlový; potrubí: jednovrstvé; materiál: PVC-U; povrch: hladký; jmenovitý úhel = 45,0 °; DN = 150; SDR 41,0; SN 8</t>
  </si>
  <si>
    <t>ROZVOD D2 : 3</t>
  </si>
  <si>
    <t>ROZVOD D2 : 2</t>
  </si>
  <si>
    <t>ROZVOD D3 : 2</t>
  </si>
  <si>
    <t>ROZVOD D1 : 1</t>
  </si>
  <si>
    <t>ROZVOD D2 : 1</t>
  </si>
  <si>
    <t>ROZVOD D3 : 1</t>
  </si>
  <si>
    <t>28651691.AR</t>
  </si>
  <si>
    <t>Spojka plastová pro venkovní kanalizaci typ: redukovaná excentrická; spoj: hrdlový; potrubí: jednovrstvé; materiál: PVC-U; povrch: hladký; DN = 150; DN2 = 100; SDR 41,0; SN 8</t>
  </si>
  <si>
    <t>28651709.AR</t>
  </si>
  <si>
    <t>Odbočka plastová pro venkovní kanalizaci typ: jednoduchá, jednoznačná; spoj: hrdlový; potrubí: jednovrstvé; materiál: PVC-U; povrch: hladký; jmenovitý úhel = 45,0 °; DN = 200; SDR 41,0; SN 8</t>
  </si>
  <si>
    <t>286971509R</t>
  </si>
  <si>
    <t>dno šachetní průtočné; PP; úhel odpadu 60 °; DN = 674,0 mm; š = 720 mm; h = 646 mm; DN žlabu 200 mm</t>
  </si>
  <si>
    <t>286971510R</t>
  </si>
  <si>
    <t>dno šachetní průtočné; PP; úhel odpadu 90 °; DN = 674,0 mm; š = 720 mm; h = 646 mm; DN žlabu 200 mm</t>
  </si>
  <si>
    <t>28697154R</t>
  </si>
  <si>
    <t>trubka plastová kanalizační PP; korugovaná; Sn 4 kN/m2; D = 670,0 mm; l = 2000,0 mm</t>
  </si>
  <si>
    <t>ŠACHTA ŠD2 : 1</t>
  </si>
  <si>
    <t>ŠACHTA ŠD3 : 1</t>
  </si>
  <si>
    <t>28697166R</t>
  </si>
  <si>
    <t>adaptér teleskopický; plast; rozměr 820 mm; h = 462 mm; únosnost A 15, B 125, D 400, C 250 kN; příslušenství těsnění</t>
  </si>
  <si>
    <t>28697271R</t>
  </si>
  <si>
    <t>šachta vodovodní tvar kruhový, s průchodkami; materiál PP; k obsypání; d = 950 mm; h = 1 500,0 mm; poklop deskový</t>
  </si>
  <si>
    <t>šachta umístěna do zeleně k blízkosti akumulační nádrže. Do šachty vyvedeno potrubí s ventilem.</t>
  </si>
  <si>
    <t>šachta pro čerpání dešťové vody : 1</t>
  </si>
  <si>
    <t>55241711R</t>
  </si>
  <si>
    <t>poklop kanalizační DN šachty 1 000 mm; litinový; D výrobku 600 mm; únosnost B 125 kN</t>
  </si>
  <si>
    <t>šachta ŠD1 : 1</t>
  </si>
  <si>
    <t>59224354R</t>
  </si>
  <si>
    <t>deska zákrytová šachetní železobetonová; TZK; D1 = 1 000 mm; D = 1 240 mm; D vnitřní 625 mm; h = 165 mm</t>
  </si>
  <si>
    <t>59224366.AR</t>
  </si>
  <si>
    <t>dno šachetní přímé; železobeton; TBZ; DN = 1 000,0 mm; D odtoku do 400 mm; h = 600 mm; t = 150 mm; beton C 40/50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</si>
  <si>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</si>
  <si>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</si>
  <si>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 xml:space="preserve">PROVEDENÍ LAPAČE PŘI P1 - V MÍSTĚ PŮVODNÍHO : </t>
  </si>
  <si>
    <t>Odkaz na mn. položky pořadí 87 : 1,00000</t>
  </si>
  <si>
    <t>721242804R00</t>
  </si>
  <si>
    <t>Demontáž lapačů střešních splavenin DN 125</t>
  </si>
  <si>
    <t>STÁVAJÍCÍ LAPAČ SPLAVENIN PŘI P1 : 1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</si>
  <si>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</si>
  <si>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</si>
  <si>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</si>
  <si>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TLAKOVÁ ZKOUŠKA VODOU : (64+32,1)*(PI*0,1*0,1)</t>
  </si>
  <si>
    <t>M22_Č_01</t>
  </si>
  <si>
    <t>Dodávka závlahového čerpadla včetně výtlačného potrubí a ventilů</t>
  </si>
  <si>
    <t>specifikace:</t>
  </si>
  <si>
    <t>Čerpadlo ponorné kalové (drenážní) 1ks s plovákem</t>
  </si>
  <si>
    <t>- Parametry Q=min. 2,5l/s (130l/min=8m3/hod) 230V, min. 750W, h=32m</t>
  </si>
  <si>
    <t>- Uvnitř akumulační nádrže</t>
  </si>
  <si>
    <t>- vyústění výtlačného potrubí ve "vodoměrné" šachtě při AN</t>
  </si>
  <si>
    <t>- čerpadlo s funkcí automatického chodu při otevření vypouštěcího ventilu a automatického vypnutí při uzavření</t>
  </si>
  <si>
    <t>M22_Č_02</t>
  </si>
  <si>
    <t>Zapojení závlahového čerpadla včetně osazení do akumulační nádrže a šachty</t>
  </si>
  <si>
    <t>hod</t>
  </si>
  <si>
    <t>ČERPADLO (POUZE MATERIÁL)</t>
  </si>
  <si>
    <t>M22_KA_01</t>
  </si>
  <si>
    <t>D40 ohebná dvouplášťová</t>
  </si>
  <si>
    <t>CHRÁNIČKA (POUZE MATERIÁL)</t>
  </si>
  <si>
    <t>M22_KA_02</t>
  </si>
  <si>
    <t>Pokládka chráničky ve výkopu, volně</t>
  </si>
  <si>
    <t>CHRÁNIČKA (MONTÁŽ)</t>
  </si>
  <si>
    <t>M22_KA_03</t>
  </si>
  <si>
    <t>CYKY-J 5x4mm2</t>
  </si>
  <si>
    <t>KABEL SILOVÝ,IZOLACE PVC (POUZE MATERIÁL)</t>
  </si>
  <si>
    <t>M22_KA_04</t>
  </si>
  <si>
    <t>Pokládka kabelu CYKY-J 5x4 mm2 ve výkopu, volně</t>
  </si>
  <si>
    <t>KABEL SILOVÝ,IZOLACE PVC (MONTÁŽ)</t>
  </si>
  <si>
    <t>M22_KA_05</t>
  </si>
  <si>
    <t>Rozvodnice NOARK PNS 12T 12 modulů</t>
  </si>
  <si>
    <t>ks</t>
  </si>
  <si>
    <t>ROZVADĚČ (POUZE MATERIÁL)</t>
  </si>
  <si>
    <t>M22_KA_06</t>
  </si>
  <si>
    <t>Montáž rozvodnice</t>
  </si>
  <si>
    <t>ROZVADĚČ (MONTÁŽ)</t>
  </si>
  <si>
    <t>M22_KA_07</t>
  </si>
  <si>
    <t>Jistič PL7/B20/3</t>
  </si>
  <si>
    <t>JISTIČ (MONTÁŽ I DODÁVKA</t>
  </si>
  <si>
    <t>M22_KA_08</t>
  </si>
  <si>
    <t>Proudový chránič PF7/40/4/003</t>
  </si>
  <si>
    <t>PROUDOVÝ CHRÁNIČ (MONTÁŽ I DODÁVKA)</t>
  </si>
  <si>
    <t>M22_KA_09</t>
  </si>
  <si>
    <t>Ocelová trubka</t>
  </si>
  <si>
    <t>TRUBKOVÝ SYSTÉM, VČ. PŘÍCHYTEK A OHYBŮ (POUZE MATERIÁL)</t>
  </si>
  <si>
    <t>M22_KA_10</t>
  </si>
  <si>
    <t>Montáž ocelové trubky</t>
  </si>
  <si>
    <t>TRUBKOVÝ SYSTÉM (POUZE MOTÁŽ)</t>
  </si>
  <si>
    <t>M22_KA_11</t>
  </si>
  <si>
    <t>Zapojení rozvodnice NOARK PNS 12T</t>
  </si>
  <si>
    <t>ROZVADĚČ (ZAPOJENÍ)</t>
  </si>
  <si>
    <t>M22_KA_12</t>
  </si>
  <si>
    <t>Štítek označení kabelu</t>
  </si>
  <si>
    <t>OZNAČENÍ KABELÁŽE (POUZE MATERIÁL)</t>
  </si>
  <si>
    <t>M22_KA_13</t>
  </si>
  <si>
    <t>Označení konců kabelu</t>
  </si>
  <si>
    <t>OZNAČENÍ KABELÁŽE (POUZE MONTÁŽ)</t>
  </si>
  <si>
    <t>M22_KA_14</t>
  </si>
  <si>
    <t>Přidružený materiál</t>
  </si>
  <si>
    <t>SPOTŘEBNÍ MATERIÁL</t>
  </si>
  <si>
    <t>M22_HZS_01</t>
  </si>
  <si>
    <t>Revizni technik</t>
  </si>
  <si>
    <t>PROVEDENI REVIZNICH ZKOUSEK</t>
  </si>
  <si>
    <t>DLE CSN 331500</t>
  </si>
  <si>
    <t>M22_HZS_02</t>
  </si>
  <si>
    <t>Pomocné práce</t>
  </si>
  <si>
    <t>POMOCNÉ PRÁCE PŘI POKLÁDCE KABELÁŽE</t>
  </si>
  <si>
    <t>M22_HZS_03</t>
  </si>
  <si>
    <t>Celková prohlídka elektrického rozvodu a zařízení do 0,5 milionu Kč</t>
  </si>
  <si>
    <t>PROHLÍDKY</t>
  </si>
  <si>
    <t>M22_HZS_04</t>
  </si>
  <si>
    <t>Koordinace na stavbě</t>
  </si>
  <si>
    <t>S OSTATNÍMI SLOŽKAMI NA STAVBĚ</t>
  </si>
  <si>
    <t>M22_5_01</t>
  </si>
  <si>
    <t>Trasa vedení kabelového podzemního v zastavěném prostoru</t>
  </si>
  <si>
    <t>km</t>
  </si>
  <si>
    <t>VYTÝČENÍ TRATI</t>
  </si>
  <si>
    <t>M22_5_02</t>
  </si>
  <si>
    <t>Odstranění původní dlažby/chodníku/silnice</t>
  </si>
  <si>
    <t>ODSTRANĚNÍ POKRÝVKY</t>
  </si>
  <si>
    <t>M22_5_03</t>
  </si>
  <si>
    <t>Zemina třídy 3, šíře 300mm,hloubka 800mm</t>
  </si>
  <si>
    <t>HLOUBENÍ KABELOVÉ RÝHY</t>
  </si>
  <si>
    <t>M22_5_04</t>
  </si>
  <si>
    <t>ZÁHOZ KABELOVÉ RÝHY</t>
  </si>
  <si>
    <t>M22_5_05</t>
  </si>
  <si>
    <t>Zřízení pískového lóže pro ulložení kabeláže, tl. 10 cm, šíř. 65mm</t>
  </si>
  <si>
    <t>PÍSKOVÉ LÓŽE</t>
  </si>
  <si>
    <t>M22_5_06</t>
  </si>
  <si>
    <t>Výstražná folie, do šířky 20cm</t>
  </si>
  <si>
    <t>FOLIE VÝSTRAŽNÁ Z PVC (MATERIÁL + MONTÁŽ)</t>
  </si>
  <si>
    <t>M22_5_07</t>
  </si>
  <si>
    <t>Položení bet.desky vč.zakrytí</t>
  </si>
  <si>
    <t>KŘIŽOVATKA S INŽENÝRSKÝMI SÍTĚMI, POKLÁDKA POD VOZOVKOU</t>
  </si>
  <si>
    <t>M22_5_08</t>
  </si>
  <si>
    <t>Provizorní úprava terénu se zhutněním, v hornině tř 3, šíře 300mm</t>
  </si>
  <si>
    <t>ZHUTNĚNÍ TERÉNU</t>
  </si>
  <si>
    <t>M22_5_09</t>
  </si>
  <si>
    <t>Provizorní zajištění kabelů ve výkopech při jejich křížení</t>
  </si>
  <si>
    <t>ZAJIŠTĚNÍ BEZPEČNOSTI PŘI KŘÍŽENÍ KABELÁŽE</t>
  </si>
  <si>
    <t>M22_5_10</t>
  </si>
  <si>
    <t>POMOCNÉ PRÁCE PŘI ZEMNÍCH PRACÍ</t>
  </si>
  <si>
    <t>- Součástí výtlačné potrubí PE DN40 zakončené spojkou, vč. uzavíracích armatur (délky cca 4,0m).</t>
  </si>
  <si>
    <t>šachta ŠJ-P1 : 2,6*2,6*3,0</t>
  </si>
  <si>
    <t>šachta ŠJ3 : 2,6*2,6*2,35</t>
  </si>
  <si>
    <t>šachta ŠJ1 : 1,6*1,6*2,65</t>
  </si>
  <si>
    <t>šachta ŠJ2 : 1,6*1,6*2,1</t>
  </si>
  <si>
    <t>šachta ŠJ4 : 1,6*1,6*2,75</t>
  </si>
  <si>
    <t>Odkaz na mn. položky pořadí 5 : 55,36600*0,4</t>
  </si>
  <si>
    <t>objekt/ŠJ3 : 14,9*1,2*2,3</t>
  </si>
  <si>
    <t>ŠJ3/ŠJ2 : 8,6*1,2*2,2</t>
  </si>
  <si>
    <t>objekt/ŠJ2 : 14,8*1,2*2,3</t>
  </si>
  <si>
    <t>ŠJ2/ŠJ1 : 21,5*1,2*2,4</t>
  </si>
  <si>
    <t>ŠJ1/ŠJ4 + objekt : (22,2+1,1)*1,2*2,7</t>
  </si>
  <si>
    <t>ŠJ1/ŠJ-P1 : 9,1*1,2*2,7</t>
  </si>
  <si>
    <t>ŠJ-P1/NAPOJENÍ : 10,5*1,2*2,9</t>
  </si>
  <si>
    <t>Odkaz na mn. položky pořadí 7 : 308,11200*0,4</t>
  </si>
  <si>
    <t>objekt/ŠJ3 : (14,9*2,3)*2</t>
  </si>
  <si>
    <t>ŠJ3/ŠJ2 : (8,6*2,2)*2</t>
  </si>
  <si>
    <t>objekt/ŠJ2 : (14,8*2,3)*2</t>
  </si>
  <si>
    <t>ŠJ2/ŠJ1 : (21,5*2,4)*2</t>
  </si>
  <si>
    <t>ŠJ1/ŠJ4 + objekt : ((22,2+1,1)*2,7)*2</t>
  </si>
  <si>
    <t>ŠJ1/ŠJ-P1 : (9,1*2,7)*2</t>
  </si>
  <si>
    <t>ŠJ-P1/NAPOJENÍ : (10,5*2,9)*2</t>
  </si>
  <si>
    <t>Odkaz na mn. položky pořadí 9 : 513,52000</t>
  </si>
  <si>
    <t>šachta ŠJ-P1 : 4*(2,6*3,0)</t>
  </si>
  <si>
    <t>šachta ŠJ3 : 4*(2,6*2,35)</t>
  </si>
  <si>
    <t>šachta ŠJ1 : 4*(1,6*2,65)</t>
  </si>
  <si>
    <t>šachta ŠJ2 : 4*(1,6*2,1)</t>
  </si>
  <si>
    <t>šachta ŠJ4 : 4*(1,6*2,75)</t>
  </si>
  <si>
    <t>Odkaz na mn. položky pořadí 11 : 103,64000</t>
  </si>
  <si>
    <t>Odkaz na mn. položky pořadí 13 : 55,36600</t>
  </si>
  <si>
    <t>Odkaz na mn. položky pořadí 5 : 55,36600</t>
  </si>
  <si>
    <t>Odkaz na mn. položky pořadí 7 : 308,11200*0,55</t>
  </si>
  <si>
    <t>Odkaz na mn. položky pořadí 7 : 308,11200</t>
  </si>
  <si>
    <t>Odkaz na mn. položky pořadí 16 : 363,47800*5</t>
  </si>
  <si>
    <t>Odkaz na mn. položky pořadí 16 : 363,47800</t>
  </si>
  <si>
    <t xml:space="preserve">V ZELENI : </t>
  </si>
  <si>
    <t>šachta ŠJ-P1 : 2,6*2,6*(2,75)</t>
  </si>
  <si>
    <t>odpočet šachty : -(pi*0,5*0,5)*2,75</t>
  </si>
  <si>
    <t>šachta ŠJ3 : 2,6*2,6*(2,1-0,4)</t>
  </si>
  <si>
    <t>odpočet šachty : -(pi*0,5*0,5)*(2,1-0,4)</t>
  </si>
  <si>
    <t xml:space="preserve">POTRUBÍ DN200 - (OBSYP + PODSYP + SKLADBA = 800mm) : </t>
  </si>
  <si>
    <t>objekt/ŠJ3 : 14,9*1,2*(2,3-0,8)</t>
  </si>
  <si>
    <t>ŠJ3/ŠJ2 : 8,6*1,2*(2,2-0,8)</t>
  </si>
  <si>
    <t>objekt/ŠJ2 : 14,8*1,2*(2,3-0,8)</t>
  </si>
  <si>
    <t>ŠJ2/ŠJ1 : 21,5*1,2*(2,4-0,8)</t>
  </si>
  <si>
    <t>ŠJ1/ŠJ4 + objekt : (22,2+1,1)*1,2*(2,7-0,8)</t>
  </si>
  <si>
    <t>ŠJ1/ŠJ-P1 : 9,1*1,2*(2,7-0,8)</t>
  </si>
  <si>
    <t>ŠJ-P1/NAPOJENÍ : 10,5*1,2*(2,9-0,8)</t>
  </si>
  <si>
    <t>ŠJ3/ŠJ2 : 8,6*1,2*(0,30+0,20)</t>
  </si>
  <si>
    <t>ŠJ2/ŠJ1 : 21,5*1,2*(0,30+0,20)</t>
  </si>
  <si>
    <t>Odkaz na mn. položky pořadí 18 : 363,47800*1,65</t>
  </si>
  <si>
    <t>Odkaz na mn. položky pořadí 20 : 61,62000*1,9</t>
  </si>
  <si>
    <t>Odkaz na mn. položky pořadí 19 : 236,10698*1,9</t>
  </si>
  <si>
    <t>šachta ŠJ-P1 DN1000 : (4*1,5)*0,15</t>
  </si>
  <si>
    <t>šachta ŠJ3 DN1000 : (4*1,5)*0,15</t>
  </si>
  <si>
    <t>Odkaz na mn. položky pořadí 24 : 1,80000</t>
  </si>
  <si>
    <t>podklad pod šachtu ŠJ-P1 : 1,5*1,5*0,1</t>
  </si>
  <si>
    <t>podklad pod šachtu ŠP3 : 1,5*1,5*0,1</t>
  </si>
  <si>
    <t>objekt/ŠJ3 : 14,9*1,2*0,1</t>
  </si>
  <si>
    <t>ŠJ3/ŠJ2 : 8,6*1,2*0,1</t>
  </si>
  <si>
    <t>objekt/ŠJ2 : 14,8*1,2*0,1</t>
  </si>
  <si>
    <t>ŠJ2/ŠJ1 : 21,5*1,2*0,1</t>
  </si>
  <si>
    <t>ŠJ1/ŠJ4 + objekt : (22,2+1,1)*1,2*0,1</t>
  </si>
  <si>
    <t>ŠJ1/ŠJ-P1 : 9,1*1,2*0,1</t>
  </si>
  <si>
    <t>ŠJ-P1/NAPOJENÍ : 10,5*1,2*0,1</t>
  </si>
  <si>
    <t xml:space="preserve">120mm : </t>
  </si>
  <si>
    <t>Odkaz na mn. položky pořadí 31 : 2,00000</t>
  </si>
  <si>
    <t xml:space="preserve">100mm : </t>
  </si>
  <si>
    <t>Odkaz na mn. položky pořadí 32 : 1,00000</t>
  </si>
  <si>
    <t>Výplňový beton šachty ŠJ-P1 - kyneta šachty : 0,8*0,125+0,1*0,8</t>
  </si>
  <si>
    <t>šachta ŠJ-P1 DN1000 : 2,6*2,6*0,15</t>
  </si>
  <si>
    <t>šachta ŠJ3 DN1000 : 2,6*2,6*0,15</t>
  </si>
  <si>
    <t>šachta ŠJ1 : 1,6*1,6*0,1</t>
  </si>
  <si>
    <t>šachta ŠJ2 : 1,6*1,6*0,1</t>
  </si>
  <si>
    <t>šachta ŠJ4 : 1,6*1,6*0,1</t>
  </si>
  <si>
    <t>ŠJ-P1_1*120mm : 1</t>
  </si>
  <si>
    <t>ŠJ3_1*120mm : 1</t>
  </si>
  <si>
    <t>59224177R</t>
  </si>
  <si>
    <t>prstenec betonový; DN = 625,0 mm; h = 100,0 mm; s = 120,00 mm</t>
  </si>
  <si>
    <t>prstence 100 - ŠJ3 : 1</t>
  </si>
  <si>
    <t>objekt/ŠJ3 : 14,9</t>
  </si>
  <si>
    <t>ŠJ3/ŠJ2 : 8,6</t>
  </si>
  <si>
    <t>objekt/ŠJ2 : 14,8</t>
  </si>
  <si>
    <t>ŠJ2/ŠJ1 : 21,5</t>
  </si>
  <si>
    <t>ŠJ1/ŠJ4 + objekt : (22,2+1,1)</t>
  </si>
  <si>
    <t>ŠJ1/ŠJ-P1 : 9,1</t>
  </si>
  <si>
    <t>ŠJ-P1/NAPOJENÍ : 10,5</t>
  </si>
  <si>
    <t>Odkaz na mn. položky pořadí 53 : 6,00000</t>
  </si>
  <si>
    <t>877353122R00</t>
  </si>
  <si>
    <t>Montáž tvarovek na potrubí z trub z plastů těsněných gumovým kroužkem přesuvek DN 200 mm</t>
  </si>
  <si>
    <t xml:space="preserve">přesuvky - napojení stávajícího potrubí : </t>
  </si>
  <si>
    <t>Odkaz na mn. položky pořadí 54 : 3,00000</t>
  </si>
  <si>
    <t>Odkaz na mn. položky pořadí 33 : 102,70000</t>
  </si>
  <si>
    <t xml:space="preserve">šachta ŠJ-P1+ŠJ3 : </t>
  </si>
  <si>
    <t>Odkaz na mn. položky pořadí 65 : 1,00000</t>
  </si>
  <si>
    <t>Odkaz na mn. položky pořadí 66 : 2,00000</t>
  </si>
  <si>
    <t>Odkaz na mn. položky pořadí 64 : 2,00000</t>
  </si>
  <si>
    <t>Odkaz na mn. položky pořadí 67 : 2,00000</t>
  </si>
  <si>
    <t>ŠJ1 : 1</t>
  </si>
  <si>
    <t>ŠJ2 : 1</t>
  </si>
  <si>
    <t>ŠJ4 : 1</t>
  </si>
  <si>
    <t xml:space="preserve">ŠACHTY ŠJ1,2,4 : </t>
  </si>
  <si>
    <t>Odkaz na mn. položky pořadí 44 : 3,00000</t>
  </si>
  <si>
    <t xml:space="preserve">ŠACHTY ŠJ-P1+ŠJ3 : </t>
  </si>
  <si>
    <t>ŠJ1/ŠJ4 + objekt : 22,2+1,1</t>
  </si>
  <si>
    <t>PŘÍPOJKA J-P1 : 1</t>
  </si>
  <si>
    <t>ŠACHTA ŠJ1/ŠJ4 + PŮLENÍ : 3</t>
  </si>
  <si>
    <t>šachta ŠJ-P1 : 1</t>
  </si>
  <si>
    <t>objekt/ŠJ3 : 1</t>
  </si>
  <si>
    <t>ŠJ3/ŠJ4 : 1</t>
  </si>
  <si>
    <t>objekt/ŠJ2 : 1</t>
  </si>
  <si>
    <t>ŠJ3/ŠJ1 : 1</t>
  </si>
  <si>
    <t>ŠJ1/ŠJ4 + objekt : 1</t>
  </si>
  <si>
    <t>ŠJ1/ŠJ-P1 : 1</t>
  </si>
  <si>
    <t>ŠJ-P1/NAPOJENÍ : 1</t>
  </si>
  <si>
    <t>objekt/ŠJ3 : 5</t>
  </si>
  <si>
    <t>ŠJ3/ŠJ2 : 3</t>
  </si>
  <si>
    <t>objekt/ŠJ2 : 5</t>
  </si>
  <si>
    <t>ŠJ2/ŠJ1 : 8</t>
  </si>
  <si>
    <t>ŠJ1/ŠJ4 + objekt : 8</t>
  </si>
  <si>
    <t>ŠJ1/ŠJ-P1 : 4</t>
  </si>
  <si>
    <t>ŠJ-P1/NAPOJENÍ : 4</t>
  </si>
  <si>
    <t>ROZVOD J1 : 6</t>
  </si>
  <si>
    <t>28651863.AR</t>
  </si>
  <si>
    <t>Spojka plastová pro venkovní kanalizaci typ: přechodová; spoj: hrdlový; potrubí: jednovrstvé; materiál: PVC-U; povrch: hladký; DN2 = 200; SDR 41,0; SN 8</t>
  </si>
  <si>
    <t>napojení stávajících potrubí z objektu : 3</t>
  </si>
  <si>
    <t>286971511R</t>
  </si>
  <si>
    <t>dno šachetní pravý nebo levý přítok; PP; typ T; DN = 674,0 mm; š = 720 mm; h = 646 mm; DN žlabu 200 mm</t>
  </si>
  <si>
    <t>ŠACHTA ŠJ2 : 1</t>
  </si>
  <si>
    <t>28697157R</t>
  </si>
  <si>
    <t>trubka plastová kanalizační PP; korugovaná; Sn 4 kN/m2; D = 670,0 mm; l = 6000,0 mm</t>
  </si>
  <si>
    <t>ŠACHTA ŠJ1/ŠJ4 : 1</t>
  </si>
  <si>
    <t>Kalkul</t>
  </si>
  <si>
    <t>55241713R</t>
  </si>
  <si>
    <t>poklop kanalizační DN šachty 1 000 mm; litinový; D výrobku 600 mm; únosnost D 400 kN</t>
  </si>
  <si>
    <t>šachta ŠJ3 : 1</t>
  </si>
  <si>
    <t>59224230R</t>
  </si>
  <si>
    <t>prstenec do uliční vpusti; betonový; DN = 600,0 mm; únosnost D 400, C 250 kN</t>
  </si>
  <si>
    <t>šachta ŠJ-P1 : 2</t>
  </si>
  <si>
    <t>šachta ŠJ3 : 2</t>
  </si>
  <si>
    <t>šachta ŠJ-P1 - ochranný nátěr : 2,0</t>
  </si>
  <si>
    <t>TLAKOVÁ ZKOUŠKA VODOU : 102,7*(PI*0,1*0,1)</t>
  </si>
  <si>
    <t>překop ulice Kollárova : (1,2+0,5*2)*4,9</t>
  </si>
  <si>
    <t>překop ulice Kollárova : ((1,2+0,5*2)*4,9)*0,55</t>
  </si>
  <si>
    <t xml:space="preserve">překop ulice Kollárova : </t>
  </si>
  <si>
    <t>Odkaz na mn. položky pořadí 11 : 10,78000</t>
  </si>
  <si>
    <t>překop ulice Kollárova : 2*((1,2+0,5*2)+4,9)</t>
  </si>
  <si>
    <t>šachta ŠJ-P2 : 2,6*2,6*3,85</t>
  </si>
  <si>
    <t>šachta ŠJ5 : 1,6*1,6*1,75</t>
  </si>
  <si>
    <t>Odkaz na mn. položky pořadí 5 : 30,50600*0,4</t>
  </si>
  <si>
    <t>nádvoří/ŠJ5 : 5,5*1,2*1,8</t>
  </si>
  <si>
    <t>ŠJ5/ŠJ-P2 : 17,8*1,2*2,2</t>
  </si>
  <si>
    <t>objekt/TRASA ŠJ5/ŠJ-P2 : (4,6+0,9)*1,2*2,0</t>
  </si>
  <si>
    <t>objekt/TRASA ŠJ5/ŠJ-P2 : 6,7*1,2*2,6</t>
  </si>
  <si>
    <t>objekt/ŠJ-P2 : 6,9*1,2*3,7</t>
  </si>
  <si>
    <t>ŠJ-P2/NAPOJENÍ : (9,2+0,6)*1,2*3,7</t>
  </si>
  <si>
    <t>Odkaz na mn. položky pořadí 7 : 167,12400*0,4</t>
  </si>
  <si>
    <t>nádvoří/ŠJ5 : (5,5*1,8)*2</t>
  </si>
  <si>
    <t>ŠJ5/ŠJ-P2 : (17,8*2,2)*2</t>
  </si>
  <si>
    <t>objekt/TRASA ŠJ5/ŠJ-P2 : ((4,6+0,9)*2,0)*2</t>
  </si>
  <si>
    <t>objekt/TRASA ŠJ5/ŠJ-P2 : (6,7*2,6)*2</t>
  </si>
  <si>
    <t>objekt/ŠJ-P2 : (6,9*3,7)*2</t>
  </si>
  <si>
    <t>ŠJ-P2/NAPOJENÍ : ((9,2+0,6)*3,7)*2</t>
  </si>
  <si>
    <t>Odkaz na mn. položky pořadí 9 : 278,54000</t>
  </si>
  <si>
    <t>šachta ŠJ-P2 : 4*(2,6*3,85)</t>
  </si>
  <si>
    <t>šachta ŠJ5 : 4*(1,6*1,75)</t>
  </si>
  <si>
    <t>Odkaz na mn. položky pořadí 11 : 51,24000</t>
  </si>
  <si>
    <t>Odkaz na mn. položky pořadí 13 : 30,50600</t>
  </si>
  <si>
    <t>Odkaz na mn. položky pořadí 5 : 30,50600</t>
  </si>
  <si>
    <t>Odkaz na mn. položky pořadí 7 : 167,12400*0,55</t>
  </si>
  <si>
    <t>Odkaz na mn. položky pořadí 7 : 167,12400</t>
  </si>
  <si>
    <t>Odkaz na mn. položky pořadí 16 : 197,63000*5</t>
  </si>
  <si>
    <t>Odkaz na mn. položky pořadí 16 : 197,63000</t>
  </si>
  <si>
    <t>šachta ŠJ-P2 : 2,6*2,6*(3,6)</t>
  </si>
  <si>
    <t>odpočet šachty : -(pi*0,5*0,5)*3,6</t>
  </si>
  <si>
    <t>šachta ŠJ5 : 2,6*2,6*(1,75-0,4)</t>
  </si>
  <si>
    <t>odpočet šachty : -(pi*0,5*0,5)*(1,75-0,4)</t>
  </si>
  <si>
    <t xml:space="preserve">POTRUBÍ DN200 - (OBSYP + PODSYP +SKLADBA = 700mm) : </t>
  </si>
  <si>
    <t>nádvoří/ŠJ5 : 5,5*1,2*(1,8-0,7)</t>
  </si>
  <si>
    <t>ŠJ5/ŠJ-P2 : 17,8*1,2*(2,2-0,7)</t>
  </si>
  <si>
    <t>objekt/TRASA ŠJ5/ŠJ-P2 : (4,6+0,9)*1,2*(2,0-0,7)</t>
  </si>
  <si>
    <t>objekt/TRASA ŠJ5/ŠJ-P2 : 6,7*1,2*(2,6-0,7)</t>
  </si>
  <si>
    <t>objekt/ŠJ-P2 : 6,9*1,2*(3,7-0,7)</t>
  </si>
  <si>
    <t>ŠJ-P2/NAPOJENÍ : (9,2+0,6)*1,2*(3,7-0,7)</t>
  </si>
  <si>
    <t>nádvoří/ŠJ5 : 5,5*1,2*(0,30+0,20)</t>
  </si>
  <si>
    <t>ŠJ5/ŠJ-P2 : 17,8*1,2*(0,30+0,20)</t>
  </si>
  <si>
    <t>objekt/TRASA ŠJ5/ŠJ-P2 : (4,6+0,9)*1,2*(0,30+0,20)</t>
  </si>
  <si>
    <t>objekt/TRASA ŠJ5/ŠJ-P2 : 6,7*1,2*(0,30+0,20)</t>
  </si>
  <si>
    <t>objekt/ŠJ-P2 : 6,9*1,2*(0,30+0,20)</t>
  </si>
  <si>
    <t>ŠJ-P2/NAPOJENÍ : (9,2+0,6)*1,2*(0,30+0,20)</t>
  </si>
  <si>
    <t>Odkaz na mn. položky pořadí 18 : 197,63000*1,65</t>
  </si>
  <si>
    <t>Odkaz na mn. položky pořadí 20 : 31,32000*1,9</t>
  </si>
  <si>
    <t>Odkaz na mn. položky pořadí 19 : 152,85028*1,9</t>
  </si>
  <si>
    <t>šachta ŠJ-P2 DN1000 : (4*1,5)*0,15</t>
  </si>
  <si>
    <t>Odkaz na mn. položky pořadí 24 : 0,90000</t>
  </si>
  <si>
    <t>podklad pod šachtu ŠJ-P2 : 1,5*1,5*0,1</t>
  </si>
  <si>
    <t>nádvoří/ŠJ5 : 5,5*1,2*0,1</t>
  </si>
  <si>
    <t>ŠJ5/ŠJ-P2 : 17,8*1,2*0,1</t>
  </si>
  <si>
    <t>objekt/TRASA ŠJ5/ŠJ-P2 : (4,6+0,9)*1,2*0,1</t>
  </si>
  <si>
    <t>objekt/TRASA ŠJ5/ŠJ-P2 : 6,7*1,2*0,1</t>
  </si>
  <si>
    <t>objekt/ŠJ-P2 : 6,9*1,2*0,1</t>
  </si>
  <si>
    <t>ŠJ-P2/NAPOJENÍ : (9,2+0,6)*1,2*0,1</t>
  </si>
  <si>
    <t>Odkaz na mn. položky pořadí 31 : 1,00000</t>
  </si>
  <si>
    <t>Výplňový beton šachty ŠJ-P2 - kyneta šachty : 0,8*0,125+0,1*0,8</t>
  </si>
  <si>
    <t>šachta ŠJ-P2 DN1000 : 2,6*2,6*0,15</t>
  </si>
  <si>
    <t>šachta ŠJ5 DN600 : 1,6*1,6*0,10</t>
  </si>
  <si>
    <t>prstence 100 - ŠJ-P2 : 1</t>
  </si>
  <si>
    <t>nádvoří/ŠJ5 : 5,5</t>
  </si>
  <si>
    <t>ŠJ5/ŠJ-P2 : 17,8</t>
  </si>
  <si>
    <t>objekt/TRASA ŠJ5/ŠJ-P2 : (4,6+0,9)</t>
  </si>
  <si>
    <t>objekt/TRASA ŠJ5/ŠJ-P2 : 6,7</t>
  </si>
  <si>
    <t>objekt/ŠJ-P2 : 6,9</t>
  </si>
  <si>
    <t>ŠJ-P2/NAPOJENÍ : (9,2+0,6)</t>
  </si>
  <si>
    <t xml:space="preserve">KGB : </t>
  </si>
  <si>
    <t>Odkaz na mn. položky pořadí 52 : 6,00000</t>
  </si>
  <si>
    <t xml:space="preserve">KGEA : </t>
  </si>
  <si>
    <t>Odkaz na mn. položky pořadí 53 : 4,00000</t>
  </si>
  <si>
    <t>Odkaz na mn. položky pořadí 54 : 5,00000</t>
  </si>
  <si>
    <t>Odkaz na mn. položky pořadí 49 : 1,00000</t>
  </si>
  <si>
    <t>Odkaz na mn. položky pořadí 46 : 1,00000</t>
  </si>
  <si>
    <t>892855113R00</t>
  </si>
  <si>
    <t>Kamerové prohlídky potrubí do 100 m</t>
  </si>
  <si>
    <t xml:space="preserve">šachta ŠJ-P2 : </t>
  </si>
  <si>
    <t>Odkaz na mn. položky pořadí 62 : 4,00000</t>
  </si>
  <si>
    <t>Odkaz na mn. položky pořadí 61 : 1,00000</t>
  </si>
  <si>
    <t>Odkaz na mn. položky pořadí 63 : 1,00000</t>
  </si>
  <si>
    <t>ŠJ5 : 1</t>
  </si>
  <si>
    <t xml:space="preserve">ŠACHTY ŠJ5 : </t>
  </si>
  <si>
    <t>Odkaz na mn. položky pořadí 43 : 1,00000</t>
  </si>
  <si>
    <t xml:space="preserve">ŠACHTY ŠJ-P2 : </t>
  </si>
  <si>
    <t>Odkaz na mn. položky pořadí 59 : 1,00000</t>
  </si>
  <si>
    <t>PŘÍPOJKA J-P2 : 1</t>
  </si>
  <si>
    <t>šachta ŠJ-P2 : 1</t>
  </si>
  <si>
    <t>nádvoří/ŠJ5 : 1</t>
  </si>
  <si>
    <t>ŠJ5/ŠJ-P2 : 1</t>
  </si>
  <si>
    <t>objekt/TRASA ŠJ5/ŠJ-P2 : 1</t>
  </si>
  <si>
    <t>objekt/ŠJ-P2 : 1</t>
  </si>
  <si>
    <t>ŠJ-P2/NAPOJENÍ : 1</t>
  </si>
  <si>
    <t>nádvoří/ŠJ5 : 2</t>
  </si>
  <si>
    <t>ŠJ5/ŠJ-P2 : 6</t>
  </si>
  <si>
    <t>objekt/TRASA ŠJ5/ŠJ-P2 : 3</t>
  </si>
  <si>
    <t>objekt/ŠJ-P2 : 3</t>
  </si>
  <si>
    <t>ŠJ-P2/NAPOJENÍ : 4</t>
  </si>
  <si>
    <t>ROZVOD J2 : 6</t>
  </si>
  <si>
    <t>ROZVOD J2 : 4</t>
  </si>
  <si>
    <t>napojení stávajících potrubí z objektu : 5</t>
  </si>
  <si>
    <t>ŠACHTA ŠJ5 : 1</t>
  </si>
  <si>
    <t xml:space="preserve">ŠACHTA ŠJ5 : </t>
  </si>
  <si>
    <t>šachta ŠJ-P2 : 4</t>
  </si>
  <si>
    <t>šachta ŠJ-P2 - ochranný nátěr : 2,0</t>
  </si>
  <si>
    <t>Odkaz na mn. položky pořadí 67 : 52,20000</t>
  </si>
  <si>
    <t>TLAKOVÁ ZKOUŠKA VODOU : 52,2*(PI*0,1*0,1)</t>
  </si>
  <si>
    <t>překop ulice Vrchlického : (1,2+0,5*2)*4,5</t>
  </si>
  <si>
    <t>překop ulice Vrchlického : ((1,2+0,5*2)*4,5)*0,55</t>
  </si>
  <si>
    <t>Odkaz na mn. položky pořadí 11 : 9,90000</t>
  </si>
  <si>
    <t>překop ulice Vrchlického : 2*((1,2+0,5*2)+4,5)</t>
  </si>
  <si>
    <t>M21_D_01</t>
  </si>
  <si>
    <t>Odpojení svítidla VO</t>
  </si>
  <si>
    <t>M21_D_02</t>
  </si>
  <si>
    <t>Demontáž původního stožáru VO</t>
  </si>
  <si>
    <t>M21_D_03</t>
  </si>
  <si>
    <t>Pronájem montážní plošiny</t>
  </si>
  <si>
    <t>M21_D_04</t>
  </si>
  <si>
    <t>Odevzdání TSmZ, odvoz, skládkovné</t>
  </si>
  <si>
    <t>M21_D_05</t>
  </si>
  <si>
    <t>M21_VO_01</t>
  </si>
  <si>
    <t>Svítidlo 18,8W, 1992lm, IP66, 3000K</t>
  </si>
  <si>
    <t>LED  SVÍTIDLO "A1" (POUZE MATERIÁL)</t>
  </si>
  <si>
    <t xml:space="preserve"> - uvedené svítidlo je blíže popsáno v technické zprávě, jedná se o referenční typ pro bližší specifikaci. V rámci stavby proběhne vzorkování prvku pro splnění parametrů vybraného svítidla zhotovitele</t>
  </si>
  <si>
    <t>M21_VO_02</t>
  </si>
  <si>
    <t>Stožár barva RAL 7016, 4,5m výška + min. 0,6m zápustná hloubka = min. 5,1m</t>
  </si>
  <si>
    <t>STOŽÁR BEZPATICOVÝ (POUZE MATERIÁL)</t>
  </si>
  <si>
    <t xml:space="preserve"> - uvedený stožár je blíže popsán v technické zprávě, jedná se o referenční typ pro bližší specifikaci. V rámci stavby proběhne vzorkování prvku pro splnění parametrů vybraného stožáru zhotovitele</t>
  </si>
  <si>
    <t>M21_VO_03</t>
  </si>
  <si>
    <t>SR721-27/N IP00</t>
  </si>
  <si>
    <t>STOŽAROVÁ VÝZBROJ, svorkovnice IP20, vč.pojistek (POUZE MATERIÁL)</t>
  </si>
  <si>
    <t>M21_VO_04</t>
  </si>
  <si>
    <t>Montáž svítidla</t>
  </si>
  <si>
    <t>LED  SVÍTIDLO "A1" (MONTÁŽ + ZAPOJENÍ)</t>
  </si>
  <si>
    <t>M21_VO_05</t>
  </si>
  <si>
    <t>Montáž stožáru</t>
  </si>
  <si>
    <t>STOŽÁR BEZPATICOVÝ (UKOTVENI + OSAZENÍ)</t>
  </si>
  <si>
    <t>M21_VO_06</t>
  </si>
  <si>
    <t>Montáž stožárové výzbroje</t>
  </si>
  <si>
    <t>STOŽAROVÁ VÝZBROJ, svorkovnice IP20, vč.pojistek (OSAZENÍ A ZAPOJENÍ)</t>
  </si>
  <si>
    <t>M21_KA_01</t>
  </si>
  <si>
    <t>D75 ohebná dvouplášťová</t>
  </si>
  <si>
    <t>M21_KA_02</t>
  </si>
  <si>
    <t>M21_KA_03</t>
  </si>
  <si>
    <t>CYKY-J 4Bx10 mm2</t>
  </si>
  <si>
    <t>M21_KA_04</t>
  </si>
  <si>
    <t>Pokládka kabelu CYKY-J 4Bx10 mm2 ve výkopu, volně</t>
  </si>
  <si>
    <t>M21_KA_05</t>
  </si>
  <si>
    <t>CYKY-J 3x1,5mm2</t>
  </si>
  <si>
    <t>M21_KA_06</t>
  </si>
  <si>
    <t>Tahání kabelu CYKY-J 3x1,5mm2 v těle stožáru</t>
  </si>
  <si>
    <t>M21_KA_07</t>
  </si>
  <si>
    <t>4x10 mm2</t>
  </si>
  <si>
    <t>UKONČENÍ KABELŮ DO</t>
  </si>
  <si>
    <t>M21_KA_08</t>
  </si>
  <si>
    <t>Natežení kabelu do stávajícího stožáru VO</t>
  </si>
  <si>
    <t>NAPÁJECÍ MÍSTO</t>
  </si>
  <si>
    <t>M21_KA_09</t>
  </si>
  <si>
    <t>Páska 30x4 (0,95 kg/m)</t>
  </si>
  <si>
    <t>OCELOVÝ PÁSEK POZINKOVANÝ (POUZE MATERIÁL)</t>
  </si>
  <si>
    <t>M21_KA_10</t>
  </si>
  <si>
    <t>Pokládka pásku 30x4 (0,95 kg/m) do výkopu, pevně</t>
  </si>
  <si>
    <t>OCELOVÝ PÁSEK POZINKOVANÝ (POUZE MONTÁŽ)</t>
  </si>
  <si>
    <t>M21_KA_11</t>
  </si>
  <si>
    <t>SR 2b pro pásek 30x4mm</t>
  </si>
  <si>
    <t>SVORKA HROMOSVODNÍ,UZEMŇOVACÍ (POUZE MATERIÁL)</t>
  </si>
  <si>
    <t>M21_KA_12</t>
  </si>
  <si>
    <t>SR 3b pro pásek 30x4mm</t>
  </si>
  <si>
    <t>M21_KA_13</t>
  </si>
  <si>
    <t>Svorka připojovací SP pro drát O10 FeZn</t>
  </si>
  <si>
    <t>M21_KA_14</t>
  </si>
  <si>
    <t>Montáž svorky uzemňovací</t>
  </si>
  <si>
    <t>SVORKA HROMOSVODNÍ,UZEMŇOVACÍ (POUZE MONTÁŽ)</t>
  </si>
  <si>
    <t>M21_KA_15</t>
  </si>
  <si>
    <t>Drát O10 FeZn</t>
  </si>
  <si>
    <t>ZEMNÍCÍ DRÁT (POUZE MATERIÁL)</t>
  </si>
  <si>
    <t>M21_KA_16</t>
  </si>
  <si>
    <t>Pokládka drátu O10 FeZn ve výkopu, pevně</t>
  </si>
  <si>
    <t>ZEMNÍCÍ DRÁT (POUZE MONTÁŽ)</t>
  </si>
  <si>
    <t>M21_KA_17</t>
  </si>
  <si>
    <t>Ochranný nástřik proti oxidaci</t>
  </si>
  <si>
    <t>OCHRANA SPOJŮ (POUZE MATERIÁL)</t>
  </si>
  <si>
    <t>M21_KA_18</t>
  </si>
  <si>
    <t>Nanesení ochranného nástřiku</t>
  </si>
  <si>
    <t>OCHRANA SPOJŮ (POUZE MONTÁŽ)</t>
  </si>
  <si>
    <t>M21_KA_19</t>
  </si>
  <si>
    <t>M21_KA_20</t>
  </si>
  <si>
    <t>M21_KA_21</t>
  </si>
  <si>
    <t>M21_HZS_01</t>
  </si>
  <si>
    <t>M21_HZS_02</t>
  </si>
  <si>
    <t>POMOCNÉ PRÁCE PŘI POKLÁDCE KABELÁŽE A ZEMNÍCÍHO PÁSKU</t>
  </si>
  <si>
    <t>M21_HZS_03</t>
  </si>
  <si>
    <t>Celková prohlídka elektrického rozvodu a zařízení do 1 milionu Kč</t>
  </si>
  <si>
    <t>M21_HZS_04</t>
  </si>
  <si>
    <t>Měření osvětlení</t>
  </si>
  <si>
    <t>MĚŘENÍ INTENZITY OSVĚTLENOSTI, VČETNĚ VYPRACOVÁNÍ PROTOKOLU</t>
  </si>
  <si>
    <t>M21_HZS_05</t>
  </si>
  <si>
    <t>Měření zemních odporů zemniče prvního nebo samostatného</t>
  </si>
  <si>
    <t>ZEMNÍ ODPORY</t>
  </si>
  <si>
    <t>M21_HZS_06</t>
  </si>
  <si>
    <t>Připlatek k měření zemních odporů prvního zemniče za každý další zemnič v síti</t>
  </si>
  <si>
    <t>M21_HZS_07</t>
  </si>
  <si>
    <t>M21_5_01</t>
  </si>
  <si>
    <t>M21_5_02</t>
  </si>
  <si>
    <t>Hloubení nezapažených jam pro stožáry jednoduché s patkou na rovině ručně v hornině tř 3</t>
  </si>
  <si>
    <t>VÝKOP JÁMY PRO STOŽÁR,BETONOVÝ</t>
  </si>
  <si>
    <t>ZÁKLAD A JINÉ ZAŘÍZENÍ</t>
  </si>
  <si>
    <t>M21_5_03</t>
  </si>
  <si>
    <t>Kanalizační trubka DN250</t>
  </si>
  <si>
    <t>POUZDROVÝ ZÁKL.PRO STOŽ.VENK.</t>
  </si>
  <si>
    <t>OSVĚTLENÍ V OSE TRASY KABELU</t>
  </si>
  <si>
    <t>M21_5_05</t>
  </si>
  <si>
    <t>Betonáž kanalizační trubky DN250 1,2m</t>
  </si>
  <si>
    <t>KOTVENÍ POUZDROVÉHO ZÁKL.</t>
  </si>
  <si>
    <t>M21_5_06</t>
  </si>
  <si>
    <t>Beton pro ukotvení stožáru VO</t>
  </si>
  <si>
    <t>KOTVENÍ STOŽÁRU</t>
  </si>
  <si>
    <t>M21_5_07</t>
  </si>
  <si>
    <t>M21_5_08</t>
  </si>
  <si>
    <t>ZÁHOZ KABELOVÉ RÝHY ŠTĚRKODRTÍ</t>
  </si>
  <si>
    <t>M21_5_09</t>
  </si>
  <si>
    <t>M21_5_10</t>
  </si>
  <si>
    <t>Do šířky 20cm</t>
  </si>
  <si>
    <t>M21_5_11</t>
  </si>
  <si>
    <t>M21_5_12</t>
  </si>
  <si>
    <t>M21_5_13</t>
  </si>
  <si>
    <t>M21_5_14</t>
  </si>
  <si>
    <t>211561111R00</t>
  </si>
  <si>
    <t>Výplň odvodňovacích žeber kamenivem hrubým drceným frakce 4 - 16 mm</t>
  </si>
  <si>
    <t>do rýh bez zhutnění s úpravou povrchu výplně, s vytvořením průduchů z lomového kamene</t>
  </si>
  <si>
    <t>vsakovací pero : 2,0*1,0*0,5</t>
  </si>
  <si>
    <t>vsakovací pero : 2*(2,0*1,0)+2*(2,0+1,0)*0,5</t>
  </si>
  <si>
    <t xml:space="preserve">Základová deska ang. dvorku : </t>
  </si>
  <si>
    <t>AD1 : (1,5*1,25)*0,2</t>
  </si>
  <si>
    <t>AD2 : (1,5*1,25)*0,2</t>
  </si>
  <si>
    <t>273361921RT5</t>
  </si>
  <si>
    <t>Výztuž základových desek ze svařovaných sítí průměr drátu 6 mm, velikost oka 150/150 mm</t>
  </si>
  <si>
    <t xml:space="preserve">Základová deska ang. dvorku - 0,0031t/m2 : </t>
  </si>
  <si>
    <t>AD1 : (1,5*1,25)*1,15*0,0031</t>
  </si>
  <si>
    <t>AD2 : (1,5*1,25)*1,15*0,0031</t>
  </si>
  <si>
    <t>274272110RT5</t>
  </si>
  <si>
    <t>Zdivo základové z bednicích tvárnic tloušťky 150 mm, výplň betonem C 25/30</t>
  </si>
  <si>
    <t>s výplní betonem, bez výztuže,</t>
  </si>
  <si>
    <t xml:space="preserve">Základové stěny ang. dvorku : </t>
  </si>
  <si>
    <t>AD1 : (1,5)*1,0</t>
  </si>
  <si>
    <t>AD2 : (1,5)*1,0</t>
  </si>
  <si>
    <t>274272130RT5</t>
  </si>
  <si>
    <t>Zdivo základové z bednicích tvárnic tloušťky 250 mm, výplň betonem C 25/30</t>
  </si>
  <si>
    <t>AD1 : (1,5+2*1,05)*1,0</t>
  </si>
  <si>
    <t>AD2 : (1,5+2*1,05)*1,0</t>
  </si>
  <si>
    <t>274361032R00</t>
  </si>
  <si>
    <t>Výztuž zdiva z tvárnic ztraceného bednění 16 prutů/m2, průměr prutů 12 mm</t>
  </si>
  <si>
    <t>AD1 : 2*(1,5+1,25)*1,75</t>
  </si>
  <si>
    <t>AD2 : 2*(1,5+1,25)*1,75</t>
  </si>
  <si>
    <t xml:space="preserve"> - protažení do věnce a základu : </t>
  </si>
  <si>
    <t xml:space="preserve">vsakovací pero : </t>
  </si>
  <si>
    <t>Odkaz na mn. položky pořadí 2 : 7,00000*1,1</t>
  </si>
  <si>
    <t>417321414R00</t>
  </si>
  <si>
    <t>Železobeton ztužujících pásů a věnců třídy C 25/30</t>
  </si>
  <si>
    <t xml:space="preserve">ŽB věnec ang. dvorku : </t>
  </si>
  <si>
    <t>AD1 : ((1,5+2*1,05)*0,25+(1,5)*0,15)*0,25</t>
  </si>
  <si>
    <t>AD2 : ((1,5+2*1,05)*0,25+(1,5)*0,15)*0,25</t>
  </si>
  <si>
    <t>417351115R00</t>
  </si>
  <si>
    <t>Bednění bočnic ztužujících pásů a věnců včetně vzpěr zřízení</t>
  </si>
  <si>
    <t>AD1 : (1,5+2*1,25)*0,30+2*(1,0+0,9)*0,30</t>
  </si>
  <si>
    <t>AD2 : (1,5+2*1,25)*0,30+2*(1,0+0,9)*0,30</t>
  </si>
  <si>
    <t>417351116R00</t>
  </si>
  <si>
    <t>Bednění bočnic ztužujících pásů a věnců včetně vzpěr odstranění</t>
  </si>
  <si>
    <t>Odkaz na mn. položky pořadí 10 : 4,68000</t>
  </si>
  <si>
    <t>417361821R00</t>
  </si>
  <si>
    <t>Výztuž ztužujících pásů a věnců z betonářské oceli 10 505(R)</t>
  </si>
  <si>
    <t>Včetně distančních prvků.</t>
  </si>
  <si>
    <t xml:space="preserve">stupeň vyztužení 120kg/m3 : </t>
  </si>
  <si>
    <t>Odkaz na mn. položky pořadí 9 : 0,56250*0,12</t>
  </si>
  <si>
    <t xml:space="preserve"> - pruty 4*10mm, třmínky á250 pr.6mm : </t>
  </si>
  <si>
    <t xml:space="preserve">vedení svodného potrubí od angl. dvorků : </t>
  </si>
  <si>
    <t>AD1 : 3,9*0,4*0,1</t>
  </si>
  <si>
    <t>AD2 : 3,9*0,4*0,1</t>
  </si>
  <si>
    <t>871318111R00</t>
  </si>
  <si>
    <t>Kladení drenážního potrubí z plastických hmot</t>
  </si>
  <si>
    <t>drenážní potrubí vsakovacího pera : 2*2,0</t>
  </si>
  <si>
    <t>871313121R00</t>
  </si>
  <si>
    <t>Montáž potrubí z trub z plastů těsněných gumovým kroužkem  DN 150 mm</t>
  </si>
  <si>
    <t>v otevřeném výkopu ve sklonu do 20 %,</t>
  </si>
  <si>
    <t>AD1 : 3,9*1,1</t>
  </si>
  <si>
    <t>AD2 : 3,9*1,1</t>
  </si>
  <si>
    <t xml:space="preserve">koleno 90° : </t>
  </si>
  <si>
    <t>Odkaz na mn. položky pořadí 21 : 2,00000</t>
  </si>
  <si>
    <t xml:space="preserve">koleno 45° : </t>
  </si>
  <si>
    <t>Odkaz na mn. položky pořadí 20 : 4,00000</t>
  </si>
  <si>
    <t>721211530RT1</t>
  </si>
  <si>
    <t>Vpusti dvorní průměr 110 mm, vodorovný odtok, s plastovým rámem 240 x 240 mm, litinovou mříží a odkalovacím košem, suchá klapka proti pronikání zápachu, včetně d...</t>
  </si>
  <si>
    <t xml:space="preserve">odvodnění angl. dvorků : </t>
  </si>
  <si>
    <t>AD1 : 1</t>
  </si>
  <si>
    <t>AD2 : 1</t>
  </si>
  <si>
    <t>28611141.AR</t>
  </si>
  <si>
    <t>Trubka plastová pro venkovní kanalizaci spoj: hrdlový; potrubí: vícevrstvé; skladba: PVC-U - pěna - PVC-U; povrch: hladký; DN = 100; de = 110,0 mm; s = 3,2 mm; SDR 41,0; SN 4</t>
  </si>
  <si>
    <t>Odkaz na mn. položky pořadí 15 : 8,58000*1,15</t>
  </si>
  <si>
    <t xml:space="preserve">drenážní potrubí vsakovacího pera : </t>
  </si>
  <si>
    <t>Odkaz na mn. položky pořadí 14 : 4,00000*1,15</t>
  </si>
  <si>
    <t>28651652.AR</t>
  </si>
  <si>
    <t>Koleno plastové pro venkovní kanalizaci typ: jednoznačné; spoj: hrdlový; potrubí: jednovrstvé; materiál: PVC-U; povrch: hladký; jmenovitý úhel = 45,0 °; DN = 100; SDR 41,0; SN 8</t>
  </si>
  <si>
    <t>koleno 45° : 2*2</t>
  </si>
  <si>
    <t>28651654.AR</t>
  </si>
  <si>
    <t>Koleno plastové pro venkovní kanalizaci typ: jednoznačné; spoj: hrdlový; potrubí: jednovrstvé; materiál: PVC-U; povrch: hladký; jmenovitý úhel = 87,5 °; DN = 100; SDR 41,0; SN 8</t>
  </si>
  <si>
    <t>koleno 90° : 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</si>
  <si>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</si>
  <si>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</si>
  <si>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</si>
  <si>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</si>
  <si>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 xml:space="preserve">NOUZOVÝ VÝLEZ (VSTUPNÍ OTVOR) : </t>
  </si>
  <si>
    <t>Hodnota z bývalého odkazu. : 5,605</t>
  </si>
  <si>
    <t>711142559RZ4</t>
  </si>
  <si>
    <t>Provedení izolace proti zemní vlhkosti pásy přitavením svislá, 2 vrstvy, s dodávkou izolačního pásu se skleněnou nebo polyesterovou vložkou,  , Pás hydroizolační asfaltový tl. = 4,0 mm; funkce: protiradonová, parobrzdná; asfalt: oxidovaný; nosná vložka: skelná tkanina; horní strana: minerál...</t>
  </si>
  <si>
    <t xml:space="preserve">IZOLACE ang. dvorku : </t>
  </si>
  <si>
    <t>AD1 : (1,5+2*1,25)*1,6</t>
  </si>
  <si>
    <t>AD2 : (1,5+2*1,25)*1,6</t>
  </si>
  <si>
    <t>767_KO03.V01</t>
  </si>
  <si>
    <t>D+M pozinkované kotevní konzoly s objímkou DN300 pro vynesení odvětrávacího potrubí</t>
  </si>
  <si>
    <t xml:space="preserve"> - ocelová pásovina objínky - 50/10</t>
  </si>
  <si>
    <t xml:space="preserve"> - HRTR konzole - 50x50/6</t>
  </si>
  <si>
    <t xml:space="preserve">vynášecí konzole odvětrání CO ang. dvorku : </t>
  </si>
  <si>
    <t>767_MR01.V01</t>
  </si>
  <si>
    <t>D+M pozinkované mřížky z tahokovu kruhové DN300 s prstencem pro osazení</t>
  </si>
  <si>
    <t xml:space="preserve">odvětrání CO ang. dvorku : </t>
  </si>
  <si>
    <t>767_OP02.V01</t>
  </si>
  <si>
    <t>Zámečnická úprava stávajícího ocel. potrubí pro nové vedení</t>
  </si>
  <si>
    <t>Pro 1 segment potrubí</t>
  </si>
  <si>
    <t xml:space="preserve"> - vyřezání dvojice kolen DN300 90°</t>
  </si>
  <si>
    <t xml:space="preserve"> - vyřezání trouby délky 2,4+0,3 m</t>
  </si>
  <si>
    <t xml:space="preserve"> - svaření segmentu potrubí pro nové odvětrání</t>
  </si>
  <si>
    <t xml:space="preserve"> - přivaření na stávající potrubí při objektu</t>
  </si>
  <si>
    <t>767OR04.V01</t>
  </si>
  <si>
    <t>D+M rámu anglického dvorku, pozinkovaný, včetně vnitřního pororoštu s páskem 30/2</t>
  </si>
  <si>
    <t xml:space="preserve"> - včetně příchytek krycího roštu (8ks)</t>
  </si>
  <si>
    <t>profil 70x50/6 - 5,4 kg/m : ((2*(1,0+1,1)+2*1,0)*5,4)</t>
  </si>
  <si>
    <t>pásovina 50x4 - 1,6 kg/m : (6*0,25)*1,6</t>
  </si>
  <si>
    <t>pororošt 30/2, oko 34/38 - 19,4 kg/m2 : 2*(1,0*0,55)*19,4</t>
  </si>
  <si>
    <t>ztratné a kotevní materiál : 5</t>
  </si>
  <si>
    <t>783291002R00</t>
  </si>
  <si>
    <t>Nátěry kov.stavebních doplňk. konstrukcí ostatní asfaltový, dvojnásobné</t>
  </si>
  <si>
    <t>stávající ocelové potrubí odvětrání krytu CO - upravené potrubí : 2*(3,5)*(pi*0,3)</t>
  </si>
  <si>
    <t xml:space="preserve">demontované ocelové potrubí pro zpětné použití DN300 : </t>
  </si>
  <si>
    <t>stávající ocelové potrubí odvětrání krytu CO : 2*(11,9+10,1+2*(1,55))*(pi*0,3)</t>
  </si>
  <si>
    <t xml:space="preserve"> - odrezivění z vnitřní a vnější strany : </t>
  </si>
  <si>
    <t>111104212R00</t>
  </si>
  <si>
    <t>Pokosení trávníku trávník parkový, na svahu přes 1:5 do 1:2, odvoz do 20 km se složením</t>
  </si>
  <si>
    <t>s případným naložením shrabků na dopravní prostředek, odvozem do 20 km a se složením,</t>
  </si>
  <si>
    <t xml:space="preserve">pokosení stávajících travnatých ploch : </t>
  </si>
  <si>
    <t>Odkaz na mn. položky pořadí 2 : 138,30000*6,67</t>
  </si>
  <si>
    <t xml:space="preserve">2x pokosení nových travnatých ploch : </t>
  </si>
  <si>
    <t>Odkaz na mn. položky pořadí 4 : 1201,00000*2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</si>
  <si>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</si>
  <si>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</si>
  <si>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</si>
  <si>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 xml:space="preserve">801-02_Sadové úpravy : </t>
  </si>
  <si>
    <t>měření CAD - o mocnosti 0,15m : (120+2+120+12+25+20+70+27+95+33+69+29+165+63+65+7)*0,15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</si>
  <si>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</si>
  <si>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</si>
  <si>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</si>
  <si>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Odkaz na mn. položky pořadí 4 : 1201,00000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</si>
  <si>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</si>
  <si>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</si>
  <si>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</si>
  <si>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 xml:space="preserve"> - zatravnění při parkovišti 1 : (113+9+56+131+12)</t>
  </si>
  <si>
    <t xml:space="preserve"> - zatravnění při parku : (100+60+172+26)</t>
  </si>
  <si>
    <t xml:space="preserve"> - zatravnění při parkovišti 2 : (78+82+32+34)</t>
  </si>
  <si>
    <t xml:space="preserve"> - zatravnění při parkovišti 3 : (180+58+58)</t>
  </si>
  <si>
    <t>182951112RT3</t>
  </si>
  <si>
    <t>Ostatní a doplňkové práce položení netkané zahradnické textilie včetně upevnění, včetně dodávky textilie a skob</t>
  </si>
  <si>
    <t xml:space="preserve">VÝSADBA STROMŮ : </t>
  </si>
  <si>
    <t>Odkaz na mn. položky pořadí 13 : 36,00000*1,5</t>
  </si>
  <si>
    <t xml:space="preserve">VÝSADBA KEŘŮ : </t>
  </si>
  <si>
    <t>12 : 90</t>
  </si>
  <si>
    <t>13 : 50</t>
  </si>
  <si>
    <t>14 : 110</t>
  </si>
  <si>
    <t>183101111R00</t>
  </si>
  <si>
    <t>Hloubení jamek bez výměny půdy v rovině objem do 0,01 m3</t>
  </si>
  <si>
    <t>pro vysazování rostlin v hornině 1 až 4 bez výměny půdy, s případným naložením přebytečných výkopků na dopravní prostředek, s odvozem na vzdálenost do 20 km a se složením,</t>
  </si>
  <si>
    <t xml:space="preserve">VÝSADBA CIBULOVIN : </t>
  </si>
  <si>
    <t>Odkaz na mn. položky pořadí 9 : 980,00000</t>
  </si>
  <si>
    <t>183101313R00</t>
  </si>
  <si>
    <t>Hloubení jamek s výměnou půdy na 100 % v rovině objem přes 0,02 do 0,05 m3</t>
  </si>
  <si>
    <t>pro vysazování rostlin v hornině 1 až 4 s výměnou půdy na 100%, s případným naložením přebytečných výkopků na dopravní prostředek, s odvozem na vzdálenost do 20 km a se složením,</t>
  </si>
  <si>
    <t>Odkaz na mn. položky pořadí 12 : 329,00000</t>
  </si>
  <si>
    <t>183101315R00</t>
  </si>
  <si>
    <t>Hloubení jamek s výměnou půdy na 100 % v rovině objem přes 0,125 do 0,4 m3</t>
  </si>
  <si>
    <t>Odkaz na mn. položky pořadí 13 : 36,00000</t>
  </si>
  <si>
    <t>183204113R00</t>
  </si>
  <si>
    <t xml:space="preserve">Výsadba květin do připravené půdy se zalitím výsadba cibulí nebo hlíz do připravené půdy se zalitím </t>
  </si>
  <si>
    <t>Narcissus x hybridus ‘ Carlton‘ / narcis : 980</t>
  </si>
  <si>
    <t>183403113R00</t>
  </si>
  <si>
    <t>Obdělávání půdy frézováním, v rovině nebo na svahu 1:5</t>
  </si>
  <si>
    <t>183403153R00</t>
  </si>
  <si>
    <t>Obdělávání půdy hrabáním, v rovině nebo na svahu 1:5</t>
  </si>
  <si>
    <t>184004722R00</t>
  </si>
  <si>
    <t>Výsadba sazenic keřů bez balu, výšky do 60 cm</t>
  </si>
  <si>
    <t>Hydrangea paniculata ‘ Limelight‘ / hortenzie latnatá : 82</t>
  </si>
  <si>
    <t>Lavandula x intermedia ‘ Grosso‘ / levandule : 211</t>
  </si>
  <si>
    <t>Prunus laurocerasus ‘ Caucasica‘ / bobkovišeň, střemcha : 36</t>
  </si>
  <si>
    <t>184102125R00</t>
  </si>
  <si>
    <t xml:space="preserve">Výsadba dřevin s balem průměr přes 500 do 600 mm, na svahu přes 1:5 do 1:2,  </t>
  </si>
  <si>
    <t>RTS 21/ I</t>
  </si>
  <si>
    <t>do předem vyhloubené jamky se zalitím,</t>
  </si>
  <si>
    <t xml:space="preserve"> - Aesculus carnea ’Briotti‘ / jírovec červený : 4</t>
  </si>
  <si>
    <t xml:space="preserve"> - Betula jacquemontii / bříza Jacquemontova : 3</t>
  </si>
  <si>
    <t xml:space="preserve"> - Ginkgo biloba / jinan dvojlaločný : 2</t>
  </si>
  <si>
    <t xml:space="preserve"> - Gleditsia triacanthos  ‘ Sunburst‘ / dřezovec trojtrnný : 5</t>
  </si>
  <si>
    <t xml:space="preserve"> - Liquidambar styraciflua / ambroň západní : 3</t>
  </si>
  <si>
    <t xml:space="preserve"> - Paulownia tomentosa / pavlovnie plstnatá : 2</t>
  </si>
  <si>
    <t xml:space="preserve"> - Platanus x acerifolia / platan javorolistý : 5</t>
  </si>
  <si>
    <t xml:space="preserve"> - Prunus serrulata ‘ Kanzan‘ / třešeň pilovitá, sakura : 6</t>
  </si>
  <si>
    <t xml:space="preserve"> - Prunus subhirtella ‘ Autumnalis rosea ‘ / višeň chloupkatá : 1</t>
  </si>
  <si>
    <t xml:space="preserve"> - Quercus palustris / dub bahenní : 3</t>
  </si>
  <si>
    <t xml:space="preserve"> - Robinia ‘ Casque Rouge‘ / trnovník : 2</t>
  </si>
  <si>
    <t>184202111R00</t>
  </si>
  <si>
    <t>Ukotvení dřevin průměr do 100 mm, délka do 2 m</t>
  </si>
  <si>
    <t>třemi a více kůly, s ochranou proti poškození v místě vzepření, (příloha č. 8) při  průměru kůlů do 10 cm,</t>
  </si>
  <si>
    <t>provedení dle vzorového řezu výsadby stromů z technické zprávy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</si>
  <si>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</si>
  <si>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</si>
  <si>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</si>
  <si>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184807111R00</t>
  </si>
  <si>
    <t>Ochrana stromu bedněním zřízení bednění</t>
  </si>
  <si>
    <t>před poškozením stavebním provozem,</t>
  </si>
  <si>
    <t>801-02_Sadové úpravy - stávající stromy : (2*(0,3+0,3)*2,0)*10</t>
  </si>
  <si>
    <t>184807112R00</t>
  </si>
  <si>
    <t>Ochrana stromu bedněním odstranění bednění</t>
  </si>
  <si>
    <t xml:space="preserve">801-02_Sadové úpravy - stávající stromy : </t>
  </si>
  <si>
    <t>Odkaz na mn. položky pořadí 16 : 24,00000</t>
  </si>
  <si>
    <t>184901111R00</t>
  </si>
  <si>
    <t>Osazení kůlů osazení kůlů k dřevině s uvázáním, délka do 2 m</t>
  </si>
  <si>
    <t>k dřevině s uvázáním</t>
  </si>
  <si>
    <t>Odkaz na mn. položky pořadí 13 : 36,00000*3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</si>
  <si>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</si>
  <si>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</si>
  <si>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</si>
  <si>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185802113R00</t>
  </si>
  <si>
    <t>Hnojení umělým hnojivem naširoko, v rovině nebo na svahu do 1:5</t>
  </si>
  <si>
    <t>půdy nebo trávníku s rozprostřením nebo s rozdělením hnojiva,</t>
  </si>
  <si>
    <t>Odkaz na mn. položky pořadí 4 : 1201,00000*0,001</t>
  </si>
  <si>
    <t>185851111R00</t>
  </si>
  <si>
    <t>Dovoz vody pro zálivku rostlin dovoz vody pro zálivku rostlin na vzdálenost do 6000 m</t>
  </si>
  <si>
    <t xml:space="preserve">ZÁLIVKA STROMŮ : </t>
  </si>
  <si>
    <t>Odkaz na mn. položky pořadí 13 : 36,00000*0,08</t>
  </si>
  <si>
    <t xml:space="preserve">ZÁLIVKA KEŘŮ : </t>
  </si>
  <si>
    <t>Odkaz na mn. položky pořadí 12 : 329,00000*0,005</t>
  </si>
  <si>
    <t xml:space="preserve">ZÁLIVKA CIBULOVIN : </t>
  </si>
  <si>
    <t>Odkaz na mn. položky pořadí 9 : 980,00000*0,001</t>
  </si>
  <si>
    <t xml:space="preserve">Odvoz přebytečné zeminy : </t>
  </si>
  <si>
    <t>Hodnota z bývalého odkazu. : 1070,4625</t>
  </si>
  <si>
    <t>18130-111-RT00</t>
  </si>
  <si>
    <t>Dovoz ornice</t>
  </si>
  <si>
    <t xml:space="preserve">m3    </t>
  </si>
  <si>
    <t xml:space="preserve">ornice pro sadové úpravy : </t>
  </si>
  <si>
    <t>Odkaz na mn. položky pořadí 4 : 1201,00000*0,15</t>
  </si>
  <si>
    <t xml:space="preserve">sejmutá ornice : </t>
  </si>
  <si>
    <t>Odkaz na mn. položky pořadí 2 : 138,30000*-1</t>
  </si>
  <si>
    <t>Koeficient koeficien + 15%: 0,15</t>
  </si>
  <si>
    <t>184501110V01</t>
  </si>
  <si>
    <t>Zhotovení obalu kmene z bambusové rohože, 1vrstva, v rovině, na výšku 1,5m</t>
  </si>
  <si>
    <t xml:space="preserve">délka pro 1 kmen - 0,65m : </t>
  </si>
  <si>
    <t>Odkaz na mn. položky pořadí 13 : 36,00000*0,7</t>
  </si>
  <si>
    <t>185802110V01</t>
  </si>
  <si>
    <t>Hnojení stromů při výsadbě, včetně dodání a uložení</t>
  </si>
  <si>
    <t xml:space="preserve"> - starovací hnojivo - 15 tablet / strom</t>
  </si>
  <si>
    <t xml:space="preserve"> - hydroabsorbent 500g / strom</t>
  </si>
  <si>
    <t xml:space="preserve"> - granulovaný zeolit 3 kg/strom</t>
  </si>
  <si>
    <t>185802110V02</t>
  </si>
  <si>
    <t>Hnojení keřů při výsadbě, včetně dodání a uložení</t>
  </si>
  <si>
    <t xml:space="preserve"> - tabletové hnojivo 1 tableta/kus</t>
  </si>
  <si>
    <t xml:space="preserve"> - hydroabsorbent 50g / keř</t>
  </si>
  <si>
    <t>185804001RX</t>
  </si>
  <si>
    <t>Následná péče o nově vysazené dřeviny</t>
  </si>
  <si>
    <t>Po dobu 36 měsíců od doručení oznámení o provedení výsadby bude zajištěna následná péče o vysazené dřeviny, která bude spočívat v zajištění kmenů stromů proti mechanickému poškození (ochrana pat kmene chráničkou, bandáž kmene apod.), v zálivce (minimálně 5 x ročně), odplevelování, výchovném řezu, opravě úvazků, případně výměně kůlů a sledování zdravotního stavu dřevin včetně výměny uhynulého jedince v nejbližším vhodném období.</t>
  </si>
  <si>
    <t>00572420R</t>
  </si>
  <si>
    <t>směs travní parková, dekorativní</t>
  </si>
  <si>
    <t>Odkaz na mn. položky pořadí 4 : 1201,00000*0,3</t>
  </si>
  <si>
    <t>0265032.V01</t>
  </si>
  <si>
    <t>Aesculus carnea ’Briotti‘ / jírovec červený</t>
  </si>
  <si>
    <t xml:space="preserve"> - obvod kmene 12-14cm, založení koruny ve výšce 200cm.</t>
  </si>
  <si>
    <t xml:space="preserve"> - požadavky na sazenice, výsadbu a kotvení dřevin dle popisu z technické zprávy.</t>
  </si>
  <si>
    <t>801-02 : 4</t>
  </si>
  <si>
    <t>0265032.V02</t>
  </si>
  <si>
    <t>Betula jacquemontii / bříza Jacquemontova</t>
  </si>
  <si>
    <t>801-02 : 3</t>
  </si>
  <si>
    <t>0265032.V03</t>
  </si>
  <si>
    <t>Ginkgo biloba / jinan dvojlaločný</t>
  </si>
  <si>
    <t>801-02 : 2</t>
  </si>
  <si>
    <t>0265032.V04</t>
  </si>
  <si>
    <t>Gleditsia triacanthos ‘ Sunburst‘ / dřezovec trojtrnný</t>
  </si>
  <si>
    <t>801-02 : 5</t>
  </si>
  <si>
    <t>0265032.V05</t>
  </si>
  <si>
    <t>Liquidambar styraciflua / ambroň západní</t>
  </si>
  <si>
    <t>0265032.V06</t>
  </si>
  <si>
    <t>Paulownia tomentosa / pavlovnie plstnatá</t>
  </si>
  <si>
    <t>0265032.V07</t>
  </si>
  <si>
    <t>Platanus x acerifolia / platan javorolistý</t>
  </si>
  <si>
    <t>0265032.V08</t>
  </si>
  <si>
    <t>Prunus serrulata ‘ Kanzan‘ / třešeň pilovitá, sakura</t>
  </si>
  <si>
    <t>801-02 : 6</t>
  </si>
  <si>
    <t>0265032.V09</t>
  </si>
  <si>
    <t>Prunus subhirtella ‘ Autumnalis rosea ‘ / višeň chloupkatá</t>
  </si>
  <si>
    <t>801-02 : 1</t>
  </si>
  <si>
    <t>0265032.V10</t>
  </si>
  <si>
    <t>Quercus palustris / dub bahenní</t>
  </si>
  <si>
    <t>0265032.V11</t>
  </si>
  <si>
    <t>Robinia ‘ Casque Rouge‘ / trnovník</t>
  </si>
  <si>
    <t>0265050.V12</t>
  </si>
  <si>
    <t>Hydrangea paniculata ‘ Limelight‘ / hortenzie latnatá, keř - výška 40 cm</t>
  </si>
  <si>
    <t>801-02 : 82</t>
  </si>
  <si>
    <t>0265050.V13</t>
  </si>
  <si>
    <t>Lavandula x intermedia ‘ Grosso‘ / levandule, keř - výška 20 cm</t>
  </si>
  <si>
    <t>801-02 : 211</t>
  </si>
  <si>
    <t>0265050.V14</t>
  </si>
  <si>
    <t>Prunus laurocerasus ‘ Caucasica‘ / bobkovišeň, střemcha, keř - výška 40 cm</t>
  </si>
  <si>
    <t>801-02 : 36</t>
  </si>
  <si>
    <t>0265050.V15</t>
  </si>
  <si>
    <t>Narcissus x hybridus ‘ Carlton‘ / narcis, cibuloviny - velikost 14/16</t>
  </si>
  <si>
    <t>801-02 : 980</t>
  </si>
  <si>
    <t>10371500R</t>
  </si>
  <si>
    <t>substrát zahradnický B; balení volně loženo</t>
  </si>
  <si>
    <t>Odkaz na mn. položky pořadí 13 : 36,00000*0,5</t>
  </si>
  <si>
    <t>Odkaz na mn. položky pořadí 12 : 329,00000*0,05</t>
  </si>
  <si>
    <t>Odkaz na mn. položky pořadí 9 : 980,00000*0,01</t>
  </si>
  <si>
    <t>10391100R</t>
  </si>
  <si>
    <t>kůra mulčovací; balení volně loženo</t>
  </si>
  <si>
    <t>Odkaz na mn. položky pořadí 19 : 304,00000*0,115</t>
  </si>
  <si>
    <t>25191158R</t>
  </si>
  <si>
    <t>hnojivo dusíkaté</t>
  </si>
  <si>
    <t>Kg</t>
  </si>
  <si>
    <t>Odkaz na mn. položky pořadí 4 : 1201,00000*0,1</t>
  </si>
  <si>
    <t>25234000.AR</t>
  </si>
  <si>
    <t>herbicid totální; účinná látka izopropylaminová sůl glyphosatu; hubení vytrvalých plevelů</t>
  </si>
  <si>
    <t>l</t>
  </si>
  <si>
    <t>801-02_Sadové úpravy : 5,0</t>
  </si>
  <si>
    <t>60850010R</t>
  </si>
  <si>
    <t>kůl vyvazovací l = 200,0 cm; průměr 60 mm; impregnace; jeden konec fazeta; druhý konec špice</t>
  </si>
  <si>
    <t>Odkaz na mn. položky pořadí 18 : 108,00000</t>
  </si>
  <si>
    <t>60850030R</t>
  </si>
  <si>
    <t>příčka spojovací půlkulatá; l = 50,0 cm; průměr 80 mm; impregnace; jeden konec rovně zaříznutý; druhý konec rovně zaříznutý</t>
  </si>
  <si>
    <t>Odkaz na mn. položky pořadí 47 : 108,00000</t>
  </si>
  <si>
    <t>67511011R</t>
  </si>
  <si>
    <t>motouz jutový; d= 4,25 mm; l = 98,00 m</t>
  </si>
  <si>
    <t>998231311R00</t>
  </si>
  <si>
    <t>Přesun hmot pro krajinářské a sadovnické úpravy přesun hmot pro sadovnické a krajinářské úpravy do 5000 m vodorovně, bez svislého přesunu</t>
  </si>
  <si>
    <t>139601102R00</t>
  </si>
  <si>
    <t>Ruční výkop jam, rýh a šachet v hornině 3</t>
  </si>
  <si>
    <t>RTS 18/ I</t>
  </si>
  <si>
    <t>s přehozením na vzdálenost do 5 m nebo s naložením na ruční dopravní prostředek</t>
  </si>
  <si>
    <t xml:space="preserve">SO 802 - Mobiliář - TZ : </t>
  </si>
  <si>
    <t>odpadkový koš - prvek K : 5*(0,55*0,35*0,30)</t>
  </si>
  <si>
    <t>stromová mříž - prvek M : 2*(4*1,2*0,15*0,2)</t>
  </si>
  <si>
    <t>stojan na kola - prvek S : 7*(0,4*0,4*0,4)*2</t>
  </si>
  <si>
    <t>značení stromu Karla Kryla : 1*(0,4*0,4*0,4)</t>
  </si>
  <si>
    <t xml:space="preserve">výkopy pro mobiliář : </t>
  </si>
  <si>
    <t>Odkaz na mn. položky pořadí 1 : 1,53675</t>
  </si>
  <si>
    <t>Odkaz na mn. položky pořadí 2 : 1,53675*10</t>
  </si>
  <si>
    <t>Odkaz na mn. položky pořadí 2 : 1,53675</t>
  </si>
  <si>
    <t>Odkaz na mn. položky pořadí 4 : 1,53675*1,65</t>
  </si>
  <si>
    <t>275313611R00</t>
  </si>
  <si>
    <t>Beton základových patek prostý prostý z betonu C 16/20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</si>
  <si>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</si>
  <si>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</si>
  <si>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</si>
  <si>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odpadkový koš - prvek K : 5*(2*(0,55+0,35)*0,30)</t>
  </si>
  <si>
    <t>stromová mříž - prvek M : 2*(4*1,2*0,2)*2</t>
  </si>
  <si>
    <t>stojan na kola - prvek S : 7*(0,4*0,4*4)*2</t>
  </si>
  <si>
    <t>značení stromu Karla Kryla : 1*(0,4*0,4*4)</t>
  </si>
  <si>
    <t>275351216R00</t>
  </si>
  <si>
    <t>Bednění stěn základových patek odstranění</t>
  </si>
  <si>
    <t>Odkaz na mn. položky pořadí 7 : 16,14000</t>
  </si>
  <si>
    <t>936170001V01</t>
  </si>
  <si>
    <t>Dodávka + montáž parkové lavice (prvek L)</t>
  </si>
  <si>
    <t>SO 802 - Mobiliář - TZ : 11</t>
  </si>
  <si>
    <t>936170002V01</t>
  </si>
  <si>
    <t>Dodávka + montáž odpadkového koše (prvek K), včetně montážního materiálu</t>
  </si>
  <si>
    <t>SO 802 - Mobiliář - TZ : 5</t>
  </si>
  <si>
    <t>936170003V01</t>
  </si>
  <si>
    <t>Dodávka + montáž stromové mříže (prvek M), včetně ochrany kmene, včetně montážního materiálu</t>
  </si>
  <si>
    <t>SO 802 - Mobiliář - TZ : 2</t>
  </si>
  <si>
    <t>936170010V01</t>
  </si>
  <si>
    <t>Dodávka + montáž stojanu na kola (prvek S), včetně montážního materiálu</t>
  </si>
  <si>
    <t>SO 802 - Mobiliář - TZ : 7</t>
  </si>
  <si>
    <t>936170010V02</t>
  </si>
  <si>
    <t>Dodávka + montáž značení stromu Karla Kryla (prvek Z), včetně montážního materiálu</t>
  </si>
  <si>
    <t xml:space="preserve"> - mramorová deska rozměru 400x250mm tl. 20mm</t>
  </si>
  <si>
    <t xml:space="preserve"> - zlaté písmo zapuštěné do desky</t>
  </si>
  <si>
    <t xml:space="preserve"> - nerezové kotvení do betonového základu</t>
  </si>
  <si>
    <t>SO 802 - Mobiliář - TZ : 1</t>
  </si>
  <si>
    <t>KM_ORN1</t>
  </si>
  <si>
    <t>Zpracování havarijního plánu dle §39 odst. 2. písm. a) zákona č. 254/2001 Sb. po dobu výstavby</t>
  </si>
  <si>
    <t>KM_ORN11</t>
  </si>
  <si>
    <t>Zajištění veškerých předepsaných rozborů, atestůa certifikátů, dle příslušných norem a dalších, předpisů a nařízení platných v ČR, kterými bude prokázáno dosažení předepsané kvality a parametrů</t>
  </si>
  <si>
    <t>dokončeného díla  a které nejsou obsaženy v položkovém seznamu prací</t>
  </si>
  <si>
    <t>KM_ORN14</t>
  </si>
  <si>
    <t>Zajištění kontrolního a zkušebního plánu stavby</t>
  </si>
  <si>
    <t>KM_ORN15</t>
  </si>
  <si>
    <t>Zkoušky a revize, veškeré náklady zhotovitele, související s prováděním zkoušek a revizí, předepsaných technickými normami nebo objednatelem a které jsou pro provedení díla nezbytné a které</t>
  </si>
  <si>
    <t>nejsou obsaženy v seznamu prací.</t>
  </si>
  <si>
    <t>Zkoušky a revize, veškeré náklady zhotovitele, související s prováděním zkoušek a revizí předepsaných technickými normami nebo objednatelem a které jsou pro provedení díla nezbytné a které nejsou obsaženy v seznamu prací.</t>
  </si>
  <si>
    <t>(Zkoušky a rozbory zeminy; statické zatěžovací zkoušky komunikací a chodníků  na pláni; zkoušky  zhutnění  zemin a sypanin a ostatní  zkoušky  v nezbytném rozsahu k zajištění kvalitního díla a v souladu s  ČSN)</t>
  </si>
  <si>
    <t>KM_ORN16</t>
  </si>
  <si>
    <t>Stavební a funkční zkoušky stanovené SoD</t>
  </si>
  <si>
    <t>KM_ORN17</t>
  </si>
  <si>
    <t>Individuální funkční zkoušky, které jsou pro provedení díla nezbytné a které nejsou obsaženy v, seznamu prací.</t>
  </si>
  <si>
    <t>KM_ORN18</t>
  </si>
  <si>
    <t>Zkušební provoz zařízení po dobu stanovenou ve SoD, včetně nákladů zhotovitele na účast na zkušebním, provozu a včetně všech rizik vyplývajících z nutnosti zásahu či úprav zkoušeného zařízení.</t>
  </si>
  <si>
    <t>Součástí jsou veškeré náklady na ustanoveného "vedoucího provozu " po dobu zkušebního provozu, v položce je zahrnuto školení personálu Objednatele a další požadavky dle SoD.</t>
  </si>
  <si>
    <t>KM_ORN19</t>
  </si>
  <si>
    <t>Řádné a funkční seřízení jednotlivých stavebních, provozních souborů a inženýrských objektů v rámci, zkušebního provozu na provozní parametry.</t>
  </si>
  <si>
    <t>KM_ORN2</t>
  </si>
  <si>
    <t>Náklady na vypracování potřebné dokumentace pro provoz staveniště z hlediska požární ochrany, (požární řád a poplachová směrnice) a z hlediska provozu staveniště (provozně dopravní řád).</t>
  </si>
  <si>
    <t>KM_ORN20</t>
  </si>
  <si>
    <t>Vypracování požárních řádů stavebních a inženýrských objektů, provozních objektů, řád ohlašovny, požáru. Vypracování schémat veškerých rozvodů (elektrických rozvodů</t>
  </si>
  <si>
    <t>vodovodních a kanalizačních rozvodů) včetně popisů systémových celků zařízení</t>
  </si>
  <si>
    <t>Vypracování požárních řádů stavebních a inženýrských objektů, provozních objektů, řád ohlašovny požáru. Vypracování schémat veškerých rozvodů (elektrických rozvodů, vzduchotechnických rozvodů, vodovodních a kanalizačních rozvodů, plynových rozvodů) včetně popisů systémových celků zařízení</t>
  </si>
  <si>
    <t>KM_ORN21</t>
  </si>
  <si>
    <t>Fotodokumentace celkového průběhu výstavby, včetně zajištění fotodokumentace veškerých konstrukcí,, které budou v průběhu výstavby skryty nebo zakryty. Zajištění fotodokumentace stávajícího stavu</t>
  </si>
  <si>
    <t>přístupových komunikací.</t>
  </si>
  <si>
    <t>KM_ORN22</t>
  </si>
  <si>
    <t>Účast zhotovitele na kontrolních prohlídkách, zkouškách, předání a převzetí díla nebo jeho částí,, kolaudaci stavby včetně koordinační a kompletační činnosti podkladů celé stavby. Součinnost při</t>
  </si>
  <si>
    <t>zajištění všech kolaudačních souhlasů a povolení, povinnosti vyplívající v souvislosti s předáním a převzetím díla nebo jeho části.</t>
  </si>
  <si>
    <t>KM_ORN25</t>
  </si>
  <si>
    <t>Náklady spojené s vypracováním výrobní dokumentace prvků stavby</t>
  </si>
  <si>
    <t>KM_ORN30</t>
  </si>
  <si>
    <t>Náklady spojené se zajištěním bankovní záruky</t>
  </si>
  <si>
    <t>KM_ORN40</t>
  </si>
  <si>
    <t>Geodetické práce v rámci provádění stavebních prací</t>
  </si>
  <si>
    <t>Soubor</t>
  </si>
  <si>
    <t>Vyhotovení protokolu o vytyčení stavby se seznamem souřadnic vytyčených bodů a jejich polohopisnými (S-JTSK) a výškopisnými (Bpv) hodnotami.</t>
  </si>
  <si>
    <t>KM_ORN41</t>
  </si>
  <si>
    <t>Kompletní zaměření nových inženýrských sítí a povrchových konstrukcí, včetně zpracování geometrického zaměření stavby</t>
  </si>
  <si>
    <t>KM_ORN42</t>
  </si>
  <si>
    <t>Protokol o zanesení podkladů do digitální technické mapy kraje, včetně technické zprávy</t>
  </si>
  <si>
    <t>KM_ORN5</t>
  </si>
  <si>
    <t>Vytýčení stávajících inženýrských sítí a objektů, jejich ochrana po dobu výstavby, případná, aktualizace příslušných vyjádření správců sítí</t>
  </si>
  <si>
    <t>KM_ORN6</t>
  </si>
  <si>
    <t>Dopravně inženýrská opatření po dobu stavby  - zajištění zvláštního užívání komunikací, včetně, projednání ODSH a s Policií ČR. Zajištění zřízení a likvidace dopravního značení včetně případné</t>
  </si>
  <si>
    <t>světelné signalizace, dodání dopravních značek a jejich rozmisťování a přemisťování a údržba v průběhu výstavby.</t>
  </si>
  <si>
    <t>KM_ORN7</t>
  </si>
  <si>
    <t>Čištění přilehlých komunikací a prostor dotčených výstavbou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</si>
  <si>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</si>
  <si>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</si>
  <si>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</si>
  <si>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</si>
  <si>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</si>
  <si>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</si>
  <si>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(včetně profesí) a její předání objednateli v požadované formě a požadovaném počtu.</t>
  </si>
  <si>
    <t>KM_VRN.1</t>
  </si>
  <si>
    <t>Náklady na povinou publicitu - trvalá pamětní deska mosazná, rozměru 300x400, včetně kotvení</t>
  </si>
  <si>
    <t>KM_VRN.2</t>
  </si>
  <si>
    <t>Náklady na povinou publicitu - informační plachta, rozměru 2000x1000, včetně kotvení</t>
  </si>
  <si>
    <t>KM_VRN2</t>
  </si>
  <si>
    <t>Vybudování zařízení staveniště . Náklady s případným vypracováním podrobné projektové dokumentace, zařízení staveniště, zřízením přípojek energií k objektům zařízení staveniště, vybudování případných</t>
  </si>
  <si>
    <t>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</t>
  </si>
  <si>
    <t>KM_VRN3</t>
  </si>
  <si>
    <t>Provoz zařízení staveniště Vybavení objektů zařízení staveniště , náklady na energie spotřebované, dodavatelem v rámci provozu zařízení staveniště, osvětlení staveniště, náklady na potřebný úklid v</t>
  </si>
  <si>
    <t>prostorách zařízení staveniště, náklady na nutnou údržbu a opravy na objektech zařízení staveniště a na přípojkách energií.</t>
  </si>
  <si>
    <t>KM_VRN4</t>
  </si>
  <si>
    <t>Odstranění zařízení staveniště . Do této položky patří odstranění objektů zařízení staveniště včetně, přípojek energií a jejich odvoz. Položka zahrnuje i náklady na úpravu povrchů po odstranění</t>
  </si>
  <si>
    <t>zařízení staveniště a úklid ploch, na kterých bylo zařízení staveniště provozováno. Zajištění odstranění dočasných komunikací, sjezdů a nájezdů pro realizaci stavby</t>
  </si>
  <si>
    <t>KM_VRN6</t>
  </si>
  <si>
    <t>Zajištění oplocení prostoru ZS po dobu výstavby, montáž a demontáž</t>
  </si>
  <si>
    <t>KM_VRN7</t>
  </si>
  <si>
    <t>Zajištění ostrahy stavby a staveniště po dobu realizace stavby</t>
  </si>
  <si>
    <t>KM_VRN8</t>
  </si>
  <si>
    <t>Zajištění provizorního přístupu do objektu knihovny po dobu realizace stavby, z důvodu nepřerušeného provozu</t>
  </si>
  <si>
    <t xml:space="preserve"> - přístupový chodník, osvětlení, údržba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</si>
  <si>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</si>
  <si>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</si>
  <si>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</si>
  <si>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</si>
  <si>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</si>
  <si>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</si>
  <si>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Součástí jsou veškeré náklady na ustanoveného "vedoucího provozu " po dobu zkušebního provozu, v položce je zahrnuto školení personálu Objednatele a další požadavky dle SoD.Zkušební provoz zařízení po dobu stanovenou ve SoD, včetně nákladů zhotovitele na účast na zkušebním provozu a včetně všech rizik vyplývajících z nutnosti zásahu či úprav zkoušeného zařízení.</t>
  </si>
  <si>
    <t>Geodetické zaměření rohů stavby, stabilizace bodů a sestavení laviček.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</si>
</sst>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nEGKOitYCbJuWfMDZ/ae1tNTJwBDED1mb9OIZ/qVwwemhkN0uSnR1H52Bh9tQphIF1vK+nWX3GWho8mBsymCbw==" saltValue="O4g99yehnES8SfsjdLUqG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50"/>
  <sheetViews>
    <sheetView showGridLines="0" tabSelected="1" topLeftCell="B1" zoomScaleNormal="100" zoomScaleSheetLayoutView="75" workbookViewId="0">
      <selection activeCell="C40" sqref="C40:E4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SUMIF(F115:F146,A16,I115:I146)+SUMIF(F115:F146,"PSU",I115:I146)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SUMIF(F115:F146,A17,I115:I146)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SUMIF(F115:F146,A18,I115:I146)</f>
        <v>0</v>
      </c>
      <c r="J18" s="85"/>
    </row>
    <row r="19" spans="1:10" ht="23.25" customHeight="1" x14ac:dyDescent="0.2">
      <c r="A19" s="194" t="s">
        <v>204</v>
      </c>
      <c r="B19" s="38" t="s">
        <v>27</v>
      </c>
      <c r="C19" s="62"/>
      <c r="D19" s="63"/>
      <c r="E19" s="83"/>
      <c r="F19" s="84"/>
      <c r="G19" s="83"/>
      <c r="H19" s="84"/>
      <c r="I19" s="83">
        <f>SUMIF(F115:F146,A19,I115:I146)</f>
        <v>0</v>
      </c>
      <c r="J19" s="85"/>
    </row>
    <row r="20" spans="1:10" ht="23.25" customHeight="1" x14ac:dyDescent="0.2">
      <c r="A20" s="194" t="s">
        <v>205</v>
      </c>
      <c r="B20" s="38" t="s">
        <v>28</v>
      </c>
      <c r="C20" s="62"/>
      <c r="D20" s="63"/>
      <c r="E20" s="83"/>
      <c r="F20" s="84"/>
      <c r="G20" s="83"/>
      <c r="H20" s="84"/>
      <c r="I20" s="83">
        <f>SUMIF(F115:F146,A20,I115:I146)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105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'001 SO001 Pol'!AE337+'002 002 Pol'!AE31+'101 01 Pol'!AE176+'101 02 Pol'!AE82+'102 01 Pol'!AE54+'102 02 Pol'!AE39+'201 01 Pol'!AE268+'301 SO301_01 Pol'!AE191+'301 SO301_02 Pol'!AE60+'302 SO302_01-D1+D2+D3 Pol'!AE511+'302 SO302_02-ČERP Pol'!AE80+'303 SO303-J1 Pol'!AE328+'303 SO303-J1 PŘEKOP Pol'!AE60+'303 SO303-J2 Pol'!AE272+'303 SO303-J2 PŘEKOP Pol'!AE60+'401 401-01 VO Pol'!AE118+'701 SO701 Pol'!AE149+'801 SO801 Pol'!AE218+'802 SO802 Pol'!AE63+'VN+ON VN+ON Pol'!AE69</f>
        <v>0</v>
      </c>
      <c r="G39" s="147">
        <f>'001 SO001 Pol'!AF337+'002 002 Pol'!AF31+'101 01 Pol'!AF176+'101 02 Pol'!AF82+'102 01 Pol'!AF54+'102 02 Pol'!AF39+'201 01 Pol'!AF268+'301 SO301_01 Pol'!AF191+'301 SO301_02 Pol'!AF60+'302 SO302_01-D1+D2+D3 Pol'!AF511+'302 SO302_02-ČERP Pol'!AF80+'303 SO303-J1 Pol'!AF328+'303 SO303-J1 PŘEKOP Pol'!AF60+'303 SO303-J2 Pol'!AF272+'303 SO303-J2 PŘEKOP Pol'!AF60+'401 401-01 VO Pol'!AF118+'701 SO701 Pol'!AF149+'801 SO801 Pol'!AF218+'802 SO802 Pol'!AF63+'VN+ON VN+ON Pol'!AF69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'001 SO001 Pol'!AE337</f>
        <v>0</v>
      </c>
      <c r="G41" s="153">
        <f>'001 SO001 Pol'!AF337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'001 SO001 Pol'!AE337</f>
        <v>0</v>
      </c>
      <c r="G42" s="148">
        <f>'001 SO001 Pol'!AF337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51</v>
      </c>
      <c r="C43" s="151" t="s">
        <v>52</v>
      </c>
      <c r="D43" s="151"/>
      <c r="E43" s="151"/>
      <c r="F43" s="152">
        <f>'002 002 Pol'!AE31</f>
        <v>0</v>
      </c>
      <c r="G43" s="153">
        <f>'002 002 Pol'!AF31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51</v>
      </c>
      <c r="C44" s="145" t="s">
        <v>50</v>
      </c>
      <c r="D44" s="145"/>
      <c r="E44" s="145"/>
      <c r="F44" s="156">
        <f>'002 002 Pol'!AE31</f>
        <v>0</v>
      </c>
      <c r="G44" s="148">
        <f>'002 002 Pol'!AF31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53</v>
      </c>
      <c r="C45" s="151" t="s">
        <v>54</v>
      </c>
      <c r="D45" s="151"/>
      <c r="E45" s="151"/>
      <c r="F45" s="152">
        <f>'101 01 Pol'!AE176+'101 02 Pol'!AE82</f>
        <v>0</v>
      </c>
      <c r="G45" s="153">
        <f>'101 01 Pol'!AF176+'101 02 Pol'!AF82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55</v>
      </c>
      <c r="C46" s="145" t="s">
        <v>56</v>
      </c>
      <c r="D46" s="145"/>
      <c r="E46" s="145"/>
      <c r="F46" s="156">
        <f>'101 01 Pol'!AE176</f>
        <v>0</v>
      </c>
      <c r="G46" s="148">
        <f>'101 01 Pol'!AF176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57</v>
      </c>
      <c r="C47" s="145" t="s">
        <v>58</v>
      </c>
      <c r="D47" s="145"/>
      <c r="E47" s="145"/>
      <c r="F47" s="156">
        <f>'101 02 Pol'!AE82</f>
        <v>0</v>
      </c>
      <c r="G47" s="148">
        <f>'101 02 Pol'!AF82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2</v>
      </c>
      <c r="B48" s="150" t="s">
        <v>59</v>
      </c>
      <c r="C48" s="151" t="s">
        <v>60</v>
      </c>
      <c r="D48" s="151"/>
      <c r="E48" s="151"/>
      <c r="F48" s="152">
        <f>'102 01 Pol'!AE54+'102 02 Pol'!AE39</f>
        <v>0</v>
      </c>
      <c r="G48" s="153">
        <f>'102 01 Pol'!AF54+'102 02 Pol'!AF39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55</v>
      </c>
      <c r="C49" s="145" t="s">
        <v>61</v>
      </c>
      <c r="D49" s="145"/>
      <c r="E49" s="145"/>
      <c r="F49" s="156">
        <f>'102 01 Pol'!AE54</f>
        <v>0</v>
      </c>
      <c r="G49" s="148">
        <f>'102 01 Pol'!AF54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57</v>
      </c>
      <c r="C50" s="145" t="s">
        <v>62</v>
      </c>
      <c r="D50" s="145"/>
      <c r="E50" s="145"/>
      <c r="F50" s="156">
        <f>'102 02 Pol'!AE39</f>
        <v>0</v>
      </c>
      <c r="G50" s="148">
        <f>'102 02 Pol'!AF39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2</v>
      </c>
      <c r="B51" s="150" t="s">
        <v>63</v>
      </c>
      <c r="C51" s="151" t="s">
        <v>64</v>
      </c>
      <c r="D51" s="151"/>
      <c r="E51" s="151"/>
      <c r="F51" s="152">
        <f>'201 01 Pol'!AE268</f>
        <v>0</v>
      </c>
      <c r="G51" s="153">
        <f>'201 01 Pol'!AF268</f>
        <v>0</v>
      </c>
      <c r="H51" s="153">
        <f>(F51*SazbaDPH1/100)+(G51*SazbaDPH2/100)</f>
        <v>0</v>
      </c>
      <c r="I51" s="153">
        <f>F51+G51+H51</f>
        <v>0</v>
      </c>
      <c r="J51" s="154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55</v>
      </c>
      <c r="C52" s="145" t="s">
        <v>65</v>
      </c>
      <c r="D52" s="145"/>
      <c r="E52" s="145"/>
      <c r="F52" s="156">
        <f>'201 01 Pol'!AE268</f>
        <v>0</v>
      </c>
      <c r="G52" s="148">
        <f>'201 01 Pol'!AF268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>
        <v>2</v>
      </c>
      <c r="B53" s="150" t="s">
        <v>66</v>
      </c>
      <c r="C53" s="151" t="s">
        <v>67</v>
      </c>
      <c r="D53" s="151"/>
      <c r="E53" s="151"/>
      <c r="F53" s="152">
        <f>'301 SO301_01 Pol'!AE191+'301 SO301_02 Pol'!AE60</f>
        <v>0</v>
      </c>
      <c r="G53" s="153">
        <f>'301 SO301_01 Pol'!AF191+'301 SO301_02 Pol'!AF60</f>
        <v>0</v>
      </c>
      <c r="H53" s="153">
        <f>(F53*SazbaDPH1/100)+(G53*SazbaDPH2/100)</f>
        <v>0</v>
      </c>
      <c r="I53" s="153">
        <f>F53+G53+H53</f>
        <v>0</v>
      </c>
      <c r="J53" s="154" t="str">
        <f>IF(CenaCelkemVypocet=0,"",I53/CenaCelkemVypocet*100)</f>
        <v/>
      </c>
    </row>
    <row r="54" spans="1:10" ht="25.5" customHeight="1" x14ac:dyDescent="0.2">
      <c r="A54" s="134">
        <v>3</v>
      </c>
      <c r="B54" s="155" t="s">
        <v>68</v>
      </c>
      <c r="C54" s="145" t="s">
        <v>69</v>
      </c>
      <c r="D54" s="145"/>
      <c r="E54" s="145"/>
      <c r="F54" s="156">
        <f>'301 SO301_01 Pol'!AE191</f>
        <v>0</v>
      </c>
      <c r="G54" s="148">
        <f>'301 SO301_01 Pol'!AF191</f>
        <v>0</v>
      </c>
      <c r="H54" s="148">
        <f>(F54*SazbaDPH1/100)+(G54*SazbaDPH2/100)</f>
        <v>0</v>
      </c>
      <c r="I54" s="148">
        <f>F54+G54+H54</f>
        <v>0</v>
      </c>
      <c r="J54" s="149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70</v>
      </c>
      <c r="C55" s="145" t="s">
        <v>71</v>
      </c>
      <c r="D55" s="145"/>
      <c r="E55" s="145"/>
      <c r="F55" s="156">
        <f>'301 SO301_02 Pol'!AE60</f>
        <v>0</v>
      </c>
      <c r="G55" s="148">
        <f>'301 SO301_02 Pol'!AF60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>
        <v>2</v>
      </c>
      <c r="B56" s="150" t="s">
        <v>72</v>
      </c>
      <c r="C56" s="151" t="s">
        <v>73</v>
      </c>
      <c r="D56" s="151"/>
      <c r="E56" s="151"/>
      <c r="F56" s="152">
        <f>'302 SO302_01-D1+D2+D3 Pol'!AE511+'302 SO302_02-ČERP Pol'!AE80</f>
        <v>0</v>
      </c>
      <c r="G56" s="153">
        <f>'302 SO302_01-D1+D2+D3 Pol'!AF511+'302 SO302_02-ČERP Pol'!AF80</f>
        <v>0</v>
      </c>
      <c r="H56" s="153">
        <f>(F56*SazbaDPH1/100)+(G56*SazbaDPH2/100)</f>
        <v>0</v>
      </c>
      <c r="I56" s="153">
        <f>F56+G56+H56</f>
        <v>0</v>
      </c>
      <c r="J56" s="154" t="str">
        <f>IF(CenaCelkemVypocet=0,"",I56/CenaCelkemVypocet*100)</f>
        <v/>
      </c>
    </row>
    <row r="57" spans="1:10" ht="25.5" customHeight="1" x14ac:dyDescent="0.2">
      <c r="A57" s="134">
        <v>3</v>
      </c>
      <c r="B57" s="155" t="s">
        <v>74</v>
      </c>
      <c r="C57" s="145" t="s">
        <v>75</v>
      </c>
      <c r="D57" s="145"/>
      <c r="E57" s="145"/>
      <c r="F57" s="156">
        <f>'302 SO302_01-D1+D2+D3 Pol'!AE511</f>
        <v>0</v>
      </c>
      <c r="G57" s="148">
        <f>'302 SO302_01-D1+D2+D3 Pol'!AF511</f>
        <v>0</v>
      </c>
      <c r="H57" s="148">
        <f>(F57*SazbaDPH1/100)+(G57*SazbaDPH2/100)</f>
        <v>0</v>
      </c>
      <c r="I57" s="148">
        <f>F57+G57+H57</f>
        <v>0</v>
      </c>
      <c r="J57" s="149" t="str">
        <f>IF(CenaCelkemVypocet=0,"",I57/CenaCelkemVypocet*100)</f>
        <v/>
      </c>
    </row>
    <row r="58" spans="1:10" ht="25.5" customHeight="1" x14ac:dyDescent="0.2">
      <c r="A58" s="134">
        <v>3</v>
      </c>
      <c r="B58" s="155" t="s">
        <v>76</v>
      </c>
      <c r="C58" s="145" t="s">
        <v>77</v>
      </c>
      <c r="D58" s="145"/>
      <c r="E58" s="145"/>
      <c r="F58" s="156">
        <f>'302 SO302_02-ČERP Pol'!AE80</f>
        <v>0</v>
      </c>
      <c r="G58" s="148">
        <f>'302 SO302_02-ČERP Pol'!AF80</f>
        <v>0</v>
      </c>
      <c r="H58" s="148">
        <f>(F58*SazbaDPH1/100)+(G58*SazbaDPH2/100)</f>
        <v>0</v>
      </c>
      <c r="I58" s="148">
        <f>F58+G58+H58</f>
        <v>0</v>
      </c>
      <c r="J58" s="149" t="str">
        <f>IF(CenaCelkemVypocet=0,"",I58/CenaCelkemVypocet*100)</f>
        <v/>
      </c>
    </row>
    <row r="59" spans="1:10" ht="25.5" customHeight="1" x14ac:dyDescent="0.2">
      <c r="A59" s="134">
        <v>2</v>
      </c>
      <c r="B59" s="150" t="s">
        <v>78</v>
      </c>
      <c r="C59" s="151" t="s">
        <v>79</v>
      </c>
      <c r="D59" s="151"/>
      <c r="E59" s="151"/>
      <c r="F59" s="152">
        <f>'303 SO303-J1 Pol'!AE328+'303 SO303-J1 PŘEKOP Pol'!AE60+'303 SO303-J2 Pol'!AE272+'303 SO303-J2 PŘEKOP Pol'!AE60</f>
        <v>0</v>
      </c>
      <c r="G59" s="153">
        <f>'303 SO303-J1 Pol'!AF328+'303 SO303-J1 PŘEKOP Pol'!AF60+'303 SO303-J2 Pol'!AF272+'303 SO303-J2 PŘEKOP Pol'!AF60</f>
        <v>0</v>
      </c>
      <c r="H59" s="153">
        <f>(F59*SazbaDPH1/100)+(G59*SazbaDPH2/100)</f>
        <v>0</v>
      </c>
      <c r="I59" s="153">
        <f>F59+G59+H59</f>
        <v>0</v>
      </c>
      <c r="J59" s="154" t="str">
        <f>IF(CenaCelkemVypocet=0,"",I59/CenaCelkemVypocet*100)</f>
        <v/>
      </c>
    </row>
    <row r="60" spans="1:10" ht="25.5" customHeight="1" x14ac:dyDescent="0.2">
      <c r="A60" s="134">
        <v>3</v>
      </c>
      <c r="B60" s="155" t="s">
        <v>80</v>
      </c>
      <c r="C60" s="145" t="s">
        <v>81</v>
      </c>
      <c r="D60" s="145"/>
      <c r="E60" s="145"/>
      <c r="F60" s="156">
        <f>'303 SO303-J1 Pol'!AE328</f>
        <v>0</v>
      </c>
      <c r="G60" s="148">
        <f>'303 SO303-J1 Pol'!AF328</f>
        <v>0</v>
      </c>
      <c r="H60" s="148">
        <f>(F60*SazbaDPH1/100)+(G60*SazbaDPH2/100)</f>
        <v>0</v>
      </c>
      <c r="I60" s="148">
        <f>F60+G60+H60</f>
        <v>0</v>
      </c>
      <c r="J60" s="149" t="str">
        <f>IF(CenaCelkemVypocet=0,"",I60/CenaCelkemVypocet*100)</f>
        <v/>
      </c>
    </row>
    <row r="61" spans="1:10" ht="25.5" customHeight="1" x14ac:dyDescent="0.2">
      <c r="A61" s="134">
        <v>3</v>
      </c>
      <c r="B61" s="155" t="s">
        <v>82</v>
      </c>
      <c r="C61" s="145" t="s">
        <v>83</v>
      </c>
      <c r="D61" s="145"/>
      <c r="E61" s="145"/>
      <c r="F61" s="156">
        <f>'303 SO303-J1 PŘEKOP Pol'!AE60</f>
        <v>0</v>
      </c>
      <c r="G61" s="148">
        <f>'303 SO303-J1 PŘEKOP Pol'!AF60</f>
        <v>0</v>
      </c>
      <c r="H61" s="148">
        <f>(F61*SazbaDPH1/100)+(G61*SazbaDPH2/100)</f>
        <v>0</v>
      </c>
      <c r="I61" s="148">
        <f>F61+G61+H61</f>
        <v>0</v>
      </c>
      <c r="J61" s="149" t="str">
        <f>IF(CenaCelkemVypocet=0,"",I61/CenaCelkemVypocet*100)</f>
        <v/>
      </c>
    </row>
    <row r="62" spans="1:10" ht="25.5" customHeight="1" x14ac:dyDescent="0.2">
      <c r="A62" s="134">
        <v>3</v>
      </c>
      <c r="B62" s="155" t="s">
        <v>84</v>
      </c>
      <c r="C62" s="145" t="s">
        <v>85</v>
      </c>
      <c r="D62" s="145"/>
      <c r="E62" s="145"/>
      <c r="F62" s="156">
        <f>'303 SO303-J2 Pol'!AE272</f>
        <v>0</v>
      </c>
      <c r="G62" s="148">
        <f>'303 SO303-J2 Pol'!AF272</f>
        <v>0</v>
      </c>
      <c r="H62" s="148">
        <f>(F62*SazbaDPH1/100)+(G62*SazbaDPH2/100)</f>
        <v>0</v>
      </c>
      <c r="I62" s="148">
        <f>F62+G62+H62</f>
        <v>0</v>
      </c>
      <c r="J62" s="149" t="str">
        <f>IF(CenaCelkemVypocet=0,"",I62/CenaCelkemVypocet*100)</f>
        <v/>
      </c>
    </row>
    <row r="63" spans="1:10" ht="25.5" customHeight="1" x14ac:dyDescent="0.2">
      <c r="A63" s="134">
        <v>3</v>
      </c>
      <c r="B63" s="155" t="s">
        <v>86</v>
      </c>
      <c r="C63" s="145" t="s">
        <v>87</v>
      </c>
      <c r="D63" s="145"/>
      <c r="E63" s="145"/>
      <c r="F63" s="156">
        <f>'303 SO303-J2 PŘEKOP Pol'!AE60</f>
        <v>0</v>
      </c>
      <c r="G63" s="148">
        <f>'303 SO303-J2 PŘEKOP Pol'!AF60</f>
        <v>0</v>
      </c>
      <c r="H63" s="148">
        <f>(F63*SazbaDPH1/100)+(G63*SazbaDPH2/100)</f>
        <v>0</v>
      </c>
      <c r="I63" s="148">
        <f>F63+G63+H63</f>
        <v>0</v>
      </c>
      <c r="J63" s="149" t="str">
        <f>IF(CenaCelkemVypocet=0,"",I63/CenaCelkemVypocet*100)</f>
        <v/>
      </c>
    </row>
    <row r="64" spans="1:10" ht="25.5" customHeight="1" x14ac:dyDescent="0.2">
      <c r="A64" s="134">
        <v>2</v>
      </c>
      <c r="B64" s="150" t="s">
        <v>88</v>
      </c>
      <c r="C64" s="151" t="s">
        <v>89</v>
      </c>
      <c r="D64" s="151"/>
      <c r="E64" s="151"/>
      <c r="F64" s="152">
        <f>'401 401-01 VO Pol'!AE118</f>
        <v>0</v>
      </c>
      <c r="G64" s="153">
        <f>'401 401-01 VO Pol'!AF118</f>
        <v>0</v>
      </c>
      <c r="H64" s="153">
        <f>(F64*SazbaDPH1/100)+(G64*SazbaDPH2/100)</f>
        <v>0</v>
      </c>
      <c r="I64" s="153">
        <f>F64+G64+H64</f>
        <v>0</v>
      </c>
      <c r="J64" s="154" t="str">
        <f>IF(CenaCelkemVypocet=0,"",I64/CenaCelkemVypocet*100)</f>
        <v/>
      </c>
    </row>
    <row r="65" spans="1:10" ht="25.5" customHeight="1" x14ac:dyDescent="0.2">
      <c r="A65" s="134">
        <v>3</v>
      </c>
      <c r="B65" s="155" t="s">
        <v>90</v>
      </c>
      <c r="C65" s="145" t="s">
        <v>91</v>
      </c>
      <c r="D65" s="145"/>
      <c r="E65" s="145"/>
      <c r="F65" s="156">
        <f>'401 401-01 VO Pol'!AE118</f>
        <v>0</v>
      </c>
      <c r="G65" s="148">
        <f>'401 401-01 VO Pol'!AF118</f>
        <v>0</v>
      </c>
      <c r="H65" s="148">
        <f>(F65*SazbaDPH1/100)+(G65*SazbaDPH2/100)</f>
        <v>0</v>
      </c>
      <c r="I65" s="148">
        <f>F65+G65+H65</f>
        <v>0</v>
      </c>
      <c r="J65" s="149" t="str">
        <f>IF(CenaCelkemVypocet=0,"",I65/CenaCelkemVypocet*100)</f>
        <v/>
      </c>
    </row>
    <row r="66" spans="1:10" ht="25.5" customHeight="1" x14ac:dyDescent="0.2">
      <c r="A66" s="134">
        <v>2</v>
      </c>
      <c r="B66" s="150" t="s">
        <v>92</v>
      </c>
      <c r="C66" s="151" t="s">
        <v>93</v>
      </c>
      <c r="D66" s="151"/>
      <c r="E66" s="151"/>
      <c r="F66" s="152">
        <f>'701 SO701 Pol'!AE149</f>
        <v>0</v>
      </c>
      <c r="G66" s="153">
        <f>'701 SO701 Pol'!AF149</f>
        <v>0</v>
      </c>
      <c r="H66" s="153">
        <f>(F66*SazbaDPH1/100)+(G66*SazbaDPH2/100)</f>
        <v>0</v>
      </c>
      <c r="I66" s="153">
        <f>F66+G66+H66</f>
        <v>0</v>
      </c>
      <c r="J66" s="154" t="str">
        <f>IF(CenaCelkemVypocet=0,"",I66/CenaCelkemVypocet*100)</f>
        <v/>
      </c>
    </row>
    <row r="67" spans="1:10" ht="25.5" customHeight="1" x14ac:dyDescent="0.2">
      <c r="A67" s="134">
        <v>3</v>
      </c>
      <c r="B67" s="155" t="s">
        <v>94</v>
      </c>
      <c r="C67" s="145" t="s">
        <v>50</v>
      </c>
      <c r="D67" s="145"/>
      <c r="E67" s="145"/>
      <c r="F67" s="156">
        <f>'701 SO701 Pol'!AE149</f>
        <v>0</v>
      </c>
      <c r="G67" s="148">
        <f>'701 SO701 Pol'!AF149</f>
        <v>0</v>
      </c>
      <c r="H67" s="148">
        <f>(F67*SazbaDPH1/100)+(G67*SazbaDPH2/100)</f>
        <v>0</v>
      </c>
      <c r="I67" s="148">
        <f>F67+G67+H67</f>
        <v>0</v>
      </c>
      <c r="J67" s="149" t="str">
        <f>IF(CenaCelkemVypocet=0,"",I67/CenaCelkemVypocet*100)</f>
        <v/>
      </c>
    </row>
    <row r="68" spans="1:10" ht="25.5" customHeight="1" x14ac:dyDescent="0.2">
      <c r="A68" s="134">
        <v>2</v>
      </c>
      <c r="B68" s="150" t="s">
        <v>95</v>
      </c>
      <c r="C68" s="151" t="s">
        <v>96</v>
      </c>
      <c r="D68" s="151"/>
      <c r="E68" s="151"/>
      <c r="F68" s="152">
        <f>'801 SO801 Pol'!AE218</f>
        <v>0</v>
      </c>
      <c r="G68" s="153">
        <f>'801 SO801 Pol'!AF218</f>
        <v>0</v>
      </c>
      <c r="H68" s="153">
        <f>(F68*SazbaDPH1/100)+(G68*SazbaDPH2/100)</f>
        <v>0</v>
      </c>
      <c r="I68" s="153">
        <f>F68+G68+H68</f>
        <v>0</v>
      </c>
      <c r="J68" s="154" t="str">
        <f>IF(CenaCelkemVypocet=0,"",I68/CenaCelkemVypocet*100)</f>
        <v/>
      </c>
    </row>
    <row r="69" spans="1:10" ht="25.5" customHeight="1" x14ac:dyDescent="0.2">
      <c r="A69" s="134">
        <v>3</v>
      </c>
      <c r="B69" s="155" t="s">
        <v>97</v>
      </c>
      <c r="C69" s="145" t="s">
        <v>50</v>
      </c>
      <c r="D69" s="145"/>
      <c r="E69" s="145"/>
      <c r="F69" s="156">
        <f>'801 SO801 Pol'!AE218</f>
        <v>0</v>
      </c>
      <c r="G69" s="148">
        <f>'801 SO801 Pol'!AF218</f>
        <v>0</v>
      </c>
      <c r="H69" s="148">
        <f>(F69*SazbaDPH1/100)+(G69*SazbaDPH2/100)</f>
        <v>0</v>
      </c>
      <c r="I69" s="148">
        <f>F69+G69+H69</f>
        <v>0</v>
      </c>
      <c r="J69" s="149" t="str">
        <f>IF(CenaCelkemVypocet=0,"",I69/CenaCelkemVypocet*100)</f>
        <v/>
      </c>
    </row>
    <row r="70" spans="1:10" ht="25.5" customHeight="1" x14ac:dyDescent="0.2">
      <c r="A70" s="134">
        <v>2</v>
      </c>
      <c r="B70" s="150" t="s">
        <v>98</v>
      </c>
      <c r="C70" s="151" t="s">
        <v>99</v>
      </c>
      <c r="D70" s="151"/>
      <c r="E70" s="151"/>
      <c r="F70" s="152">
        <f>'802 SO802 Pol'!AE63</f>
        <v>0</v>
      </c>
      <c r="G70" s="153">
        <f>'802 SO802 Pol'!AF63</f>
        <v>0</v>
      </c>
      <c r="H70" s="153">
        <f>(F70*SazbaDPH1/100)+(G70*SazbaDPH2/100)</f>
        <v>0</v>
      </c>
      <c r="I70" s="153">
        <f>F70+G70+H70</f>
        <v>0</v>
      </c>
      <c r="J70" s="154" t="str">
        <f>IF(CenaCelkemVypocet=0,"",I70/CenaCelkemVypocet*100)</f>
        <v/>
      </c>
    </row>
    <row r="71" spans="1:10" ht="25.5" customHeight="1" x14ac:dyDescent="0.2">
      <c r="A71" s="134">
        <v>3</v>
      </c>
      <c r="B71" s="155" t="s">
        <v>100</v>
      </c>
      <c r="C71" s="145" t="s">
        <v>50</v>
      </c>
      <c r="D71" s="145"/>
      <c r="E71" s="145"/>
      <c r="F71" s="156">
        <f>'802 SO802 Pol'!AE63</f>
        <v>0</v>
      </c>
      <c r="G71" s="148">
        <f>'802 SO802 Pol'!AF63</f>
        <v>0</v>
      </c>
      <c r="H71" s="148">
        <f>(F71*SazbaDPH1/100)+(G71*SazbaDPH2/100)</f>
        <v>0</v>
      </c>
      <c r="I71" s="148">
        <f>F71+G71+H71</f>
        <v>0</v>
      </c>
      <c r="J71" s="149" t="str">
        <f>IF(CenaCelkemVypocet=0,"",I71/CenaCelkemVypocet*100)</f>
        <v/>
      </c>
    </row>
    <row r="72" spans="1:10" ht="25.5" customHeight="1" x14ac:dyDescent="0.2">
      <c r="A72" s="134">
        <v>2</v>
      </c>
      <c r="B72" s="150" t="s">
        <v>101</v>
      </c>
      <c r="C72" s="151" t="s">
        <v>102</v>
      </c>
      <c r="D72" s="151"/>
      <c r="E72" s="151"/>
      <c r="F72" s="152">
        <f>'VN+ON VN+ON Pol'!AE69</f>
        <v>0</v>
      </c>
      <c r="G72" s="153">
        <f>'VN+ON VN+ON Pol'!AF69</f>
        <v>0</v>
      </c>
      <c r="H72" s="153">
        <f>(F72*SazbaDPH1/100)+(G72*SazbaDPH2/100)</f>
        <v>0</v>
      </c>
      <c r="I72" s="153">
        <f>F72+G72+H72</f>
        <v>0</v>
      </c>
      <c r="J72" s="154" t="str">
        <f>IF(CenaCelkemVypocet=0,"",I72/CenaCelkemVypocet*100)</f>
        <v/>
      </c>
    </row>
    <row r="73" spans="1:10" ht="25.5" customHeight="1" x14ac:dyDescent="0.2">
      <c r="A73" s="134">
        <v>3</v>
      </c>
      <c r="B73" s="155" t="s">
        <v>101</v>
      </c>
      <c r="C73" s="145" t="s">
        <v>103</v>
      </c>
      <c r="D73" s="145"/>
      <c r="E73" s="145"/>
      <c r="F73" s="156">
        <f>'VN+ON VN+ON Pol'!AE69</f>
        <v>0</v>
      </c>
      <c r="G73" s="148">
        <f>'VN+ON VN+ON Pol'!AF69</f>
        <v>0</v>
      </c>
      <c r="H73" s="148">
        <f>(F73*SazbaDPH1/100)+(G73*SazbaDPH2/100)</f>
        <v>0</v>
      </c>
      <c r="I73" s="148">
        <f>F73+G73+H73</f>
        <v>0</v>
      </c>
      <c r="J73" s="149" t="str">
        <f>IF(CenaCelkemVypocet=0,"",I73/CenaCelkemVypocet*100)</f>
        <v/>
      </c>
    </row>
    <row r="74" spans="1:10" ht="25.5" customHeight="1" x14ac:dyDescent="0.2">
      <c r="A74" s="134"/>
      <c r="B74" s="157" t="s">
        <v>104</v>
      </c>
      <c r="C74" s="158"/>
      <c r="D74" s="158"/>
      <c r="E74" s="159"/>
      <c r="F74" s="160">
        <f>SUMIF(A39:A73,"=1",F39:F73)</f>
        <v>0</v>
      </c>
      <c r="G74" s="161">
        <f>SUMIF(A39:A73,"=1",G39:G73)</f>
        <v>0</v>
      </c>
      <c r="H74" s="161">
        <f>SUMIF(A39:A73,"=1",H39:H73)</f>
        <v>0</v>
      </c>
      <c r="I74" s="161">
        <f>SUMIF(A39:A73,"=1",I39:I73)</f>
        <v>0</v>
      </c>
      <c r="J74" s="162">
        <f>SUMIF(A39:A73,"=1",J39:J73)</f>
        <v>0</v>
      </c>
    </row>
    <row r="76" spans="1:10" x14ac:dyDescent="0.2">
      <c r="A76" t="s">
        <v>106</v>
      </c>
      <c r="B76" t="s">
        <v>107</v>
      </c>
    </row>
    <row r="77" spans="1:10" x14ac:dyDescent="0.2">
      <c r="A77" t="s">
        <v>108</v>
      </c>
      <c r="B77" t="s">
        <v>109</v>
      </c>
    </row>
    <row r="78" spans="1:10" x14ac:dyDescent="0.2">
      <c r="A78" t="s">
        <v>110</v>
      </c>
      <c r="B78" t="s">
        <v>111</v>
      </c>
    </row>
    <row r="79" spans="1:10" x14ac:dyDescent="0.2">
      <c r="A79" t="s">
        <v>108</v>
      </c>
      <c r="B79" t="s">
        <v>112</v>
      </c>
    </row>
    <row r="80" spans="1:10" x14ac:dyDescent="0.2">
      <c r="A80" t="s">
        <v>110</v>
      </c>
      <c r="B80" t="s">
        <v>113</v>
      </c>
    </row>
    <row r="81" spans="1:2" x14ac:dyDescent="0.2">
      <c r="A81" t="s">
        <v>108</v>
      </c>
      <c r="B81" t="s">
        <v>114</v>
      </c>
    </row>
    <row r="82" spans="1:2" x14ac:dyDescent="0.2">
      <c r="A82" t="s">
        <v>110</v>
      </c>
      <c r="B82" t="s">
        <v>115</v>
      </c>
    </row>
    <row r="83" spans="1:2" x14ac:dyDescent="0.2">
      <c r="A83" t="s">
        <v>110</v>
      </c>
      <c r="B83" t="s">
        <v>116</v>
      </c>
    </row>
    <row r="84" spans="1:2" x14ac:dyDescent="0.2">
      <c r="A84" t="s">
        <v>108</v>
      </c>
      <c r="B84" t="s">
        <v>117</v>
      </c>
    </row>
    <row r="85" spans="1:2" x14ac:dyDescent="0.2">
      <c r="A85" t="s">
        <v>110</v>
      </c>
      <c r="B85" t="s">
        <v>118</v>
      </c>
    </row>
    <row r="86" spans="1:2" x14ac:dyDescent="0.2">
      <c r="A86" t="s">
        <v>110</v>
      </c>
      <c r="B86" t="s">
        <v>119</v>
      </c>
    </row>
    <row r="87" spans="1:2" x14ac:dyDescent="0.2">
      <c r="A87" t="s">
        <v>108</v>
      </c>
      <c r="B87" t="s">
        <v>120</v>
      </c>
    </row>
    <row r="88" spans="1:2" x14ac:dyDescent="0.2">
      <c r="A88" t="s">
        <v>110</v>
      </c>
      <c r="B88" t="s">
        <v>121</v>
      </c>
    </row>
    <row r="89" spans="1:2" x14ac:dyDescent="0.2">
      <c r="A89" t="s">
        <v>108</v>
      </c>
      <c r="B89" t="s">
        <v>122</v>
      </c>
    </row>
    <row r="90" spans="1:2" x14ac:dyDescent="0.2">
      <c r="A90" t="s">
        <v>110</v>
      </c>
      <c r="B90" t="s">
        <v>123</v>
      </c>
    </row>
    <row r="91" spans="1:2" x14ac:dyDescent="0.2">
      <c r="A91" t="s">
        <v>110</v>
      </c>
      <c r="B91" t="s">
        <v>124</v>
      </c>
    </row>
    <row r="92" spans="1:2" x14ac:dyDescent="0.2">
      <c r="A92" t="s">
        <v>108</v>
      </c>
      <c r="B92" t="s">
        <v>125</v>
      </c>
    </row>
    <row r="93" spans="1:2" x14ac:dyDescent="0.2">
      <c r="A93" t="s">
        <v>110</v>
      </c>
      <c r="B93" t="s">
        <v>126</v>
      </c>
    </row>
    <row r="94" spans="1:2" x14ac:dyDescent="0.2">
      <c r="A94" t="s">
        <v>110</v>
      </c>
      <c r="B94" t="s">
        <v>127</v>
      </c>
    </row>
    <row r="95" spans="1:2" x14ac:dyDescent="0.2">
      <c r="A95" t="s">
        <v>108</v>
      </c>
      <c r="B95" t="s">
        <v>128</v>
      </c>
    </row>
    <row r="96" spans="1:2" x14ac:dyDescent="0.2">
      <c r="A96" t="s">
        <v>110</v>
      </c>
      <c r="B96" t="s">
        <v>129</v>
      </c>
    </row>
    <row r="97" spans="1:2" x14ac:dyDescent="0.2">
      <c r="A97" t="s">
        <v>110</v>
      </c>
      <c r="B97" t="s">
        <v>130</v>
      </c>
    </row>
    <row r="98" spans="1:2" x14ac:dyDescent="0.2">
      <c r="A98" t="s">
        <v>110</v>
      </c>
      <c r="B98" t="s">
        <v>131</v>
      </c>
    </row>
    <row r="99" spans="1:2" x14ac:dyDescent="0.2">
      <c r="A99" t="s">
        <v>110</v>
      </c>
      <c r="B99" t="s">
        <v>132</v>
      </c>
    </row>
    <row r="100" spans="1:2" x14ac:dyDescent="0.2">
      <c r="A100" t="s">
        <v>108</v>
      </c>
      <c r="B100" t="s">
        <v>133</v>
      </c>
    </row>
    <row r="101" spans="1:2" x14ac:dyDescent="0.2">
      <c r="A101" t="s">
        <v>110</v>
      </c>
      <c r="B101" t="s">
        <v>134</v>
      </c>
    </row>
    <row r="102" spans="1:2" x14ac:dyDescent="0.2">
      <c r="A102" t="s">
        <v>108</v>
      </c>
      <c r="B102" t="s">
        <v>135</v>
      </c>
    </row>
    <row r="103" spans="1:2" x14ac:dyDescent="0.2">
      <c r="A103" t="s">
        <v>110</v>
      </c>
      <c r="B103" t="s">
        <v>136</v>
      </c>
    </row>
    <row r="104" spans="1:2" x14ac:dyDescent="0.2">
      <c r="A104" t="s">
        <v>108</v>
      </c>
      <c r="B104" t="s">
        <v>137</v>
      </c>
    </row>
    <row r="105" spans="1:2" x14ac:dyDescent="0.2">
      <c r="A105" t="s">
        <v>110</v>
      </c>
      <c r="B105" t="s">
        <v>138</v>
      </c>
    </row>
    <row r="106" spans="1:2" x14ac:dyDescent="0.2">
      <c r="A106" t="s">
        <v>108</v>
      </c>
      <c r="B106" t="s">
        <v>139</v>
      </c>
    </row>
    <row r="107" spans="1:2" x14ac:dyDescent="0.2">
      <c r="A107" t="s">
        <v>110</v>
      </c>
      <c r="B107" t="s">
        <v>140</v>
      </c>
    </row>
    <row r="108" spans="1:2" x14ac:dyDescent="0.2">
      <c r="A108" t="s">
        <v>108</v>
      </c>
      <c r="B108" t="s">
        <v>141</v>
      </c>
    </row>
    <row r="109" spans="1:2" x14ac:dyDescent="0.2">
      <c r="A109" t="s">
        <v>110</v>
      </c>
      <c r="B109" t="s">
        <v>142</v>
      </c>
    </row>
    <row r="112" spans="1:2" ht="15.75" x14ac:dyDescent="0.25">
      <c r="B112" s="173" t="s">
        <v>143</v>
      </c>
    </row>
    <row r="114" spans="1:10" ht="25.5" customHeight="1" x14ac:dyDescent="0.2">
      <c r="A114" s="175"/>
      <c r="B114" s="178" t="s">
        <v>17</v>
      </c>
      <c r="C114" s="178" t="s">
        <v>5</v>
      </c>
      <c r="D114" s="179"/>
      <c r="E114" s="179"/>
      <c r="F114" s="180" t="s">
        <v>144</v>
      </c>
      <c r="G114" s="180"/>
      <c r="H114" s="180"/>
      <c r="I114" s="180" t="s">
        <v>29</v>
      </c>
      <c r="J114" s="180" t="s">
        <v>0</v>
      </c>
    </row>
    <row r="115" spans="1:10" ht="36.75" customHeight="1" x14ac:dyDescent="0.2">
      <c r="A115" s="176"/>
      <c r="B115" s="181" t="s">
        <v>145</v>
      </c>
      <c r="C115" s="182" t="s">
        <v>146</v>
      </c>
      <c r="D115" s="183"/>
      <c r="E115" s="183"/>
      <c r="F115" s="190" t="s">
        <v>24</v>
      </c>
      <c r="G115" s="191"/>
      <c r="H115" s="191"/>
      <c r="I115" s="191">
        <f>'001 SO001 Pol'!G8+'002 002 Pol'!G8+'101 01 Pol'!G8+'102 01 Pol'!G8+'102 02 Pol'!G8+'201 01 Pol'!G8+'301 SO301_01 Pol'!G8+'301 SO301_02 Pol'!G8+'302 SO302_01-D1+D2+D3 Pol'!G8+'303 SO303-J1 Pol'!G8+'303 SO303-J1 PŘEKOP Pol'!G8+'303 SO303-J2 Pol'!G8+'303 SO303-J2 PŘEKOP Pol'!G8+'801 SO801 Pol'!G8+'802 SO802 Pol'!G8</f>
        <v>0</v>
      </c>
      <c r="J115" s="187" t="str">
        <f>IF(I147=0,"",I115/I147*100)</f>
        <v/>
      </c>
    </row>
    <row r="116" spans="1:10" ht="36.75" customHeight="1" x14ac:dyDescent="0.2">
      <c r="A116" s="176"/>
      <c r="B116" s="181" t="s">
        <v>147</v>
      </c>
      <c r="C116" s="182" t="s">
        <v>148</v>
      </c>
      <c r="D116" s="183"/>
      <c r="E116" s="183"/>
      <c r="F116" s="190" t="s">
        <v>24</v>
      </c>
      <c r="G116" s="191"/>
      <c r="H116" s="191"/>
      <c r="I116" s="191">
        <f>'001 SO001 Pol'!G211+'101 01 Pol'!G54+'201 01 Pol'!G73+'301 SO301_01 Pol'!G95+'302 SO302_01-D1+D2+D3 Pol'!G204+'303 SO303-J1 Pol'!G137+'303 SO303-J2 Pol'!G120+'701 SO701 Pol'!G8+'802 SO802 Pol'!G28</f>
        <v>0</v>
      </c>
      <c r="J116" s="187" t="str">
        <f>IF(I147=0,"",I116/I147*100)</f>
        <v/>
      </c>
    </row>
    <row r="117" spans="1:10" ht="36.75" customHeight="1" x14ac:dyDescent="0.2">
      <c r="A117" s="176"/>
      <c r="B117" s="181" t="s">
        <v>149</v>
      </c>
      <c r="C117" s="182" t="s">
        <v>150</v>
      </c>
      <c r="D117" s="183"/>
      <c r="E117" s="183"/>
      <c r="F117" s="190" t="s">
        <v>24</v>
      </c>
      <c r="G117" s="191"/>
      <c r="H117" s="191"/>
      <c r="I117" s="191">
        <f>'001 SO001 Pol'!G214+'201 01 Pol'!G126+'302 SO302_01-D1+D2+D3 Pol'!G228</f>
        <v>0</v>
      </c>
      <c r="J117" s="187" t="str">
        <f>IF(I147=0,"",I117/I147*100)</f>
        <v/>
      </c>
    </row>
    <row r="118" spans="1:10" ht="36.75" customHeight="1" x14ac:dyDescent="0.2">
      <c r="A118" s="176"/>
      <c r="B118" s="181" t="s">
        <v>151</v>
      </c>
      <c r="C118" s="182" t="s">
        <v>152</v>
      </c>
      <c r="D118" s="183"/>
      <c r="E118" s="183"/>
      <c r="F118" s="190" t="s">
        <v>24</v>
      </c>
      <c r="G118" s="191"/>
      <c r="H118" s="191"/>
      <c r="I118" s="191">
        <f>'101 01 Pol'!G69+'201 01 Pol'!G175+'301 SO301_01 Pol'!G104+'302 SO302_01-D1+D2+D3 Pol'!G239+'303 SO303-J1 Pol'!G148+'303 SO303-J2 Pol'!G129+'701 SO701 Pol'!G43</f>
        <v>0</v>
      </c>
      <c r="J118" s="187" t="str">
        <f>IF(I147=0,"",I118/I147*100)</f>
        <v/>
      </c>
    </row>
    <row r="119" spans="1:10" ht="36.75" customHeight="1" x14ac:dyDescent="0.2">
      <c r="A119" s="176"/>
      <c r="B119" s="181" t="s">
        <v>153</v>
      </c>
      <c r="C119" s="182" t="s">
        <v>154</v>
      </c>
      <c r="D119" s="183"/>
      <c r="E119" s="183"/>
      <c r="F119" s="190" t="s">
        <v>24</v>
      </c>
      <c r="G119" s="191"/>
      <c r="H119" s="191"/>
      <c r="I119" s="191">
        <f>'101 01 Pol'!G80+'102 01 Pol'!G13+'102 02 Pol'!G17+'301 SO301_02 Pol'!G17+'302 SO302_01-D1+D2+D3 Pol'!G267+'303 SO303-J1 PŘEKOP Pol'!G17+'303 SO303-J2 PŘEKOP Pol'!G17</f>
        <v>0</v>
      </c>
      <c r="J119" s="187" t="str">
        <f>IF(I147=0,"",I119/I147*100)</f>
        <v/>
      </c>
    </row>
    <row r="120" spans="1:10" ht="36.75" customHeight="1" x14ac:dyDescent="0.2">
      <c r="A120" s="176"/>
      <c r="B120" s="181" t="s">
        <v>155</v>
      </c>
      <c r="C120" s="182" t="s">
        <v>156</v>
      </c>
      <c r="D120" s="183"/>
      <c r="E120" s="183"/>
      <c r="F120" s="190" t="s">
        <v>24</v>
      </c>
      <c r="G120" s="191"/>
      <c r="H120" s="191"/>
      <c r="I120" s="191">
        <f>'201 01 Pol'!G180</f>
        <v>0</v>
      </c>
      <c r="J120" s="187" t="str">
        <f>IF(I147=0,"",I120/I147*100)</f>
        <v/>
      </c>
    </row>
    <row r="121" spans="1:10" ht="36.75" customHeight="1" x14ac:dyDescent="0.2">
      <c r="A121" s="176"/>
      <c r="B121" s="181" t="s">
        <v>157</v>
      </c>
      <c r="C121" s="182" t="s">
        <v>158</v>
      </c>
      <c r="D121" s="183"/>
      <c r="E121" s="183"/>
      <c r="F121" s="190" t="s">
        <v>24</v>
      </c>
      <c r="G121" s="191"/>
      <c r="H121" s="191"/>
      <c r="I121" s="191">
        <f>'102 01 Pol'!G32</f>
        <v>0</v>
      </c>
      <c r="J121" s="187" t="str">
        <f>IF(I147=0,"",I121/I147*100)</f>
        <v/>
      </c>
    </row>
    <row r="122" spans="1:10" ht="36.75" customHeight="1" x14ac:dyDescent="0.2">
      <c r="A122" s="176"/>
      <c r="B122" s="181" t="s">
        <v>159</v>
      </c>
      <c r="C122" s="182" t="s">
        <v>160</v>
      </c>
      <c r="D122" s="183"/>
      <c r="E122" s="183"/>
      <c r="F122" s="190" t="s">
        <v>24</v>
      </c>
      <c r="G122" s="191"/>
      <c r="H122" s="191"/>
      <c r="I122" s="191">
        <f>'301 SO301_01 Pol'!G119+'302 SO302_01-D1+D2+D3 Pol'!G332+'303 SO303-J1 Pol'!G181+'303 SO303-J2 Pol'!G150+'701 SO701 Pol'!G65</f>
        <v>0</v>
      </c>
      <c r="J122" s="187" t="str">
        <f>IF(I147=0,"",I122/I147*100)</f>
        <v/>
      </c>
    </row>
    <row r="123" spans="1:10" ht="36.75" customHeight="1" x14ac:dyDescent="0.2">
      <c r="A123" s="176"/>
      <c r="B123" s="181" t="s">
        <v>161</v>
      </c>
      <c r="C123" s="182" t="s">
        <v>162</v>
      </c>
      <c r="D123" s="183"/>
      <c r="E123" s="183"/>
      <c r="F123" s="190" t="s">
        <v>24</v>
      </c>
      <c r="G123" s="191"/>
      <c r="H123" s="191"/>
      <c r="I123" s="191">
        <f>'802 SO802 Pol'!G45</f>
        <v>0</v>
      </c>
      <c r="J123" s="187" t="str">
        <f>IF(I147=0,"",I123/I147*100)</f>
        <v/>
      </c>
    </row>
    <row r="124" spans="1:10" ht="36.75" customHeight="1" x14ac:dyDescent="0.2">
      <c r="A124" s="176"/>
      <c r="B124" s="181" t="s">
        <v>163</v>
      </c>
      <c r="C124" s="182" t="s">
        <v>164</v>
      </c>
      <c r="D124" s="183"/>
      <c r="E124" s="183"/>
      <c r="F124" s="190" t="s">
        <v>24</v>
      </c>
      <c r="G124" s="191"/>
      <c r="H124" s="191"/>
      <c r="I124" s="191">
        <f>'101 01 Pol'!G132+'101 02 Pol'!G8+'102 01 Pol'!G40+'301 SO301_02 Pol'!G48+'303 SO303-J1 PŘEKOP Pol'!G48+'303 SO303-J2 PŘEKOP Pol'!G48</f>
        <v>0</v>
      </c>
      <c r="J124" s="187" t="str">
        <f>IF(I147=0,"",I124/I147*100)</f>
        <v/>
      </c>
    </row>
    <row r="125" spans="1:10" ht="36.75" customHeight="1" x14ac:dyDescent="0.2">
      <c r="A125" s="176"/>
      <c r="B125" s="181" t="s">
        <v>165</v>
      </c>
      <c r="C125" s="182" t="s">
        <v>166</v>
      </c>
      <c r="D125" s="183"/>
      <c r="E125" s="183"/>
      <c r="F125" s="190" t="s">
        <v>24</v>
      </c>
      <c r="G125" s="191"/>
      <c r="H125" s="191"/>
      <c r="I125" s="191">
        <f>'001 SO001 Pol'!G222+'201 01 Pol'!G192</f>
        <v>0</v>
      </c>
      <c r="J125" s="187" t="str">
        <f>IF(I147=0,"",I125/I147*100)</f>
        <v/>
      </c>
    </row>
    <row r="126" spans="1:10" ht="36.75" customHeight="1" x14ac:dyDescent="0.2">
      <c r="A126" s="176"/>
      <c r="B126" s="181" t="s">
        <v>167</v>
      </c>
      <c r="C126" s="182" t="s">
        <v>168</v>
      </c>
      <c r="D126" s="183"/>
      <c r="E126" s="183"/>
      <c r="F126" s="190" t="s">
        <v>24</v>
      </c>
      <c r="G126" s="191"/>
      <c r="H126" s="191"/>
      <c r="I126" s="191">
        <f>'001 SO001 Pol'!G228+'101 02 Pol'!G66+'102 02 Pol'!G29+'201 01 Pol'!G198</f>
        <v>0</v>
      </c>
      <c r="J126" s="187" t="str">
        <f>IF(I147=0,"",I126/I147*100)</f>
        <v/>
      </c>
    </row>
    <row r="127" spans="1:10" ht="36.75" customHeight="1" x14ac:dyDescent="0.2">
      <c r="A127" s="176"/>
      <c r="B127" s="181" t="s">
        <v>169</v>
      </c>
      <c r="C127" s="182" t="s">
        <v>170</v>
      </c>
      <c r="D127" s="183"/>
      <c r="E127" s="183"/>
      <c r="F127" s="190" t="s">
        <v>24</v>
      </c>
      <c r="G127" s="191"/>
      <c r="H127" s="191"/>
      <c r="I127" s="191">
        <f>'001 SO001 Pol'!G296+'101 01 Pol'!G162+'101 02 Pol'!G73+'102 01 Pol'!G50+'102 02 Pol'!G33+'201 01 Pol'!G214+'301 SO301_01 Pol'!G179+'302 SO302_01-D1+D2+D3 Pol'!G486+'303 SO303-J1 Pol'!G302+'303 SO303-J2 Pol'!G253+'701 SO701 Pol'!G97+'801 SO801 Pol'!G215+'802 SO802 Pol'!G59</f>
        <v>0</v>
      </c>
      <c r="J127" s="187" t="str">
        <f>IF(I147=0,"",I127/I147*100)</f>
        <v/>
      </c>
    </row>
    <row r="128" spans="1:10" ht="36.75" customHeight="1" x14ac:dyDescent="0.2">
      <c r="A128" s="176"/>
      <c r="B128" s="181" t="s">
        <v>171</v>
      </c>
      <c r="C128" s="182" t="s">
        <v>171</v>
      </c>
      <c r="D128" s="183"/>
      <c r="E128" s="183"/>
      <c r="F128" s="190" t="s">
        <v>24</v>
      </c>
      <c r="G128" s="191"/>
      <c r="H128" s="191"/>
      <c r="I128" s="191">
        <f>'VN+ON VN+ON Pol'!G8</f>
        <v>0</v>
      </c>
      <c r="J128" s="187" t="str">
        <f>IF(I147=0,"",I128/I147*100)</f>
        <v/>
      </c>
    </row>
    <row r="129" spans="1:10" ht="36.75" customHeight="1" x14ac:dyDescent="0.2">
      <c r="A129" s="176"/>
      <c r="B129" s="181" t="s">
        <v>172</v>
      </c>
      <c r="C129" s="182" t="s">
        <v>172</v>
      </c>
      <c r="D129" s="183"/>
      <c r="E129" s="183"/>
      <c r="F129" s="190" t="s">
        <v>24</v>
      </c>
      <c r="G129" s="191"/>
      <c r="H129" s="191"/>
      <c r="I129" s="191">
        <f>'VN+ON VN+ON Pol'!G51</f>
        <v>0</v>
      </c>
      <c r="J129" s="187" t="str">
        <f>IF(I147=0,"",I129/I147*100)</f>
        <v/>
      </c>
    </row>
    <row r="130" spans="1:10" ht="36.75" customHeight="1" x14ac:dyDescent="0.2">
      <c r="A130" s="176"/>
      <c r="B130" s="181" t="s">
        <v>173</v>
      </c>
      <c r="C130" s="182" t="s">
        <v>174</v>
      </c>
      <c r="D130" s="183"/>
      <c r="E130" s="183"/>
      <c r="F130" s="190" t="s">
        <v>25</v>
      </c>
      <c r="G130" s="191"/>
      <c r="H130" s="191"/>
      <c r="I130" s="191">
        <f>'201 01 Pol'!G217+'701 SO701 Pol'!G100</f>
        <v>0</v>
      </c>
      <c r="J130" s="187" t="str">
        <f>IF(I147=0,"",I130/I147*100)</f>
        <v/>
      </c>
    </row>
    <row r="131" spans="1:10" ht="36.75" customHeight="1" x14ac:dyDescent="0.2">
      <c r="A131" s="176"/>
      <c r="B131" s="181" t="s">
        <v>175</v>
      </c>
      <c r="C131" s="182" t="s">
        <v>176</v>
      </c>
      <c r="D131" s="183"/>
      <c r="E131" s="183"/>
      <c r="F131" s="190" t="s">
        <v>25</v>
      </c>
      <c r="G131" s="191"/>
      <c r="H131" s="191"/>
      <c r="I131" s="191">
        <f>'302 SO302_01-D1+D2+D3 Pol'!G489</f>
        <v>0</v>
      </c>
      <c r="J131" s="187" t="str">
        <f>IF(I147=0,"",I131/I147*100)</f>
        <v/>
      </c>
    </row>
    <row r="132" spans="1:10" ht="36.75" customHeight="1" x14ac:dyDescent="0.2">
      <c r="A132" s="176"/>
      <c r="B132" s="181" t="s">
        <v>177</v>
      </c>
      <c r="C132" s="182" t="s">
        <v>178</v>
      </c>
      <c r="D132" s="183"/>
      <c r="E132" s="183"/>
      <c r="F132" s="190" t="s">
        <v>25</v>
      </c>
      <c r="G132" s="191"/>
      <c r="H132" s="191"/>
      <c r="I132" s="191">
        <f>'001 SO001 Pol'!G299+'201 01 Pol'!G230</f>
        <v>0</v>
      </c>
      <c r="J132" s="187" t="str">
        <f>IF(I147=0,"",I132/I147*100)</f>
        <v/>
      </c>
    </row>
    <row r="133" spans="1:10" ht="36.75" customHeight="1" x14ac:dyDescent="0.2">
      <c r="A133" s="176"/>
      <c r="B133" s="181" t="s">
        <v>179</v>
      </c>
      <c r="C133" s="182" t="s">
        <v>180</v>
      </c>
      <c r="D133" s="183"/>
      <c r="E133" s="183"/>
      <c r="F133" s="190" t="s">
        <v>25</v>
      </c>
      <c r="G133" s="191"/>
      <c r="H133" s="191"/>
      <c r="I133" s="191">
        <f>'001 SO001 Pol'!G310+'201 01 Pol'!G238+'701 SO701 Pol'!G113</f>
        <v>0</v>
      </c>
      <c r="J133" s="187" t="str">
        <f>IF(I147=0,"",I133/I147*100)</f>
        <v/>
      </c>
    </row>
    <row r="134" spans="1:10" ht="36.75" customHeight="1" x14ac:dyDescent="0.2">
      <c r="A134" s="176"/>
      <c r="B134" s="181" t="s">
        <v>181</v>
      </c>
      <c r="C134" s="182" t="s">
        <v>182</v>
      </c>
      <c r="D134" s="183"/>
      <c r="E134" s="183"/>
      <c r="F134" s="190" t="s">
        <v>25</v>
      </c>
      <c r="G134" s="191"/>
      <c r="H134" s="191"/>
      <c r="I134" s="191">
        <f>'201 01 Pol'!G251+'301 SO301_01 Pol'!G182+'303 SO303-J1 Pol'!G305+'303 SO303-J2 Pol'!G256+'701 SO701 Pol'!G141</f>
        <v>0</v>
      </c>
      <c r="J134" s="187" t="str">
        <f>IF(I147=0,"",I134/I147*100)</f>
        <v/>
      </c>
    </row>
    <row r="135" spans="1:10" ht="36.75" customHeight="1" x14ac:dyDescent="0.2">
      <c r="A135" s="176"/>
      <c r="B135" s="181" t="s">
        <v>183</v>
      </c>
      <c r="C135" s="182" t="s">
        <v>146</v>
      </c>
      <c r="D135" s="183"/>
      <c r="E135" s="183"/>
      <c r="F135" s="190" t="s">
        <v>26</v>
      </c>
      <c r="G135" s="191"/>
      <c r="H135" s="191"/>
      <c r="I135" s="191">
        <f>'401 401-01 VO Pol'!G88</f>
        <v>0</v>
      </c>
      <c r="J135" s="187" t="str">
        <f>IF(I147=0,"",I135/I147*100)</f>
        <v/>
      </c>
    </row>
    <row r="136" spans="1:10" ht="36.75" customHeight="1" x14ac:dyDescent="0.2">
      <c r="A136" s="176"/>
      <c r="B136" s="181" t="s">
        <v>184</v>
      </c>
      <c r="C136" s="182" t="s">
        <v>185</v>
      </c>
      <c r="D136" s="183"/>
      <c r="E136" s="183"/>
      <c r="F136" s="190" t="s">
        <v>26</v>
      </c>
      <c r="G136" s="191"/>
      <c r="H136" s="191"/>
      <c r="I136" s="191">
        <f>'401 401-01 VO Pol'!G8</f>
        <v>0</v>
      </c>
      <c r="J136" s="187" t="str">
        <f>IF(I147=0,"",I136/I147*100)</f>
        <v/>
      </c>
    </row>
    <row r="137" spans="1:10" ht="36.75" customHeight="1" x14ac:dyDescent="0.2">
      <c r="A137" s="176"/>
      <c r="B137" s="181" t="s">
        <v>186</v>
      </c>
      <c r="C137" s="182" t="s">
        <v>187</v>
      </c>
      <c r="D137" s="183"/>
      <c r="E137" s="183"/>
      <c r="F137" s="190" t="s">
        <v>26</v>
      </c>
      <c r="G137" s="191"/>
      <c r="H137" s="191"/>
      <c r="I137" s="191">
        <f>'401 401-01 VO Pol'!G72</f>
        <v>0</v>
      </c>
      <c r="J137" s="187" t="str">
        <f>IF(I147=0,"",I137/I147*100)</f>
        <v/>
      </c>
    </row>
    <row r="138" spans="1:10" ht="36.75" customHeight="1" x14ac:dyDescent="0.2">
      <c r="A138" s="176"/>
      <c r="B138" s="181" t="s">
        <v>188</v>
      </c>
      <c r="C138" s="182" t="s">
        <v>189</v>
      </c>
      <c r="D138" s="183"/>
      <c r="E138" s="183"/>
      <c r="F138" s="190" t="s">
        <v>26</v>
      </c>
      <c r="G138" s="191"/>
      <c r="H138" s="191"/>
      <c r="I138" s="191">
        <f>'401 401-01 VO Pol'!G29</f>
        <v>0</v>
      </c>
      <c r="J138" s="187" t="str">
        <f>IF(I147=0,"",I138/I147*100)</f>
        <v/>
      </c>
    </row>
    <row r="139" spans="1:10" ht="36.75" customHeight="1" x14ac:dyDescent="0.2">
      <c r="A139" s="176"/>
      <c r="B139" s="181" t="s">
        <v>190</v>
      </c>
      <c r="C139" s="182" t="s">
        <v>191</v>
      </c>
      <c r="D139" s="183"/>
      <c r="E139" s="183"/>
      <c r="F139" s="190" t="s">
        <v>26</v>
      </c>
      <c r="G139" s="191"/>
      <c r="H139" s="191"/>
      <c r="I139" s="191">
        <f>'401 401-01 VO Pol'!G14</f>
        <v>0</v>
      </c>
      <c r="J139" s="187" t="str">
        <f>IF(I147=0,"",I139/I147*100)</f>
        <v/>
      </c>
    </row>
    <row r="140" spans="1:10" ht="36.75" customHeight="1" x14ac:dyDescent="0.2">
      <c r="A140" s="176"/>
      <c r="B140" s="181" t="s">
        <v>192</v>
      </c>
      <c r="C140" s="182" t="s">
        <v>146</v>
      </c>
      <c r="D140" s="183"/>
      <c r="E140" s="183"/>
      <c r="F140" s="190" t="s">
        <v>26</v>
      </c>
      <c r="G140" s="191"/>
      <c r="H140" s="191"/>
      <c r="I140" s="191">
        <f>'302 SO302_02-ČERP Pol'!G58</f>
        <v>0</v>
      </c>
      <c r="J140" s="187" t="str">
        <f>IF(I147=0,"",I140/I147*100)</f>
        <v/>
      </c>
    </row>
    <row r="141" spans="1:10" ht="36.75" customHeight="1" x14ac:dyDescent="0.2">
      <c r="A141" s="176"/>
      <c r="B141" s="181" t="s">
        <v>193</v>
      </c>
      <c r="C141" s="182" t="s">
        <v>194</v>
      </c>
      <c r="D141" s="183"/>
      <c r="E141" s="183"/>
      <c r="F141" s="190" t="s">
        <v>26</v>
      </c>
      <c r="G141" s="191"/>
      <c r="H141" s="191"/>
      <c r="I141" s="191">
        <f>'302 SO302_02-ČERP Pol'!G8</f>
        <v>0</v>
      </c>
      <c r="J141" s="187" t="str">
        <f>IF(I147=0,"",I141/I147*100)</f>
        <v/>
      </c>
    </row>
    <row r="142" spans="1:10" ht="36.75" customHeight="1" x14ac:dyDescent="0.2">
      <c r="A142" s="176"/>
      <c r="B142" s="181" t="s">
        <v>195</v>
      </c>
      <c r="C142" s="182" t="s">
        <v>187</v>
      </c>
      <c r="D142" s="183"/>
      <c r="E142" s="183"/>
      <c r="F142" s="190" t="s">
        <v>26</v>
      </c>
      <c r="G142" s="191"/>
      <c r="H142" s="191"/>
      <c r="I142" s="191">
        <f>'302 SO302_02-ČERP Pol'!G48</f>
        <v>0</v>
      </c>
      <c r="J142" s="187" t="str">
        <f>IF(I147=0,"",I142/I147*100)</f>
        <v/>
      </c>
    </row>
    <row r="143" spans="1:10" ht="36.75" customHeight="1" x14ac:dyDescent="0.2">
      <c r="A143" s="176"/>
      <c r="B143" s="181" t="s">
        <v>196</v>
      </c>
      <c r="C143" s="182" t="s">
        <v>189</v>
      </c>
      <c r="D143" s="183"/>
      <c r="E143" s="183"/>
      <c r="F143" s="190" t="s">
        <v>26</v>
      </c>
      <c r="G143" s="191"/>
      <c r="H143" s="191"/>
      <c r="I143" s="191">
        <f>'302 SO302_02-ČERP Pol'!G19</f>
        <v>0</v>
      </c>
      <c r="J143" s="187" t="str">
        <f>IF(I147=0,"",I143/I147*100)</f>
        <v/>
      </c>
    </row>
    <row r="144" spans="1:10" ht="36.75" customHeight="1" x14ac:dyDescent="0.2">
      <c r="A144" s="176"/>
      <c r="B144" s="181" t="s">
        <v>197</v>
      </c>
      <c r="C144" s="182" t="s">
        <v>198</v>
      </c>
      <c r="D144" s="183"/>
      <c r="E144" s="183"/>
      <c r="F144" s="190" t="s">
        <v>26</v>
      </c>
      <c r="G144" s="191"/>
      <c r="H144" s="191"/>
      <c r="I144" s="191">
        <f>'301 SO301_01 Pol'!G185+'302 SO302_01-D1+D2+D3 Pol'!G497+'303 SO303-J1 Pol'!G308+'303 SO303-J2 Pol'!G259</f>
        <v>0</v>
      </c>
      <c r="J144" s="187" t="str">
        <f>IF(I147=0,"",I144/I147*100)</f>
        <v/>
      </c>
    </row>
    <row r="145" spans="1:10" ht="36.75" customHeight="1" x14ac:dyDescent="0.2">
      <c r="A145" s="176"/>
      <c r="B145" s="181" t="s">
        <v>199</v>
      </c>
      <c r="C145" s="182" t="s">
        <v>200</v>
      </c>
      <c r="D145" s="183"/>
      <c r="E145" s="183"/>
      <c r="F145" s="190" t="s">
        <v>26</v>
      </c>
      <c r="G145" s="191"/>
      <c r="H145" s="191"/>
      <c r="I145" s="191">
        <f>'101 01 Pol'!G165</f>
        <v>0</v>
      </c>
      <c r="J145" s="187" t="str">
        <f>IF(I147=0,"",I145/I147*100)</f>
        <v/>
      </c>
    </row>
    <row r="146" spans="1:10" ht="36.75" customHeight="1" x14ac:dyDescent="0.2">
      <c r="A146" s="176"/>
      <c r="B146" s="181" t="s">
        <v>201</v>
      </c>
      <c r="C146" s="182" t="s">
        <v>202</v>
      </c>
      <c r="D146" s="183"/>
      <c r="E146" s="183"/>
      <c r="F146" s="190" t="s">
        <v>203</v>
      </c>
      <c r="G146" s="191"/>
      <c r="H146" s="191"/>
      <c r="I146" s="191">
        <f>'001 SO001 Pol'!G331+'101 01 Pol'!G170+'101 02 Pol'!G76+'102 02 Pol'!G36+'201 01 Pol'!G262+'301 SO301_02 Pol'!G54+'303 SO303-J1 PŘEKOP Pol'!G54+'303 SO303-J2 PŘEKOP Pol'!G54</f>
        <v>0</v>
      </c>
      <c r="J146" s="187" t="str">
        <f>IF(I147=0,"",I146/I147*100)</f>
        <v/>
      </c>
    </row>
    <row r="147" spans="1:10" ht="25.5" customHeight="1" x14ac:dyDescent="0.2">
      <c r="A147" s="177"/>
      <c r="B147" s="184" t="s">
        <v>1</v>
      </c>
      <c r="C147" s="185"/>
      <c r="D147" s="186"/>
      <c r="E147" s="186"/>
      <c r="F147" s="192"/>
      <c r="G147" s="193"/>
      <c r="H147" s="193"/>
      <c r="I147" s="193">
        <f>SUM(I115:I146)</f>
        <v>0</v>
      </c>
      <c r="J147" s="188">
        <f>SUM(J115:J146)</f>
        <v>0</v>
      </c>
    </row>
    <row r="148" spans="1:10" x14ac:dyDescent="0.2">
      <c r="F148" s="133"/>
      <c r="G148" s="133"/>
      <c r="H148" s="133"/>
      <c r="I148" s="133"/>
      <c r="J148" s="189"/>
    </row>
    <row r="149" spans="1:10" x14ac:dyDescent="0.2">
      <c r="F149" s="133"/>
      <c r="G149" s="133"/>
      <c r="H149" s="133"/>
      <c r="I149" s="133"/>
      <c r="J149" s="189"/>
    </row>
    <row r="150" spans="1:10" x14ac:dyDescent="0.2">
      <c r="F150" s="133"/>
      <c r="G150" s="133"/>
      <c r="H150" s="133"/>
      <c r="I150" s="133"/>
      <c r="J150" s="189"/>
    </row>
  </sheetData>
  <sheetProtection algorithmName="SHA-512" hashValue="c1aIC6etNwkwRl/U9FcHteT5Xym0UZ2WbjN9RouZh6nONkm5/SQ2bCPrinuQ25QGmkZxtmhmRPsjn7Wxw2vvPA==" saltValue="4UR894Vw2l5DIpzfTWavB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C144:E144"/>
    <mergeCell ref="C145:E145"/>
    <mergeCell ref="C146:E146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B74:E74"/>
    <mergeCell ref="C115:E115"/>
    <mergeCell ref="C116:E116"/>
    <mergeCell ref="C117:E117"/>
    <mergeCell ref="C118:E11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WiZCG3ivxk3u1iQAUUlUZivUXQwAhvAnvC0G0beW53jFb2EiSrmRyZWU8HBlUmaTYcCAIec9S/2bxEYVjLzzQ==" saltValue="Y8Owxv3tE2WsqX9+TxzPo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6751-059B-415E-87FA-21F9490355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SUMIF(AG9:AG210,"&lt;&gt;NOR",G9:G210)</f>
        <v>0</v>
      </c>
      <c r="H8" s="233"/>
      <c r="I8" s="233">
        <f>SUM(I9:I210)</f>
        <v>0</v>
      </c>
      <c r="J8" s="233"/>
      <c r="K8" s="233">
        <f>SUM(K9:K210)</f>
        <v>0</v>
      </c>
      <c r="L8" s="233"/>
      <c r="M8" s="233">
        <f>SUM(M9:M210)</f>
        <v>0</v>
      </c>
      <c r="N8" s="232"/>
      <c r="O8" s="232">
        <f>SUM(O9:O210)</f>
        <v>21.02</v>
      </c>
      <c r="P8" s="232"/>
      <c r="Q8" s="232">
        <f>SUM(Q9:Q210)</f>
        <v>1948.5199999999995</v>
      </c>
      <c r="R8" s="233"/>
      <c r="S8" s="233"/>
      <c r="T8" s="234"/>
      <c r="U8" s="228"/>
      <c r="V8" s="228">
        <f>SUM(V9:V210)</f>
        <v>1292.5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235</v>
      </c>
      <c r="C9" s="250" t="s">
        <v>236</v>
      </c>
      <c r="D9" s="238" t="s">
        <v>237</v>
      </c>
      <c r="E9" s="239">
        <v>263.64999999999998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36.380000000000003</v>
      </c>
      <c r="R9" s="241" t="s">
        <v>238</v>
      </c>
      <c r="S9" s="241" t="s">
        <v>239</v>
      </c>
      <c r="T9" s="242" t="s">
        <v>240</v>
      </c>
      <c r="U9" s="221">
        <v>0.16</v>
      </c>
      <c r="V9" s="221">
        <f>ROUND(E9*U9,2)</f>
        <v>42.18</v>
      </c>
      <c r="W9" s="221"/>
      <c r="X9" s="221" t="s">
        <v>241</v>
      </c>
      <c r="Y9" s="221" t="s">
        <v>242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244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246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248</v>
      </c>
      <c r="D12" s="223"/>
      <c r="E12" s="224">
        <v>9.5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249</v>
      </c>
      <c r="D13" s="223"/>
      <c r="E13" s="224">
        <v>8.5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250</v>
      </c>
      <c r="D14" s="223"/>
      <c r="E14" s="224">
        <v>5.3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251</v>
      </c>
      <c r="D15" s="223"/>
      <c r="E15" s="224">
        <v>10.9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252</v>
      </c>
      <c r="D16" s="223"/>
      <c r="E16" s="224">
        <v>136.5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253</v>
      </c>
      <c r="D17" s="223"/>
      <c r="E17" s="224">
        <v>92.95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36">
        <v>2</v>
      </c>
      <c r="B18" s="237" t="s">
        <v>254</v>
      </c>
      <c r="C18" s="250" t="s">
        <v>255</v>
      </c>
      <c r="D18" s="238" t="s">
        <v>237</v>
      </c>
      <c r="E18" s="239">
        <v>40.5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0.2</v>
      </c>
      <c r="Q18" s="239">
        <f>ROUND(E18*P18,2)</f>
        <v>8.1</v>
      </c>
      <c r="R18" s="241" t="s">
        <v>238</v>
      </c>
      <c r="S18" s="241" t="s">
        <v>239</v>
      </c>
      <c r="T18" s="242" t="s">
        <v>240</v>
      </c>
      <c r="U18" s="221">
        <v>0.1</v>
      </c>
      <c r="V18" s="221">
        <f>ROUND(E18*U18,2)</f>
        <v>4.05</v>
      </c>
      <c r="W18" s="221"/>
      <c r="X18" s="221" t="s">
        <v>241</v>
      </c>
      <c r="Y18" s="221" t="s">
        <v>256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 t="s">
        <v>244</v>
      </c>
      <c r="D19" s="243"/>
      <c r="E19" s="243"/>
      <c r="F19" s="243"/>
      <c r="G19" s="243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2" t="s">
        <v>257</v>
      </c>
      <c r="D20" s="223"/>
      <c r="E20" s="224">
        <v>40.5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6">
        <v>3</v>
      </c>
      <c r="B21" s="237" t="s">
        <v>258</v>
      </c>
      <c r="C21" s="250" t="s">
        <v>259</v>
      </c>
      <c r="D21" s="238" t="s">
        <v>237</v>
      </c>
      <c r="E21" s="239">
        <v>637.65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0.22</v>
      </c>
      <c r="Q21" s="239">
        <f>ROUND(E21*P21,2)</f>
        <v>140.28</v>
      </c>
      <c r="R21" s="241" t="s">
        <v>238</v>
      </c>
      <c r="S21" s="241" t="s">
        <v>239</v>
      </c>
      <c r="T21" s="242" t="s">
        <v>240</v>
      </c>
      <c r="U21" s="221">
        <v>4.9000000000000002E-2</v>
      </c>
      <c r="V21" s="221">
        <f>ROUND(E21*U21,2)</f>
        <v>31.24</v>
      </c>
      <c r="W21" s="221"/>
      <c r="X21" s="221" t="s">
        <v>241</v>
      </c>
      <c r="Y21" s="221" t="s">
        <v>256</v>
      </c>
      <c r="Z21" s="210"/>
      <c r="AA21" s="210"/>
      <c r="AB21" s="210"/>
      <c r="AC21" s="210"/>
      <c r="AD21" s="210"/>
      <c r="AE21" s="210"/>
      <c r="AF21" s="210"/>
      <c r="AG21" s="210" t="s">
        <v>243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260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261</v>
      </c>
      <c r="D23" s="223"/>
      <c r="E23" s="224">
        <v>42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262</v>
      </c>
      <c r="D24" s="223"/>
      <c r="E24" s="224">
        <v>332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263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248</v>
      </c>
      <c r="D26" s="223"/>
      <c r="E26" s="224">
        <v>9.5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249</v>
      </c>
      <c r="D27" s="223"/>
      <c r="E27" s="224">
        <v>8.5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250</v>
      </c>
      <c r="D28" s="223"/>
      <c r="E28" s="224">
        <v>5.3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251</v>
      </c>
      <c r="D29" s="223"/>
      <c r="E29" s="224">
        <v>10.9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252</v>
      </c>
      <c r="D30" s="223"/>
      <c r="E30" s="224">
        <v>136.5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253</v>
      </c>
      <c r="D31" s="223"/>
      <c r="E31" s="224">
        <v>92.95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6">
        <v>4</v>
      </c>
      <c r="B32" s="237" t="s">
        <v>264</v>
      </c>
      <c r="C32" s="250" t="s">
        <v>265</v>
      </c>
      <c r="D32" s="238" t="s">
        <v>237</v>
      </c>
      <c r="E32" s="239">
        <v>1200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0.66</v>
      </c>
      <c r="Q32" s="239">
        <f>ROUND(E32*P32,2)</f>
        <v>792</v>
      </c>
      <c r="R32" s="241" t="s">
        <v>238</v>
      </c>
      <c r="S32" s="241" t="s">
        <v>239</v>
      </c>
      <c r="T32" s="242" t="s">
        <v>240</v>
      </c>
      <c r="U32" s="221">
        <v>0.11899999999999999</v>
      </c>
      <c r="V32" s="221">
        <f>ROUND(E32*U32,2)</f>
        <v>142.80000000000001</v>
      </c>
      <c r="W32" s="221"/>
      <c r="X32" s="221" t="s">
        <v>241</v>
      </c>
      <c r="Y32" s="221" t="s">
        <v>256</v>
      </c>
      <c r="Z32" s="210"/>
      <c r="AA32" s="210"/>
      <c r="AB32" s="210"/>
      <c r="AC32" s="210"/>
      <c r="AD32" s="210"/>
      <c r="AE32" s="210"/>
      <c r="AF32" s="210"/>
      <c r="AG32" s="210" t="s">
        <v>243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266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267</v>
      </c>
      <c r="D34" s="223"/>
      <c r="E34" s="224">
        <v>586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268</v>
      </c>
      <c r="D35" s="223"/>
      <c r="E35" s="224">
        <v>614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6">
        <v>5</v>
      </c>
      <c r="B36" s="237" t="s">
        <v>269</v>
      </c>
      <c r="C36" s="250" t="s">
        <v>270</v>
      </c>
      <c r="D36" s="238" t="s">
        <v>237</v>
      </c>
      <c r="E36" s="239">
        <v>1574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0.11</v>
      </c>
      <c r="Q36" s="239">
        <f>ROUND(E36*P36,2)</f>
        <v>173.14</v>
      </c>
      <c r="R36" s="241" t="s">
        <v>238</v>
      </c>
      <c r="S36" s="241" t="s">
        <v>239</v>
      </c>
      <c r="T36" s="242" t="s">
        <v>240</v>
      </c>
      <c r="U36" s="221">
        <v>4.2999999999999997E-2</v>
      </c>
      <c r="V36" s="221">
        <f>ROUND(E36*U36,2)</f>
        <v>67.680000000000007</v>
      </c>
      <c r="W36" s="221"/>
      <c r="X36" s="221" t="s">
        <v>241</v>
      </c>
      <c r="Y36" s="221" t="s">
        <v>256</v>
      </c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271</v>
      </c>
      <c r="D37" s="223"/>
      <c r="E37" s="224">
        <v>42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272</v>
      </c>
      <c r="D38" s="223"/>
      <c r="E38" s="224">
        <v>586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273</v>
      </c>
      <c r="D39" s="223"/>
      <c r="E39" s="224">
        <v>332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274</v>
      </c>
      <c r="D40" s="223"/>
      <c r="E40" s="224">
        <v>614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6">
        <v>6</v>
      </c>
      <c r="B41" s="237" t="s">
        <v>275</v>
      </c>
      <c r="C41" s="250" t="s">
        <v>276</v>
      </c>
      <c r="D41" s="238" t="s">
        <v>237</v>
      </c>
      <c r="E41" s="239">
        <v>103.1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0.36</v>
      </c>
      <c r="Q41" s="239">
        <f>ROUND(E41*P41,2)</f>
        <v>37.119999999999997</v>
      </c>
      <c r="R41" s="241" t="s">
        <v>238</v>
      </c>
      <c r="S41" s="241" t="s">
        <v>239</v>
      </c>
      <c r="T41" s="242" t="s">
        <v>240</v>
      </c>
      <c r="U41" s="221">
        <v>1.2270000000000001</v>
      </c>
      <c r="V41" s="221">
        <f>ROUND(E41*U41,2)</f>
        <v>126.5</v>
      </c>
      <c r="W41" s="221"/>
      <c r="X41" s="221" t="s">
        <v>241</v>
      </c>
      <c r="Y41" s="221" t="s">
        <v>256</v>
      </c>
      <c r="Z41" s="210"/>
      <c r="AA41" s="210"/>
      <c r="AB41" s="210"/>
      <c r="AC41" s="210"/>
      <c r="AD41" s="210"/>
      <c r="AE41" s="210"/>
      <c r="AF41" s="210"/>
      <c r="AG41" s="210" t="s">
        <v>243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277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278</v>
      </c>
      <c r="D43" s="223"/>
      <c r="E43" s="224">
        <v>2.2999999999999998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279</v>
      </c>
      <c r="D44" s="223"/>
      <c r="E44" s="224">
        <v>12.9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280</v>
      </c>
      <c r="D45" s="223"/>
      <c r="E45" s="224">
        <v>1.8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281</v>
      </c>
      <c r="D46" s="223"/>
      <c r="E46" s="224">
        <v>40.1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282</v>
      </c>
      <c r="D47" s="223"/>
      <c r="E47" s="224">
        <v>31.1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283</v>
      </c>
      <c r="D48" s="223"/>
      <c r="E48" s="224">
        <v>14.9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6">
        <v>7</v>
      </c>
      <c r="B49" s="237" t="s">
        <v>284</v>
      </c>
      <c r="C49" s="250" t="s">
        <v>285</v>
      </c>
      <c r="D49" s="238" t="s">
        <v>237</v>
      </c>
      <c r="E49" s="239">
        <v>1574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0.24</v>
      </c>
      <c r="Q49" s="239">
        <f>ROUND(E49*P49,2)</f>
        <v>377.76</v>
      </c>
      <c r="R49" s="241" t="s">
        <v>238</v>
      </c>
      <c r="S49" s="241" t="s">
        <v>239</v>
      </c>
      <c r="T49" s="242" t="s">
        <v>240</v>
      </c>
      <c r="U49" s="221">
        <v>0.03</v>
      </c>
      <c r="V49" s="221">
        <f>ROUND(E49*U49,2)</f>
        <v>47.22</v>
      </c>
      <c r="W49" s="221"/>
      <c r="X49" s="221" t="s">
        <v>241</v>
      </c>
      <c r="Y49" s="221" t="s">
        <v>256</v>
      </c>
      <c r="Z49" s="210"/>
      <c r="AA49" s="210"/>
      <c r="AB49" s="210"/>
      <c r="AC49" s="210"/>
      <c r="AD49" s="210"/>
      <c r="AE49" s="210"/>
      <c r="AF49" s="210"/>
      <c r="AG49" s="210" t="s">
        <v>243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286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271</v>
      </c>
      <c r="D51" s="223"/>
      <c r="E51" s="224">
        <v>42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272</v>
      </c>
      <c r="D52" s="223"/>
      <c r="E52" s="224">
        <v>586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273</v>
      </c>
      <c r="D53" s="223"/>
      <c r="E53" s="224">
        <v>332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274</v>
      </c>
      <c r="D54" s="223"/>
      <c r="E54" s="224">
        <v>614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6">
        <v>8</v>
      </c>
      <c r="B55" s="237" t="s">
        <v>287</v>
      </c>
      <c r="C55" s="250" t="s">
        <v>288</v>
      </c>
      <c r="D55" s="238" t="s">
        <v>289</v>
      </c>
      <c r="E55" s="239">
        <v>236.9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0.22</v>
      </c>
      <c r="Q55" s="239">
        <f>ROUND(E55*P55,2)</f>
        <v>52.12</v>
      </c>
      <c r="R55" s="241" t="s">
        <v>238</v>
      </c>
      <c r="S55" s="241" t="s">
        <v>239</v>
      </c>
      <c r="T55" s="242" t="s">
        <v>240</v>
      </c>
      <c r="U55" s="221">
        <v>0.14299999999999999</v>
      </c>
      <c r="V55" s="221">
        <f>ROUND(E55*U55,2)</f>
        <v>33.880000000000003</v>
      </c>
      <c r="W55" s="221"/>
      <c r="X55" s="221" t="s">
        <v>241</v>
      </c>
      <c r="Y55" s="221" t="s">
        <v>256</v>
      </c>
      <c r="Z55" s="210"/>
      <c r="AA55" s="210"/>
      <c r="AB55" s="210"/>
      <c r="AC55" s="210"/>
      <c r="AD55" s="210"/>
      <c r="AE55" s="210"/>
      <c r="AF55" s="210"/>
      <c r="AG55" s="210" t="s">
        <v>243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290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4" t="str">
        <f>C56</f>
        <v>s vybouráním lože, s přemístěním hmot na skládku na vzdálenost do 3 m nebo naložením na dopravní prostředek</v>
      </c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291</v>
      </c>
      <c r="D57" s="223"/>
      <c r="E57" s="224">
        <v>44.4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292</v>
      </c>
      <c r="D58" s="223"/>
      <c r="E58" s="224">
        <v>81.3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2" t="s">
        <v>293</v>
      </c>
      <c r="D59" s="223"/>
      <c r="E59" s="224">
        <v>111.2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6">
        <v>9</v>
      </c>
      <c r="B60" s="237" t="s">
        <v>294</v>
      </c>
      <c r="C60" s="250" t="s">
        <v>295</v>
      </c>
      <c r="D60" s="238" t="s">
        <v>289</v>
      </c>
      <c r="E60" s="239">
        <v>140.9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0.27</v>
      </c>
      <c r="Q60" s="239">
        <f>ROUND(E60*P60,2)</f>
        <v>38.04</v>
      </c>
      <c r="R60" s="241" t="s">
        <v>238</v>
      </c>
      <c r="S60" s="241" t="s">
        <v>239</v>
      </c>
      <c r="T60" s="242" t="s">
        <v>240</v>
      </c>
      <c r="U60" s="221">
        <v>0.123</v>
      </c>
      <c r="V60" s="221">
        <f>ROUND(E60*U60,2)</f>
        <v>17.329999999999998</v>
      </c>
      <c r="W60" s="221"/>
      <c r="X60" s="221" t="s">
        <v>241</v>
      </c>
      <c r="Y60" s="221" t="s">
        <v>256</v>
      </c>
      <c r="Z60" s="210"/>
      <c r="AA60" s="210"/>
      <c r="AB60" s="210"/>
      <c r="AC60" s="210"/>
      <c r="AD60" s="210"/>
      <c r="AE60" s="210"/>
      <c r="AF60" s="210"/>
      <c r="AG60" s="210" t="s">
        <v>243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290</v>
      </c>
      <c r="D61" s="243"/>
      <c r="E61" s="243"/>
      <c r="F61" s="243"/>
      <c r="G61" s="243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4" t="str">
        <f>C61</f>
        <v>s vybouráním lože, s přemístěním hmot na skládku na vzdálenost do 3 m nebo naložením na dopravní prostředek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296</v>
      </c>
      <c r="D62" s="223"/>
      <c r="E62" s="224">
        <v>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297</v>
      </c>
      <c r="D63" s="223"/>
      <c r="E63" s="224">
        <v>125.9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298</v>
      </c>
      <c r="D64" s="223"/>
      <c r="E64" s="224">
        <v>6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6">
        <v>10</v>
      </c>
      <c r="B65" s="237" t="s">
        <v>299</v>
      </c>
      <c r="C65" s="250" t="s">
        <v>300</v>
      </c>
      <c r="D65" s="238" t="s">
        <v>289</v>
      </c>
      <c r="E65" s="239">
        <v>15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0.23396</v>
      </c>
      <c r="Q65" s="239">
        <f>ROUND(E65*P65,2)</f>
        <v>3.51</v>
      </c>
      <c r="R65" s="241" t="s">
        <v>238</v>
      </c>
      <c r="S65" s="241" t="s">
        <v>239</v>
      </c>
      <c r="T65" s="242" t="s">
        <v>240</v>
      </c>
      <c r="U65" s="221">
        <v>0.24199999999999999</v>
      </c>
      <c r="V65" s="221">
        <f>ROUND(E65*U65,2)</f>
        <v>3.63</v>
      </c>
      <c r="W65" s="221"/>
      <c r="X65" s="221" t="s">
        <v>241</v>
      </c>
      <c r="Y65" s="221" t="s">
        <v>256</v>
      </c>
      <c r="Z65" s="210"/>
      <c r="AA65" s="210"/>
      <c r="AB65" s="210"/>
      <c r="AC65" s="210"/>
      <c r="AD65" s="210"/>
      <c r="AE65" s="210"/>
      <c r="AF65" s="210"/>
      <c r="AG65" s="210" t="s">
        <v>243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1" t="s">
        <v>301</v>
      </c>
      <c r="D66" s="243"/>
      <c r="E66" s="243"/>
      <c r="F66" s="243"/>
      <c r="G66" s="243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302</v>
      </c>
      <c r="D67" s="223"/>
      <c r="E67" s="224">
        <v>4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303</v>
      </c>
      <c r="D68" s="223"/>
      <c r="E68" s="224">
        <v>11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6">
        <v>11</v>
      </c>
      <c r="B69" s="237" t="s">
        <v>304</v>
      </c>
      <c r="C69" s="250" t="s">
        <v>305</v>
      </c>
      <c r="D69" s="238" t="s">
        <v>289</v>
      </c>
      <c r="E69" s="239">
        <v>8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1.2710000000000001E-2</v>
      </c>
      <c r="O69" s="239">
        <f>ROUND(E69*N69,2)</f>
        <v>0.1</v>
      </c>
      <c r="P69" s="239">
        <v>0</v>
      </c>
      <c r="Q69" s="239">
        <f>ROUND(E69*P69,2)</f>
        <v>0</v>
      </c>
      <c r="R69" s="241" t="s">
        <v>306</v>
      </c>
      <c r="S69" s="241" t="s">
        <v>239</v>
      </c>
      <c r="T69" s="242" t="s">
        <v>240</v>
      </c>
      <c r="U69" s="221">
        <v>1.153</v>
      </c>
      <c r="V69" s="221">
        <f>ROUND(E69*U69,2)</f>
        <v>9.2200000000000006</v>
      </c>
      <c r="W69" s="221"/>
      <c r="X69" s="221" t="s">
        <v>241</v>
      </c>
      <c r="Y69" s="221" t="s">
        <v>256</v>
      </c>
      <c r="Z69" s="210"/>
      <c r="AA69" s="210"/>
      <c r="AB69" s="210"/>
      <c r="AC69" s="210"/>
      <c r="AD69" s="210"/>
      <c r="AE69" s="210"/>
      <c r="AF69" s="210"/>
      <c r="AG69" s="210" t="s">
        <v>243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2" x14ac:dyDescent="0.2">
      <c r="A70" s="217"/>
      <c r="B70" s="218"/>
      <c r="C70" s="251" t="s">
        <v>307</v>
      </c>
      <c r="D70" s="243"/>
      <c r="E70" s="243"/>
      <c r="F70" s="243"/>
      <c r="G70" s="243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4" t="str">
        <f>C70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2" t="s">
        <v>308</v>
      </c>
      <c r="D71" s="223"/>
      <c r="E71" s="224">
        <v>8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6">
        <v>12</v>
      </c>
      <c r="B72" s="237" t="s">
        <v>309</v>
      </c>
      <c r="C72" s="250" t="s">
        <v>310</v>
      </c>
      <c r="D72" s="238" t="s">
        <v>311</v>
      </c>
      <c r="E72" s="239">
        <v>634.62580000000003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 t="s">
        <v>306</v>
      </c>
      <c r="S72" s="241" t="s">
        <v>239</v>
      </c>
      <c r="T72" s="242" t="s">
        <v>240</v>
      </c>
      <c r="U72" s="221">
        <v>0.36799999999999999</v>
      </c>
      <c r="V72" s="221">
        <f>ROUND(E72*U72,2)</f>
        <v>233.54</v>
      </c>
      <c r="W72" s="221"/>
      <c r="X72" s="221" t="s">
        <v>241</v>
      </c>
      <c r="Y72" s="221" t="s">
        <v>312</v>
      </c>
      <c r="Z72" s="210"/>
      <c r="AA72" s="210"/>
      <c r="AB72" s="210"/>
      <c r="AC72" s="210"/>
      <c r="AD72" s="210"/>
      <c r="AE72" s="210"/>
      <c r="AF72" s="210"/>
      <c r="AG72" s="210" t="s">
        <v>243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1" t="s">
        <v>313</v>
      </c>
      <c r="D73" s="243"/>
      <c r="E73" s="243"/>
      <c r="F73" s="243"/>
      <c r="G73" s="243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2" t="s">
        <v>314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315</v>
      </c>
      <c r="D75" s="223"/>
      <c r="E75" s="224">
        <v>28.303999999999998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316</v>
      </c>
      <c r="D76" s="223"/>
      <c r="E76" s="224">
        <v>11.07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317</v>
      </c>
      <c r="D77" s="223"/>
      <c r="E77" s="224">
        <v>28.916799999999999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318</v>
      </c>
      <c r="D78" s="223"/>
      <c r="E78" s="224">
        <v>25.41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319</v>
      </c>
      <c r="D79" s="223"/>
      <c r="E79" s="224">
        <v>27.26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320</v>
      </c>
      <c r="D80" s="223"/>
      <c r="E80" s="224">
        <v>6.125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321</v>
      </c>
      <c r="D81" s="223"/>
      <c r="E81" s="224"/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247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322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323</v>
      </c>
      <c r="D83" s="223"/>
      <c r="E83" s="224">
        <v>188.1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324</v>
      </c>
      <c r="D84" s="223"/>
      <c r="E84" s="224">
        <v>190.74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325</v>
      </c>
      <c r="D85" s="223"/>
      <c r="E85" s="224">
        <v>27.72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326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327</v>
      </c>
      <c r="D87" s="223"/>
      <c r="E87" s="224">
        <v>100.98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6">
        <v>13</v>
      </c>
      <c r="B88" s="237" t="s">
        <v>328</v>
      </c>
      <c r="C88" s="250" t="s">
        <v>329</v>
      </c>
      <c r="D88" s="238" t="s">
        <v>311</v>
      </c>
      <c r="E88" s="239">
        <v>79.055679999999995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2.85</v>
      </c>
      <c r="Q88" s="239">
        <f>ROUND(E88*P88,2)</f>
        <v>225.31</v>
      </c>
      <c r="R88" s="241" t="s">
        <v>306</v>
      </c>
      <c r="S88" s="241" t="s">
        <v>239</v>
      </c>
      <c r="T88" s="242" t="s">
        <v>240</v>
      </c>
      <c r="U88" s="221">
        <v>1.4</v>
      </c>
      <c r="V88" s="221">
        <f>ROUND(E88*U88,2)</f>
        <v>110.68</v>
      </c>
      <c r="W88" s="221"/>
      <c r="X88" s="221" t="s">
        <v>241</v>
      </c>
      <c r="Y88" s="221" t="s">
        <v>256</v>
      </c>
      <c r="Z88" s="210"/>
      <c r="AA88" s="210"/>
      <c r="AB88" s="210"/>
      <c r="AC88" s="210"/>
      <c r="AD88" s="210"/>
      <c r="AE88" s="210"/>
      <c r="AF88" s="210"/>
      <c r="AG88" s="210" t="s">
        <v>243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1" t="s">
        <v>330</v>
      </c>
      <c r="D89" s="243"/>
      <c r="E89" s="243"/>
      <c r="F89" s="243"/>
      <c r="G89" s="243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2" t="s">
        <v>331</v>
      </c>
      <c r="D90" s="223"/>
      <c r="E90" s="224"/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332</v>
      </c>
      <c r="D91" s="223"/>
      <c r="E91" s="224"/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333</v>
      </c>
      <c r="D92" s="223"/>
      <c r="E92" s="224">
        <v>6.96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334</v>
      </c>
      <c r="D93" s="223"/>
      <c r="E93" s="224">
        <v>12.2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335</v>
      </c>
      <c r="D94" s="223"/>
      <c r="E94" s="224">
        <v>14.3925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336</v>
      </c>
      <c r="D95" s="223"/>
      <c r="E95" s="224">
        <v>1.76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337</v>
      </c>
      <c r="D96" s="223"/>
      <c r="E96" s="224">
        <v>4.16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338</v>
      </c>
      <c r="D97" s="223"/>
      <c r="E97" s="224">
        <v>2.2400000000000002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339</v>
      </c>
      <c r="D98" s="223"/>
      <c r="E98" s="224">
        <v>8.8079999999999998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340</v>
      </c>
      <c r="D99" s="223"/>
      <c r="E99" s="224">
        <v>4.16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2" t="s">
        <v>341</v>
      </c>
      <c r="D100" s="223"/>
      <c r="E100" s="224">
        <v>4.6399999999999997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342</v>
      </c>
      <c r="D101" s="223"/>
      <c r="E101" s="224">
        <v>2.7519999999999998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343</v>
      </c>
      <c r="D102" s="223"/>
      <c r="E102" s="224">
        <v>2.544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344</v>
      </c>
      <c r="D103" s="223"/>
      <c r="E103" s="224">
        <v>2.0960000000000001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345</v>
      </c>
      <c r="D104" s="223"/>
      <c r="E104" s="224">
        <v>0.56000000000000005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346</v>
      </c>
      <c r="D105" s="223"/>
      <c r="E105" s="224">
        <v>0.4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347</v>
      </c>
      <c r="D106" s="223"/>
      <c r="E106" s="224"/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348</v>
      </c>
      <c r="D107" s="223"/>
      <c r="E107" s="224"/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349</v>
      </c>
      <c r="D108" s="223"/>
      <c r="E108" s="224">
        <v>1.17178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350</v>
      </c>
      <c r="D109" s="223"/>
      <c r="E109" s="224">
        <v>6.2789999999999999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351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352</v>
      </c>
      <c r="D111" s="223"/>
      <c r="E111" s="224">
        <v>1.7948999999999999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353</v>
      </c>
      <c r="D112" s="223"/>
      <c r="E112" s="224">
        <v>2.1375000000000002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6">
        <v>14</v>
      </c>
      <c r="B113" s="237" t="s">
        <v>354</v>
      </c>
      <c r="C113" s="250" t="s">
        <v>355</v>
      </c>
      <c r="D113" s="238" t="s">
        <v>311</v>
      </c>
      <c r="E113" s="239">
        <v>50.195999999999998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 t="s">
        <v>306</v>
      </c>
      <c r="S113" s="241" t="s">
        <v>239</v>
      </c>
      <c r="T113" s="242" t="s">
        <v>240</v>
      </c>
      <c r="U113" s="221">
        <v>0.2</v>
      </c>
      <c r="V113" s="221">
        <f>ROUND(E113*U113,2)</f>
        <v>10.039999999999999</v>
      </c>
      <c r="W113" s="221"/>
      <c r="X113" s="221" t="s">
        <v>241</v>
      </c>
      <c r="Y113" s="221" t="s">
        <v>256</v>
      </c>
      <c r="Z113" s="210"/>
      <c r="AA113" s="210"/>
      <c r="AB113" s="210"/>
      <c r="AC113" s="210"/>
      <c r="AD113" s="210"/>
      <c r="AE113" s="210"/>
      <c r="AF113" s="210"/>
      <c r="AG113" s="210" t="s">
        <v>243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33.75" outlineLevel="2" x14ac:dyDescent="0.2">
      <c r="A114" s="217"/>
      <c r="B114" s="218"/>
      <c r="C114" s="251" t="s">
        <v>356</v>
      </c>
      <c r="D114" s="243"/>
      <c r="E114" s="243"/>
      <c r="F114" s="243"/>
      <c r="G114" s="243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245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44" t="str">
        <f>C114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357</v>
      </c>
      <c r="D115" s="223"/>
      <c r="E115" s="224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358</v>
      </c>
      <c r="D116" s="223"/>
      <c r="E116" s="224"/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2" t="s">
        <v>359</v>
      </c>
      <c r="D117" s="223"/>
      <c r="E117" s="224">
        <v>30.288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360</v>
      </c>
      <c r="D118" s="223"/>
      <c r="E118" s="224">
        <v>19.908000000000001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6">
        <v>15</v>
      </c>
      <c r="B119" s="237" t="s">
        <v>361</v>
      </c>
      <c r="C119" s="250" t="s">
        <v>362</v>
      </c>
      <c r="D119" s="238" t="s">
        <v>311</v>
      </c>
      <c r="E119" s="239">
        <v>25.596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41" t="s">
        <v>306</v>
      </c>
      <c r="S119" s="241" t="s">
        <v>239</v>
      </c>
      <c r="T119" s="242" t="s">
        <v>240</v>
      </c>
      <c r="U119" s="221">
        <v>3.1309999999999998</v>
      </c>
      <c r="V119" s="221">
        <f>ROUND(E119*U119,2)</f>
        <v>80.14</v>
      </c>
      <c r="W119" s="221"/>
      <c r="X119" s="221" t="s">
        <v>241</v>
      </c>
      <c r="Y119" s="221" t="s">
        <v>256</v>
      </c>
      <c r="Z119" s="210"/>
      <c r="AA119" s="210"/>
      <c r="AB119" s="210"/>
      <c r="AC119" s="210"/>
      <c r="AD119" s="210"/>
      <c r="AE119" s="210"/>
      <c r="AF119" s="210"/>
      <c r="AG119" s="210" t="s">
        <v>243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2" x14ac:dyDescent="0.2">
      <c r="A120" s="217"/>
      <c r="B120" s="218"/>
      <c r="C120" s="251" t="s">
        <v>363</v>
      </c>
      <c r="D120" s="243"/>
      <c r="E120" s="243"/>
      <c r="F120" s="243"/>
      <c r="G120" s="243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4" t="str">
        <f>C120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2" t="s">
        <v>364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365</v>
      </c>
      <c r="D122" s="223"/>
      <c r="E122" s="224">
        <v>5.88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366</v>
      </c>
      <c r="D123" s="223"/>
      <c r="E123" s="224">
        <v>19.716000000000001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6">
        <v>16</v>
      </c>
      <c r="B124" s="237" t="s">
        <v>367</v>
      </c>
      <c r="C124" s="250" t="s">
        <v>368</v>
      </c>
      <c r="D124" s="238" t="s">
        <v>237</v>
      </c>
      <c r="E124" s="239">
        <v>72.959999999999994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8.5999999999999998E-4</v>
      </c>
      <c r="O124" s="239">
        <f>ROUND(E124*N124,2)</f>
        <v>0.06</v>
      </c>
      <c r="P124" s="239">
        <v>0</v>
      </c>
      <c r="Q124" s="239">
        <f>ROUND(E124*P124,2)</f>
        <v>0</v>
      </c>
      <c r="R124" s="241" t="s">
        <v>306</v>
      </c>
      <c r="S124" s="241" t="s">
        <v>239</v>
      </c>
      <c r="T124" s="242" t="s">
        <v>240</v>
      </c>
      <c r="U124" s="221">
        <v>0.47899999999999998</v>
      </c>
      <c r="V124" s="221">
        <f>ROUND(E124*U124,2)</f>
        <v>34.950000000000003</v>
      </c>
      <c r="W124" s="221"/>
      <c r="X124" s="221" t="s">
        <v>241</v>
      </c>
      <c r="Y124" s="221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243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1" t="s">
        <v>369</v>
      </c>
      <c r="D125" s="243"/>
      <c r="E125" s="243"/>
      <c r="F125" s="243"/>
      <c r="G125" s="243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357</v>
      </c>
      <c r="D126" s="223"/>
      <c r="E126" s="224"/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247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358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247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370</v>
      </c>
      <c r="D128" s="223"/>
      <c r="E128" s="224">
        <v>45.78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247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371</v>
      </c>
      <c r="D129" s="223"/>
      <c r="E129" s="224">
        <v>27.18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247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6">
        <v>17</v>
      </c>
      <c r="B130" s="237" t="s">
        <v>372</v>
      </c>
      <c r="C130" s="250" t="s">
        <v>373</v>
      </c>
      <c r="D130" s="238" t="s">
        <v>237</v>
      </c>
      <c r="E130" s="239">
        <v>72.959999999999994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 t="s">
        <v>306</v>
      </c>
      <c r="S130" s="241" t="s">
        <v>239</v>
      </c>
      <c r="T130" s="242" t="s">
        <v>240</v>
      </c>
      <c r="U130" s="221">
        <v>0.32700000000000001</v>
      </c>
      <c r="V130" s="221">
        <f>ROUND(E130*U130,2)</f>
        <v>23.86</v>
      </c>
      <c r="W130" s="221"/>
      <c r="X130" s="221" t="s">
        <v>241</v>
      </c>
      <c r="Y130" s="221" t="s">
        <v>256</v>
      </c>
      <c r="Z130" s="210"/>
      <c r="AA130" s="210"/>
      <c r="AB130" s="210"/>
      <c r="AC130" s="210"/>
      <c r="AD130" s="210"/>
      <c r="AE130" s="210"/>
      <c r="AF130" s="210"/>
      <c r="AG130" s="210" t="s">
        <v>243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1" t="s">
        <v>374</v>
      </c>
      <c r="D131" s="243"/>
      <c r="E131" s="243"/>
      <c r="F131" s="243"/>
      <c r="G131" s="243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2" t="s">
        <v>375</v>
      </c>
      <c r="D132" s="223"/>
      <c r="E132" s="224">
        <v>72.959999999999994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247</v>
      </c>
      <c r="AH132" s="210">
        <v>5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6">
        <v>18</v>
      </c>
      <c r="B133" s="237" t="s">
        <v>376</v>
      </c>
      <c r="C133" s="250" t="s">
        <v>377</v>
      </c>
      <c r="D133" s="238" t="s">
        <v>237</v>
      </c>
      <c r="E133" s="239">
        <v>33.479999999999997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6.9999999999999999E-4</v>
      </c>
      <c r="O133" s="239">
        <f>ROUND(E133*N133,2)</f>
        <v>0.02</v>
      </c>
      <c r="P133" s="239">
        <v>0</v>
      </c>
      <c r="Q133" s="239">
        <f>ROUND(E133*P133,2)</f>
        <v>0</v>
      </c>
      <c r="R133" s="241" t="s">
        <v>306</v>
      </c>
      <c r="S133" s="241" t="s">
        <v>239</v>
      </c>
      <c r="T133" s="242" t="s">
        <v>240</v>
      </c>
      <c r="U133" s="221">
        <v>0.156</v>
      </c>
      <c r="V133" s="221">
        <f>ROUND(E133*U133,2)</f>
        <v>5.22</v>
      </c>
      <c r="W133" s="221"/>
      <c r="X133" s="221" t="s">
        <v>241</v>
      </c>
      <c r="Y133" s="221" t="s">
        <v>256</v>
      </c>
      <c r="Z133" s="210"/>
      <c r="AA133" s="210"/>
      <c r="AB133" s="210"/>
      <c r="AC133" s="210"/>
      <c r="AD133" s="210"/>
      <c r="AE133" s="210"/>
      <c r="AF133" s="210"/>
      <c r="AG133" s="210" t="s">
        <v>243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2" t="s">
        <v>378</v>
      </c>
      <c r="D134" s="223"/>
      <c r="E134" s="224">
        <v>33.479999999999997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6">
        <v>19</v>
      </c>
      <c r="B135" s="237" t="s">
        <v>379</v>
      </c>
      <c r="C135" s="250" t="s">
        <v>380</v>
      </c>
      <c r="D135" s="238" t="s">
        <v>237</v>
      </c>
      <c r="E135" s="239">
        <v>33.479999999999997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 t="s">
        <v>306</v>
      </c>
      <c r="S135" s="241" t="s">
        <v>239</v>
      </c>
      <c r="T135" s="242" t="s">
        <v>240</v>
      </c>
      <c r="U135" s="221">
        <v>9.5000000000000001E-2</v>
      </c>
      <c r="V135" s="221">
        <f>ROUND(E135*U135,2)</f>
        <v>3.18</v>
      </c>
      <c r="W135" s="221"/>
      <c r="X135" s="221" t="s">
        <v>241</v>
      </c>
      <c r="Y135" s="221" t="s">
        <v>256</v>
      </c>
      <c r="Z135" s="210"/>
      <c r="AA135" s="210"/>
      <c r="AB135" s="210"/>
      <c r="AC135" s="210"/>
      <c r="AD135" s="210"/>
      <c r="AE135" s="210"/>
      <c r="AF135" s="210"/>
      <c r="AG135" s="210" t="s">
        <v>243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1" t="s">
        <v>381</v>
      </c>
      <c r="D136" s="243"/>
      <c r="E136" s="243"/>
      <c r="F136" s="243"/>
      <c r="G136" s="243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2" t="s">
        <v>382</v>
      </c>
      <c r="D137" s="223"/>
      <c r="E137" s="224">
        <v>33.479999999999997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5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6">
        <v>20</v>
      </c>
      <c r="B138" s="237" t="s">
        <v>383</v>
      </c>
      <c r="C138" s="250" t="s">
        <v>384</v>
      </c>
      <c r="D138" s="238" t="s">
        <v>311</v>
      </c>
      <c r="E138" s="239">
        <v>38.997999999999998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4.6000000000000001E-4</v>
      </c>
      <c r="O138" s="239">
        <f>ROUND(E138*N138,2)</f>
        <v>0.02</v>
      </c>
      <c r="P138" s="239">
        <v>0</v>
      </c>
      <c r="Q138" s="239">
        <f>ROUND(E138*P138,2)</f>
        <v>0</v>
      </c>
      <c r="R138" s="241" t="s">
        <v>306</v>
      </c>
      <c r="S138" s="241" t="s">
        <v>239</v>
      </c>
      <c r="T138" s="242" t="s">
        <v>240</v>
      </c>
      <c r="U138" s="221">
        <v>0.126</v>
      </c>
      <c r="V138" s="221">
        <f>ROUND(E138*U138,2)</f>
        <v>4.91</v>
      </c>
      <c r="W138" s="221"/>
      <c r="X138" s="221" t="s">
        <v>241</v>
      </c>
      <c r="Y138" s="221" t="s">
        <v>256</v>
      </c>
      <c r="Z138" s="210"/>
      <c r="AA138" s="210"/>
      <c r="AB138" s="210"/>
      <c r="AC138" s="210"/>
      <c r="AD138" s="210"/>
      <c r="AE138" s="210"/>
      <c r="AF138" s="210"/>
      <c r="AG138" s="210" t="s">
        <v>243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1" t="s">
        <v>385</v>
      </c>
      <c r="D139" s="243"/>
      <c r="E139" s="243"/>
      <c r="F139" s="243"/>
      <c r="G139" s="243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245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2" t="s">
        <v>364</v>
      </c>
      <c r="D140" s="223"/>
      <c r="E140" s="224"/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386</v>
      </c>
      <c r="D141" s="223"/>
      <c r="E141" s="224">
        <v>38.997999999999998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6">
        <v>21</v>
      </c>
      <c r="B142" s="237" t="s">
        <v>387</v>
      </c>
      <c r="C142" s="250" t="s">
        <v>388</v>
      </c>
      <c r="D142" s="238" t="s">
        <v>311</v>
      </c>
      <c r="E142" s="239">
        <v>38.997999999999998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41" t="s">
        <v>306</v>
      </c>
      <c r="S142" s="241" t="s">
        <v>239</v>
      </c>
      <c r="T142" s="242" t="s">
        <v>240</v>
      </c>
      <c r="U142" s="221">
        <v>3.7999999999999999E-2</v>
      </c>
      <c r="V142" s="221">
        <f>ROUND(E142*U142,2)</f>
        <v>1.48</v>
      </c>
      <c r="W142" s="221"/>
      <c r="X142" s="221" t="s">
        <v>241</v>
      </c>
      <c r="Y142" s="221" t="s">
        <v>256</v>
      </c>
      <c r="Z142" s="210"/>
      <c r="AA142" s="210"/>
      <c r="AB142" s="210"/>
      <c r="AC142" s="210"/>
      <c r="AD142" s="210"/>
      <c r="AE142" s="210"/>
      <c r="AF142" s="210"/>
      <c r="AG142" s="210" t="s">
        <v>243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1" t="s">
        <v>389</v>
      </c>
      <c r="D143" s="243"/>
      <c r="E143" s="243"/>
      <c r="F143" s="243"/>
      <c r="G143" s="243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390</v>
      </c>
      <c r="D144" s="223"/>
      <c r="E144" s="224">
        <v>38.997999999999998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247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6">
        <v>22</v>
      </c>
      <c r="B145" s="237" t="s">
        <v>391</v>
      </c>
      <c r="C145" s="250" t="s">
        <v>392</v>
      </c>
      <c r="D145" s="238" t="s">
        <v>311</v>
      </c>
      <c r="E145" s="239">
        <v>75.792000000000002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41" t="s">
        <v>306</v>
      </c>
      <c r="S145" s="241" t="s">
        <v>239</v>
      </c>
      <c r="T145" s="242" t="s">
        <v>240</v>
      </c>
      <c r="U145" s="221">
        <v>0.51900000000000002</v>
      </c>
      <c r="V145" s="221">
        <f>ROUND(E145*U145,2)</f>
        <v>39.340000000000003</v>
      </c>
      <c r="W145" s="221"/>
      <c r="X145" s="221" t="s">
        <v>241</v>
      </c>
      <c r="Y145" s="221" t="s">
        <v>256</v>
      </c>
      <c r="Z145" s="210"/>
      <c r="AA145" s="210"/>
      <c r="AB145" s="210"/>
      <c r="AC145" s="210"/>
      <c r="AD145" s="210"/>
      <c r="AE145" s="210"/>
      <c r="AF145" s="210"/>
      <c r="AG145" s="210" t="s">
        <v>243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1" t="s">
        <v>393</v>
      </c>
      <c r="D146" s="243"/>
      <c r="E146" s="243"/>
      <c r="F146" s="243"/>
      <c r="G146" s="243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44" t="str">
        <f>C146</f>
        <v>bez naložení do dopravní nádoby, ale s vyprázdněním dopravní nádoby na hromadu nebo na dopravní prostředek,</v>
      </c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2" t="s">
        <v>394</v>
      </c>
      <c r="D147" s="223"/>
      <c r="E147" s="224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2" t="s">
        <v>395</v>
      </c>
      <c r="D148" s="223"/>
      <c r="E148" s="224">
        <v>25.596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247</v>
      </c>
      <c r="AH148" s="210">
        <v>5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2" t="s">
        <v>396</v>
      </c>
      <c r="D149" s="223"/>
      <c r="E149" s="224"/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397</v>
      </c>
      <c r="D150" s="223"/>
      <c r="E150" s="224">
        <v>50.195999999999998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247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6">
        <v>23</v>
      </c>
      <c r="B151" s="237" t="s">
        <v>398</v>
      </c>
      <c r="C151" s="250" t="s">
        <v>399</v>
      </c>
      <c r="D151" s="238" t="s">
        <v>311</v>
      </c>
      <c r="E151" s="239">
        <v>710.41780000000006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41" t="s">
        <v>306</v>
      </c>
      <c r="S151" s="241" t="s">
        <v>239</v>
      </c>
      <c r="T151" s="242" t="s">
        <v>240</v>
      </c>
      <c r="U151" s="221">
        <v>7.3999999999999996E-2</v>
      </c>
      <c r="V151" s="221">
        <f>ROUND(E151*U151,2)</f>
        <v>52.57</v>
      </c>
      <c r="W151" s="221"/>
      <c r="X151" s="221" t="s">
        <v>241</v>
      </c>
      <c r="Y151" s="221" t="s">
        <v>242</v>
      </c>
      <c r="Z151" s="210"/>
      <c r="AA151" s="210"/>
      <c r="AB151" s="210"/>
      <c r="AC151" s="210"/>
      <c r="AD151" s="210"/>
      <c r="AE151" s="210"/>
      <c r="AF151" s="210"/>
      <c r="AG151" s="210" t="s">
        <v>243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1" t="s">
        <v>400</v>
      </c>
      <c r="D152" s="243"/>
      <c r="E152" s="243"/>
      <c r="F152" s="243"/>
      <c r="G152" s="243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401</v>
      </c>
      <c r="D153" s="223"/>
      <c r="E153" s="224"/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402</v>
      </c>
      <c r="D154" s="223"/>
      <c r="E154" s="224">
        <v>75.792000000000002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5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403</v>
      </c>
      <c r="D155" s="223"/>
      <c r="E155" s="224"/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404</v>
      </c>
      <c r="D156" s="223"/>
      <c r="E156" s="224">
        <v>634.62580000000003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247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6">
        <v>24</v>
      </c>
      <c r="B157" s="237" t="s">
        <v>405</v>
      </c>
      <c r="C157" s="250" t="s">
        <v>406</v>
      </c>
      <c r="D157" s="238" t="s">
        <v>311</v>
      </c>
      <c r="E157" s="239">
        <v>710.41780000000006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21</v>
      </c>
      <c r="M157" s="241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41" t="s">
        <v>306</v>
      </c>
      <c r="S157" s="241" t="s">
        <v>239</v>
      </c>
      <c r="T157" s="242" t="s">
        <v>240</v>
      </c>
      <c r="U157" s="221">
        <v>1.0999999999999999E-2</v>
      </c>
      <c r="V157" s="221">
        <f>ROUND(E157*U157,2)</f>
        <v>7.81</v>
      </c>
      <c r="W157" s="221"/>
      <c r="X157" s="221" t="s">
        <v>241</v>
      </c>
      <c r="Y157" s="221" t="s">
        <v>407</v>
      </c>
      <c r="Z157" s="210"/>
      <c r="AA157" s="210"/>
      <c r="AB157" s="210"/>
      <c r="AC157" s="210"/>
      <c r="AD157" s="210"/>
      <c r="AE157" s="210"/>
      <c r="AF157" s="210"/>
      <c r="AG157" s="210" t="s">
        <v>243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1" t="s">
        <v>400</v>
      </c>
      <c r="D158" s="243"/>
      <c r="E158" s="243"/>
      <c r="F158" s="243"/>
      <c r="G158" s="243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2" t="s">
        <v>401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402</v>
      </c>
      <c r="D160" s="223"/>
      <c r="E160" s="224">
        <v>75.792000000000002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247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2" t="s">
        <v>403</v>
      </c>
      <c r="D161" s="223"/>
      <c r="E161" s="224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404</v>
      </c>
      <c r="D162" s="223"/>
      <c r="E162" s="224">
        <v>634.62580000000003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247</v>
      </c>
      <c r="AH162" s="210">
        <v>5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36">
        <v>25</v>
      </c>
      <c r="B163" s="237" t="s">
        <v>408</v>
      </c>
      <c r="C163" s="250" t="s">
        <v>409</v>
      </c>
      <c r="D163" s="238" t="s">
        <v>311</v>
      </c>
      <c r="E163" s="239">
        <v>3552.0889999999999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41" t="s">
        <v>306</v>
      </c>
      <c r="S163" s="241" t="s">
        <v>239</v>
      </c>
      <c r="T163" s="242" t="s">
        <v>240</v>
      </c>
      <c r="U163" s="221">
        <v>0</v>
      </c>
      <c r="V163" s="221">
        <f>ROUND(E163*U163,2)</f>
        <v>0</v>
      </c>
      <c r="W163" s="221"/>
      <c r="X163" s="221" t="s">
        <v>241</v>
      </c>
      <c r="Y163" s="221" t="s">
        <v>312</v>
      </c>
      <c r="Z163" s="210"/>
      <c r="AA163" s="210"/>
      <c r="AB163" s="210"/>
      <c r="AC163" s="210"/>
      <c r="AD163" s="210"/>
      <c r="AE163" s="210"/>
      <c r="AF163" s="210"/>
      <c r="AG163" s="210" t="s">
        <v>243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1" t="s">
        <v>400</v>
      </c>
      <c r="D164" s="243"/>
      <c r="E164" s="243"/>
      <c r="F164" s="243"/>
      <c r="G164" s="243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2" t="s">
        <v>410</v>
      </c>
      <c r="D165" s="223"/>
      <c r="E165" s="224">
        <v>3552.0889999999999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247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6">
        <v>26</v>
      </c>
      <c r="B166" s="237" t="s">
        <v>411</v>
      </c>
      <c r="C166" s="250" t="s">
        <v>412</v>
      </c>
      <c r="D166" s="238" t="s">
        <v>311</v>
      </c>
      <c r="E166" s="239">
        <v>10.9575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41" t="s">
        <v>306</v>
      </c>
      <c r="S166" s="241" t="s">
        <v>239</v>
      </c>
      <c r="T166" s="242" t="s">
        <v>240</v>
      </c>
      <c r="U166" s="221">
        <v>0.20200000000000001</v>
      </c>
      <c r="V166" s="221">
        <f>ROUND(E166*U166,2)</f>
        <v>2.21</v>
      </c>
      <c r="W166" s="221"/>
      <c r="X166" s="221" t="s">
        <v>241</v>
      </c>
      <c r="Y166" s="221" t="s">
        <v>242</v>
      </c>
      <c r="Z166" s="210"/>
      <c r="AA166" s="210"/>
      <c r="AB166" s="210"/>
      <c r="AC166" s="210"/>
      <c r="AD166" s="210"/>
      <c r="AE166" s="210"/>
      <c r="AF166" s="210"/>
      <c r="AG166" s="210" t="s">
        <v>243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1" t="s">
        <v>413</v>
      </c>
      <c r="D167" s="243"/>
      <c r="E167" s="243"/>
      <c r="F167" s="243"/>
      <c r="G167" s="243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2" t="s">
        <v>414</v>
      </c>
      <c r="D168" s="223"/>
      <c r="E168" s="224"/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415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416</v>
      </c>
      <c r="D170" s="223"/>
      <c r="E170" s="224">
        <v>721.37530000000004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247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417</v>
      </c>
      <c r="D171" s="223"/>
      <c r="E171" s="224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247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418</v>
      </c>
      <c r="D172" s="223"/>
      <c r="E172" s="224">
        <v>-75.792000000000002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247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419</v>
      </c>
      <c r="D173" s="223"/>
      <c r="E173" s="224">
        <v>-634.62580000000003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247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36">
        <v>27</v>
      </c>
      <c r="B174" s="237" t="s">
        <v>411</v>
      </c>
      <c r="C174" s="250" t="s">
        <v>412</v>
      </c>
      <c r="D174" s="238" t="s">
        <v>311</v>
      </c>
      <c r="E174" s="239">
        <v>721.37530000000004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41" t="s">
        <v>306</v>
      </c>
      <c r="S174" s="241" t="s">
        <v>239</v>
      </c>
      <c r="T174" s="242" t="s">
        <v>240</v>
      </c>
      <c r="U174" s="221">
        <v>0.20200000000000001</v>
      </c>
      <c r="V174" s="221">
        <f>ROUND(E174*U174,2)</f>
        <v>145.72</v>
      </c>
      <c r="W174" s="221"/>
      <c r="X174" s="221" t="s">
        <v>241</v>
      </c>
      <c r="Y174" s="221" t="s">
        <v>242</v>
      </c>
      <c r="Z174" s="210"/>
      <c r="AA174" s="210"/>
      <c r="AB174" s="210"/>
      <c r="AC174" s="210"/>
      <c r="AD174" s="210"/>
      <c r="AE174" s="210"/>
      <c r="AF174" s="210"/>
      <c r="AG174" s="210" t="s">
        <v>243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1" t="s">
        <v>413</v>
      </c>
      <c r="D175" s="243"/>
      <c r="E175" s="243"/>
      <c r="F175" s="243"/>
      <c r="G175" s="243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245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2" t="s">
        <v>420</v>
      </c>
      <c r="D176" s="223"/>
      <c r="E176" s="224"/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247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2" t="s">
        <v>417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421</v>
      </c>
      <c r="D178" s="223"/>
      <c r="E178" s="224">
        <v>710.41780000000006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247</v>
      </c>
      <c r="AH178" s="210">
        <v>5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422</v>
      </c>
      <c r="D179" s="223"/>
      <c r="E179" s="224">
        <v>3.7050000000000001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247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423</v>
      </c>
      <c r="D180" s="223"/>
      <c r="E180" s="224">
        <v>13.2525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247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2" t="s">
        <v>424</v>
      </c>
      <c r="D181" s="223"/>
      <c r="E181" s="224"/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247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425</v>
      </c>
      <c r="D182" s="223"/>
      <c r="E182" s="224">
        <v>-3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247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426</v>
      </c>
      <c r="D183" s="223"/>
      <c r="E183" s="224">
        <v>-3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247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6">
        <v>28</v>
      </c>
      <c r="B184" s="237" t="s">
        <v>427</v>
      </c>
      <c r="C184" s="250" t="s">
        <v>428</v>
      </c>
      <c r="D184" s="238" t="s">
        <v>289</v>
      </c>
      <c r="E184" s="239">
        <v>211.8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21</v>
      </c>
      <c r="M184" s="241">
        <f>G184*(1+L184/100)</f>
        <v>0</v>
      </c>
      <c r="N184" s="239">
        <v>0</v>
      </c>
      <c r="O184" s="239">
        <f>ROUND(E184*N184,2)</f>
        <v>0</v>
      </c>
      <c r="P184" s="239">
        <v>0.18</v>
      </c>
      <c r="Q184" s="239">
        <f>ROUND(E184*P184,2)</f>
        <v>38.119999999999997</v>
      </c>
      <c r="R184" s="241"/>
      <c r="S184" s="241" t="s">
        <v>429</v>
      </c>
      <c r="T184" s="242" t="s">
        <v>430</v>
      </c>
      <c r="U184" s="221">
        <v>0</v>
      </c>
      <c r="V184" s="221">
        <f>ROUND(E184*U184,2)</f>
        <v>0</v>
      </c>
      <c r="W184" s="221"/>
      <c r="X184" s="221" t="s">
        <v>241</v>
      </c>
      <c r="Y184" s="221" t="s">
        <v>242</v>
      </c>
      <c r="Z184" s="210"/>
      <c r="AA184" s="210"/>
      <c r="AB184" s="210"/>
      <c r="AC184" s="210"/>
      <c r="AD184" s="210"/>
      <c r="AE184" s="210"/>
      <c r="AF184" s="210"/>
      <c r="AG184" s="210" t="s">
        <v>243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2" t="s">
        <v>431</v>
      </c>
      <c r="D185" s="223"/>
      <c r="E185" s="224">
        <v>113.5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247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2" t="s">
        <v>432</v>
      </c>
      <c r="D186" s="223"/>
      <c r="E186" s="224">
        <v>52.7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247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2" t="s">
        <v>433</v>
      </c>
      <c r="D187" s="223"/>
      <c r="E187" s="224">
        <v>45.6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6">
        <v>29</v>
      </c>
      <c r="B188" s="237" t="s">
        <v>434</v>
      </c>
      <c r="C188" s="250" t="s">
        <v>435</v>
      </c>
      <c r="D188" s="238" t="s">
        <v>311</v>
      </c>
      <c r="E188" s="239">
        <v>9.7919999999999998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0</v>
      </c>
      <c r="O188" s="239">
        <f>ROUND(E188*N188,2)</f>
        <v>0</v>
      </c>
      <c r="P188" s="239">
        <v>1.92</v>
      </c>
      <c r="Q188" s="239">
        <f>ROUND(E188*P188,2)</f>
        <v>18.8</v>
      </c>
      <c r="R188" s="241"/>
      <c r="S188" s="241" t="s">
        <v>429</v>
      </c>
      <c r="T188" s="242" t="s">
        <v>430</v>
      </c>
      <c r="U188" s="221">
        <v>0</v>
      </c>
      <c r="V188" s="221">
        <f>ROUND(E188*U188,2)</f>
        <v>0</v>
      </c>
      <c r="W188" s="221"/>
      <c r="X188" s="221" t="s">
        <v>241</v>
      </c>
      <c r="Y188" s="221" t="s">
        <v>256</v>
      </c>
      <c r="Z188" s="210"/>
      <c r="AA188" s="210"/>
      <c r="AB188" s="210"/>
      <c r="AC188" s="210"/>
      <c r="AD188" s="210"/>
      <c r="AE188" s="210"/>
      <c r="AF188" s="210"/>
      <c r="AG188" s="210" t="s">
        <v>243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2" t="s">
        <v>436</v>
      </c>
      <c r="D189" s="223"/>
      <c r="E189" s="224"/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2" t="s">
        <v>437</v>
      </c>
      <c r="D190" s="223"/>
      <c r="E190" s="224">
        <v>3.7440000000000002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2" t="s">
        <v>438</v>
      </c>
      <c r="D191" s="223"/>
      <c r="E191" s="224">
        <v>3.7440000000000002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2" t="s">
        <v>439</v>
      </c>
      <c r="D192" s="223"/>
      <c r="E192" s="224">
        <v>2.3039999999999998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36">
        <v>30</v>
      </c>
      <c r="B193" s="237" t="s">
        <v>440</v>
      </c>
      <c r="C193" s="250" t="s">
        <v>441</v>
      </c>
      <c r="D193" s="238" t="s">
        <v>311</v>
      </c>
      <c r="E193" s="239">
        <v>7.41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0.6</v>
      </c>
      <c r="Q193" s="239">
        <f>ROUND(E193*P193,2)</f>
        <v>4.45</v>
      </c>
      <c r="R193" s="241"/>
      <c r="S193" s="241" t="s">
        <v>429</v>
      </c>
      <c r="T193" s="242" t="s">
        <v>430</v>
      </c>
      <c r="U193" s="221">
        <v>1.5</v>
      </c>
      <c r="V193" s="221">
        <f>ROUND(E193*U193,2)</f>
        <v>11.12</v>
      </c>
      <c r="W193" s="221"/>
      <c r="X193" s="221" t="s">
        <v>241</v>
      </c>
      <c r="Y193" s="221" t="s">
        <v>256</v>
      </c>
      <c r="Z193" s="210"/>
      <c r="AA193" s="210"/>
      <c r="AB193" s="210"/>
      <c r="AC193" s="210"/>
      <c r="AD193" s="210"/>
      <c r="AE193" s="210"/>
      <c r="AF193" s="210"/>
      <c r="AG193" s="210" t="s">
        <v>243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2" t="s">
        <v>442</v>
      </c>
      <c r="D194" s="223"/>
      <c r="E194" s="224">
        <v>5.2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443</v>
      </c>
      <c r="D195" s="223"/>
      <c r="E195" s="224">
        <v>2.21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247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36">
        <v>31</v>
      </c>
      <c r="B196" s="237" t="s">
        <v>444</v>
      </c>
      <c r="C196" s="250" t="s">
        <v>445</v>
      </c>
      <c r="D196" s="238" t="s">
        <v>311</v>
      </c>
      <c r="E196" s="239">
        <v>6.37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0</v>
      </c>
      <c r="O196" s="239">
        <f>ROUND(E196*N196,2)</f>
        <v>0</v>
      </c>
      <c r="P196" s="239">
        <v>0.36</v>
      </c>
      <c r="Q196" s="239">
        <f>ROUND(E196*P196,2)</f>
        <v>2.29</v>
      </c>
      <c r="R196" s="241"/>
      <c r="S196" s="241" t="s">
        <v>429</v>
      </c>
      <c r="T196" s="242" t="s">
        <v>430</v>
      </c>
      <c r="U196" s="221">
        <v>0</v>
      </c>
      <c r="V196" s="221">
        <f>ROUND(E196*U196,2)</f>
        <v>0</v>
      </c>
      <c r="W196" s="221"/>
      <c r="X196" s="221" t="s">
        <v>241</v>
      </c>
      <c r="Y196" s="221" t="s">
        <v>256</v>
      </c>
      <c r="Z196" s="210"/>
      <c r="AA196" s="210"/>
      <c r="AB196" s="210"/>
      <c r="AC196" s="210"/>
      <c r="AD196" s="210"/>
      <c r="AE196" s="210"/>
      <c r="AF196" s="210"/>
      <c r="AG196" s="210" t="s">
        <v>243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2" t="s">
        <v>446</v>
      </c>
      <c r="D197" s="223"/>
      <c r="E197" s="224">
        <v>3.12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2" t="s">
        <v>447</v>
      </c>
      <c r="D198" s="223"/>
      <c r="E198" s="224">
        <v>3.25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247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6">
        <v>32</v>
      </c>
      <c r="B199" s="237" t="s">
        <v>448</v>
      </c>
      <c r="C199" s="250" t="s">
        <v>449</v>
      </c>
      <c r="D199" s="238" t="s">
        <v>450</v>
      </c>
      <c r="E199" s="239">
        <v>5</v>
      </c>
      <c r="F199" s="240"/>
      <c r="G199" s="241">
        <f>ROUND(E199*F199,2)</f>
        <v>0</v>
      </c>
      <c r="H199" s="240"/>
      <c r="I199" s="241">
        <f>ROUND(E199*H199,2)</f>
        <v>0</v>
      </c>
      <c r="J199" s="240"/>
      <c r="K199" s="241">
        <f>ROUND(E199*J199,2)</f>
        <v>0</v>
      </c>
      <c r="L199" s="241">
        <v>21</v>
      </c>
      <c r="M199" s="241">
        <f>G199*(1+L199/100)</f>
        <v>0</v>
      </c>
      <c r="N199" s="239">
        <v>0</v>
      </c>
      <c r="O199" s="239">
        <f>ROUND(E199*N199,2)</f>
        <v>0</v>
      </c>
      <c r="P199" s="239">
        <v>0.1</v>
      </c>
      <c r="Q199" s="239">
        <f>ROUND(E199*P199,2)</f>
        <v>0.5</v>
      </c>
      <c r="R199" s="241"/>
      <c r="S199" s="241" t="s">
        <v>429</v>
      </c>
      <c r="T199" s="242" t="s">
        <v>430</v>
      </c>
      <c r="U199" s="221">
        <v>0</v>
      </c>
      <c r="V199" s="221">
        <f>ROUND(E199*U199,2)</f>
        <v>0</v>
      </c>
      <c r="W199" s="221"/>
      <c r="X199" s="221" t="s">
        <v>241</v>
      </c>
      <c r="Y199" s="221" t="s">
        <v>256</v>
      </c>
      <c r="Z199" s="210"/>
      <c r="AA199" s="210"/>
      <c r="AB199" s="210"/>
      <c r="AC199" s="210"/>
      <c r="AD199" s="210"/>
      <c r="AE199" s="210"/>
      <c r="AF199" s="210"/>
      <c r="AG199" s="210" t="s">
        <v>243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2" t="s">
        <v>451</v>
      </c>
      <c r="D200" s="223"/>
      <c r="E200" s="224">
        <v>3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247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2" t="s">
        <v>452</v>
      </c>
      <c r="D201" s="223"/>
      <c r="E201" s="224">
        <v>2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6">
        <v>33</v>
      </c>
      <c r="B202" s="237" t="s">
        <v>453</v>
      </c>
      <c r="C202" s="250" t="s">
        <v>454</v>
      </c>
      <c r="D202" s="238" t="s">
        <v>450</v>
      </c>
      <c r="E202" s="239">
        <v>6</v>
      </c>
      <c r="F202" s="240"/>
      <c r="G202" s="241">
        <f>ROUND(E202*F202,2)</f>
        <v>0</v>
      </c>
      <c r="H202" s="240"/>
      <c r="I202" s="241">
        <f>ROUND(E202*H202,2)</f>
        <v>0</v>
      </c>
      <c r="J202" s="240"/>
      <c r="K202" s="241">
        <f>ROUND(E202*J202,2)</f>
        <v>0</v>
      </c>
      <c r="L202" s="241">
        <v>21</v>
      </c>
      <c r="M202" s="241">
        <f>G202*(1+L202/100)</f>
        <v>0</v>
      </c>
      <c r="N202" s="239">
        <v>0</v>
      </c>
      <c r="O202" s="239">
        <f>ROUND(E202*N202,2)</f>
        <v>0</v>
      </c>
      <c r="P202" s="239">
        <v>0.1</v>
      </c>
      <c r="Q202" s="239">
        <f>ROUND(E202*P202,2)</f>
        <v>0.6</v>
      </c>
      <c r="R202" s="241"/>
      <c r="S202" s="241" t="s">
        <v>429</v>
      </c>
      <c r="T202" s="242" t="s">
        <v>430</v>
      </c>
      <c r="U202" s="221">
        <v>0</v>
      </c>
      <c r="V202" s="221">
        <f>ROUND(E202*U202,2)</f>
        <v>0</v>
      </c>
      <c r="W202" s="221"/>
      <c r="X202" s="221" t="s">
        <v>241</v>
      </c>
      <c r="Y202" s="221" t="s">
        <v>256</v>
      </c>
      <c r="Z202" s="210"/>
      <c r="AA202" s="210"/>
      <c r="AB202" s="210"/>
      <c r="AC202" s="210"/>
      <c r="AD202" s="210"/>
      <c r="AE202" s="210"/>
      <c r="AF202" s="210"/>
      <c r="AG202" s="210" t="s">
        <v>243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2" t="s">
        <v>436</v>
      </c>
      <c r="D203" s="223"/>
      <c r="E203" s="224"/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247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455</v>
      </c>
      <c r="D204" s="223"/>
      <c r="E204" s="224">
        <v>1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247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2" t="s">
        <v>456</v>
      </c>
      <c r="D205" s="223"/>
      <c r="E205" s="224">
        <v>2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247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2" t="s">
        <v>457</v>
      </c>
      <c r="D206" s="223"/>
      <c r="E206" s="224">
        <v>3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247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6">
        <v>34</v>
      </c>
      <c r="B207" s="237" t="s">
        <v>458</v>
      </c>
      <c r="C207" s="250" t="s">
        <v>459</v>
      </c>
      <c r="D207" s="238" t="s">
        <v>460</v>
      </c>
      <c r="E207" s="239">
        <v>20.81925</v>
      </c>
      <c r="F207" s="240"/>
      <c r="G207" s="241">
        <f>ROUND(E207*F207,2)</f>
        <v>0</v>
      </c>
      <c r="H207" s="240"/>
      <c r="I207" s="241">
        <f>ROUND(E207*H207,2)</f>
        <v>0</v>
      </c>
      <c r="J207" s="240"/>
      <c r="K207" s="241">
        <f>ROUND(E207*J207,2)</f>
        <v>0</v>
      </c>
      <c r="L207" s="241">
        <v>21</v>
      </c>
      <c r="M207" s="241">
        <f>G207*(1+L207/100)</f>
        <v>0</v>
      </c>
      <c r="N207" s="239">
        <v>1</v>
      </c>
      <c r="O207" s="239">
        <f>ROUND(E207*N207,2)</f>
        <v>20.82</v>
      </c>
      <c r="P207" s="239">
        <v>0</v>
      </c>
      <c r="Q207" s="239">
        <f>ROUND(E207*P207,2)</f>
        <v>0</v>
      </c>
      <c r="R207" s="241" t="s">
        <v>461</v>
      </c>
      <c r="S207" s="241" t="s">
        <v>239</v>
      </c>
      <c r="T207" s="242" t="s">
        <v>240</v>
      </c>
      <c r="U207" s="221">
        <v>0</v>
      </c>
      <c r="V207" s="221">
        <f>ROUND(E207*U207,2)</f>
        <v>0</v>
      </c>
      <c r="W207" s="221"/>
      <c r="X207" s="221" t="s">
        <v>462</v>
      </c>
      <c r="Y207" s="221" t="s">
        <v>256</v>
      </c>
      <c r="Z207" s="210"/>
      <c r="AA207" s="210"/>
      <c r="AB207" s="210"/>
      <c r="AC207" s="210"/>
      <c r="AD207" s="210"/>
      <c r="AE207" s="210"/>
      <c r="AF207" s="210"/>
      <c r="AG207" s="210" t="s">
        <v>463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2" t="s">
        <v>464</v>
      </c>
      <c r="D208" s="223"/>
      <c r="E208" s="224"/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247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465</v>
      </c>
      <c r="D209" s="223"/>
      <c r="E209" s="224"/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2" t="s">
        <v>466</v>
      </c>
      <c r="D210" s="223"/>
      <c r="E210" s="224">
        <v>20.81925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247</v>
      </c>
      <c r="AH210" s="210">
        <v>5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29" t="s">
        <v>233</v>
      </c>
      <c r="B211" s="230" t="s">
        <v>147</v>
      </c>
      <c r="C211" s="249" t="s">
        <v>148</v>
      </c>
      <c r="D211" s="231"/>
      <c r="E211" s="232"/>
      <c r="F211" s="233"/>
      <c r="G211" s="233">
        <f>SUMIF(AG212:AG213,"&lt;&gt;NOR",G212:G213)</f>
        <v>0</v>
      </c>
      <c r="H211" s="233"/>
      <c r="I211" s="233">
        <f>SUM(I212:I213)</f>
        <v>0</v>
      </c>
      <c r="J211" s="233"/>
      <c r="K211" s="233">
        <f>SUM(K212:K213)</f>
        <v>0</v>
      </c>
      <c r="L211" s="233"/>
      <c r="M211" s="233">
        <f>SUM(M212:M213)</f>
        <v>0</v>
      </c>
      <c r="N211" s="232"/>
      <c r="O211" s="232">
        <f>SUM(O212:O213)</f>
        <v>0</v>
      </c>
      <c r="P211" s="232"/>
      <c r="Q211" s="232">
        <f>SUM(Q212:Q213)</f>
        <v>0</v>
      </c>
      <c r="R211" s="233"/>
      <c r="S211" s="233"/>
      <c r="T211" s="234"/>
      <c r="U211" s="228"/>
      <c r="V211" s="228">
        <f>SUM(V212:V213)</f>
        <v>1.08</v>
      </c>
      <c r="W211" s="228"/>
      <c r="X211" s="228"/>
      <c r="Y211" s="228"/>
      <c r="AG211" t="s">
        <v>234</v>
      </c>
    </row>
    <row r="212" spans="1:60" outlineLevel="1" x14ac:dyDescent="0.2">
      <c r="A212" s="236">
        <v>35</v>
      </c>
      <c r="B212" s="237" t="s">
        <v>467</v>
      </c>
      <c r="C212" s="250" t="s">
        <v>468</v>
      </c>
      <c r="D212" s="238" t="s">
        <v>450</v>
      </c>
      <c r="E212" s="239">
        <v>2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5.0000000000000002E-5</v>
      </c>
      <c r="O212" s="239">
        <f>ROUND(E212*N212,2)</f>
        <v>0</v>
      </c>
      <c r="P212" s="239">
        <v>0</v>
      </c>
      <c r="Q212" s="239">
        <f>ROUND(E212*P212,2)</f>
        <v>0</v>
      </c>
      <c r="R212" s="241"/>
      <c r="S212" s="241" t="s">
        <v>429</v>
      </c>
      <c r="T212" s="242" t="s">
        <v>430</v>
      </c>
      <c r="U212" s="221">
        <v>0.54</v>
      </c>
      <c r="V212" s="221">
        <f>ROUND(E212*U212,2)</f>
        <v>1.08</v>
      </c>
      <c r="W212" s="221"/>
      <c r="X212" s="221" t="s">
        <v>241</v>
      </c>
      <c r="Y212" s="221" t="s">
        <v>256</v>
      </c>
      <c r="Z212" s="210"/>
      <c r="AA212" s="210"/>
      <c r="AB212" s="210"/>
      <c r="AC212" s="210"/>
      <c r="AD212" s="210"/>
      <c r="AE212" s="210"/>
      <c r="AF212" s="210"/>
      <c r="AG212" s="210" t="s">
        <v>243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2" t="s">
        <v>469</v>
      </c>
      <c r="D213" s="223"/>
      <c r="E213" s="224">
        <v>2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247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229" t="s">
        <v>233</v>
      </c>
      <c r="B214" s="230" t="s">
        <v>149</v>
      </c>
      <c r="C214" s="249" t="s">
        <v>150</v>
      </c>
      <c r="D214" s="231"/>
      <c r="E214" s="232"/>
      <c r="F214" s="233"/>
      <c r="G214" s="233">
        <f>SUMIF(AG215:AG221,"&lt;&gt;NOR",G215:G221)</f>
        <v>0</v>
      </c>
      <c r="H214" s="233"/>
      <c r="I214" s="233">
        <f>SUM(I215:I221)</f>
        <v>0</v>
      </c>
      <c r="J214" s="233"/>
      <c r="K214" s="233">
        <f>SUM(K215:K221)</f>
        <v>0</v>
      </c>
      <c r="L214" s="233"/>
      <c r="M214" s="233">
        <f>SUM(M215:M221)</f>
        <v>0</v>
      </c>
      <c r="N214" s="232"/>
      <c r="O214" s="232">
        <f>SUM(O215:O221)</f>
        <v>1.83</v>
      </c>
      <c r="P214" s="232"/>
      <c r="Q214" s="232">
        <f>SUM(Q215:Q221)</f>
        <v>0</v>
      </c>
      <c r="R214" s="233"/>
      <c r="S214" s="233"/>
      <c r="T214" s="234"/>
      <c r="U214" s="228"/>
      <c r="V214" s="228">
        <f>SUM(V215:V221)</f>
        <v>5.67</v>
      </c>
      <c r="W214" s="228"/>
      <c r="X214" s="228"/>
      <c r="Y214" s="228"/>
      <c r="AG214" t="s">
        <v>234</v>
      </c>
    </row>
    <row r="215" spans="1:60" ht="33.75" outlineLevel="1" x14ac:dyDescent="0.2">
      <c r="A215" s="236">
        <v>36</v>
      </c>
      <c r="B215" s="237" t="s">
        <v>470</v>
      </c>
      <c r="C215" s="250" t="s">
        <v>471</v>
      </c>
      <c r="D215" s="238" t="s">
        <v>311</v>
      </c>
      <c r="E215" s="239">
        <v>0.87749999999999995</v>
      </c>
      <c r="F215" s="240"/>
      <c r="G215" s="241">
        <f>ROUND(E215*F215,2)</f>
        <v>0</v>
      </c>
      <c r="H215" s="240"/>
      <c r="I215" s="241">
        <f>ROUND(E215*H215,2)</f>
        <v>0</v>
      </c>
      <c r="J215" s="240"/>
      <c r="K215" s="241">
        <f>ROUND(E215*J215,2)</f>
        <v>0</v>
      </c>
      <c r="L215" s="241">
        <v>21</v>
      </c>
      <c r="M215" s="241">
        <f>G215*(1+L215/100)</f>
        <v>0</v>
      </c>
      <c r="N215" s="239">
        <v>1.84144</v>
      </c>
      <c r="O215" s="239">
        <f>ROUND(E215*N215,2)</f>
        <v>1.62</v>
      </c>
      <c r="P215" s="239">
        <v>0</v>
      </c>
      <c r="Q215" s="239">
        <f>ROUND(E215*P215,2)</f>
        <v>0</v>
      </c>
      <c r="R215" s="241" t="s">
        <v>472</v>
      </c>
      <c r="S215" s="241" t="s">
        <v>239</v>
      </c>
      <c r="T215" s="242" t="s">
        <v>240</v>
      </c>
      <c r="U215" s="221">
        <v>3.8420000000000001</v>
      </c>
      <c r="V215" s="221">
        <f>ROUND(E215*U215,2)</f>
        <v>3.37</v>
      </c>
      <c r="W215" s="221"/>
      <c r="X215" s="221" t="s">
        <v>241</v>
      </c>
      <c r="Y215" s="221" t="s">
        <v>256</v>
      </c>
      <c r="Z215" s="210"/>
      <c r="AA215" s="210"/>
      <c r="AB215" s="210"/>
      <c r="AC215" s="210"/>
      <c r="AD215" s="210"/>
      <c r="AE215" s="210"/>
      <c r="AF215" s="210"/>
      <c r="AG215" s="210" t="s">
        <v>243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1" t="s">
        <v>473</v>
      </c>
      <c r="D216" s="243"/>
      <c r="E216" s="243"/>
      <c r="F216" s="243"/>
      <c r="G216" s="243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2" t="s">
        <v>474</v>
      </c>
      <c r="D217" s="223"/>
      <c r="E217" s="224">
        <v>0.87749999999999995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247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6">
        <v>37</v>
      </c>
      <c r="B218" s="237" t="s">
        <v>475</v>
      </c>
      <c r="C218" s="250" t="s">
        <v>476</v>
      </c>
      <c r="D218" s="238" t="s">
        <v>237</v>
      </c>
      <c r="E218" s="239">
        <v>5.6050000000000004</v>
      </c>
      <c r="F218" s="240"/>
      <c r="G218" s="241">
        <f>ROUND(E218*F218,2)</f>
        <v>0</v>
      </c>
      <c r="H218" s="240"/>
      <c r="I218" s="241">
        <f>ROUND(E218*H218,2)</f>
        <v>0</v>
      </c>
      <c r="J218" s="240"/>
      <c r="K218" s="241">
        <f>ROUND(E218*J218,2)</f>
        <v>0</v>
      </c>
      <c r="L218" s="241">
        <v>21</v>
      </c>
      <c r="M218" s="241">
        <f>G218*(1+L218/100)</f>
        <v>0</v>
      </c>
      <c r="N218" s="239">
        <v>3.7670000000000002E-2</v>
      </c>
      <c r="O218" s="239">
        <f>ROUND(E218*N218,2)</f>
        <v>0.21</v>
      </c>
      <c r="P218" s="239">
        <v>0</v>
      </c>
      <c r="Q218" s="239">
        <f>ROUND(E218*P218,2)</f>
        <v>0</v>
      </c>
      <c r="R218" s="241" t="s">
        <v>472</v>
      </c>
      <c r="S218" s="241" t="s">
        <v>239</v>
      </c>
      <c r="T218" s="242" t="s">
        <v>240</v>
      </c>
      <c r="U218" s="221">
        <v>0.41</v>
      </c>
      <c r="V218" s="221">
        <f>ROUND(E218*U218,2)</f>
        <v>2.2999999999999998</v>
      </c>
      <c r="W218" s="221"/>
      <c r="X218" s="221" t="s">
        <v>241</v>
      </c>
      <c r="Y218" s="221" t="s">
        <v>256</v>
      </c>
      <c r="Z218" s="210"/>
      <c r="AA218" s="210"/>
      <c r="AB218" s="210"/>
      <c r="AC218" s="210"/>
      <c r="AD218" s="210"/>
      <c r="AE218" s="210"/>
      <c r="AF218" s="210"/>
      <c r="AG218" s="210" t="s">
        <v>243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1" t="s">
        <v>477</v>
      </c>
      <c r="D219" s="243"/>
      <c r="E219" s="243"/>
      <c r="F219" s="243"/>
      <c r="G219" s="243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245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2" t="s">
        <v>478</v>
      </c>
      <c r="D220" s="223"/>
      <c r="E220" s="224">
        <v>5.6050000000000004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247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2" t="s">
        <v>479</v>
      </c>
      <c r="D221" s="223"/>
      <c r="E221" s="224"/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247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x14ac:dyDescent="0.2">
      <c r="A222" s="229" t="s">
        <v>233</v>
      </c>
      <c r="B222" s="230" t="s">
        <v>165</v>
      </c>
      <c r="C222" s="249" t="s">
        <v>166</v>
      </c>
      <c r="D222" s="231"/>
      <c r="E222" s="232"/>
      <c r="F222" s="233"/>
      <c r="G222" s="233">
        <f>SUMIF(AG223:AG227,"&lt;&gt;NOR",G223:G227)</f>
        <v>0</v>
      </c>
      <c r="H222" s="233"/>
      <c r="I222" s="233">
        <f>SUM(I223:I227)</f>
        <v>0</v>
      </c>
      <c r="J222" s="233"/>
      <c r="K222" s="233">
        <f>SUM(K223:K227)</f>
        <v>0</v>
      </c>
      <c r="L222" s="233"/>
      <c r="M222" s="233">
        <f>SUM(M223:M227)</f>
        <v>0</v>
      </c>
      <c r="N222" s="232"/>
      <c r="O222" s="232">
        <f>SUM(O223:O227)</f>
        <v>5.99</v>
      </c>
      <c r="P222" s="232"/>
      <c r="Q222" s="232">
        <f>SUM(Q223:Q227)</f>
        <v>0</v>
      </c>
      <c r="R222" s="233"/>
      <c r="S222" s="233"/>
      <c r="T222" s="234"/>
      <c r="U222" s="228"/>
      <c r="V222" s="228">
        <f>SUM(V223:V227)</f>
        <v>12.73</v>
      </c>
      <c r="W222" s="228"/>
      <c r="X222" s="228"/>
      <c r="Y222" s="228"/>
      <c r="AG222" t="s">
        <v>234</v>
      </c>
    </row>
    <row r="223" spans="1:60" outlineLevel="1" x14ac:dyDescent="0.2">
      <c r="A223" s="236">
        <v>38</v>
      </c>
      <c r="B223" s="237" t="s">
        <v>480</v>
      </c>
      <c r="C223" s="250" t="s">
        <v>481</v>
      </c>
      <c r="D223" s="238" t="s">
        <v>482</v>
      </c>
      <c r="E223" s="239">
        <v>105.9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5.6610000000000001E-2</v>
      </c>
      <c r="O223" s="239">
        <f>ROUND(E223*N223,2)</f>
        <v>5.99</v>
      </c>
      <c r="P223" s="239">
        <v>0</v>
      </c>
      <c r="Q223" s="239">
        <f>ROUND(E223*P223,2)</f>
        <v>0</v>
      </c>
      <c r="R223" s="241" t="s">
        <v>483</v>
      </c>
      <c r="S223" s="241" t="s">
        <v>239</v>
      </c>
      <c r="T223" s="242" t="s">
        <v>240</v>
      </c>
      <c r="U223" s="221">
        <v>0.1202</v>
      </c>
      <c r="V223" s="221">
        <f>ROUND(E223*U223,2)</f>
        <v>12.73</v>
      </c>
      <c r="W223" s="221"/>
      <c r="X223" s="221" t="s">
        <v>241</v>
      </c>
      <c r="Y223" s="221" t="s">
        <v>407</v>
      </c>
      <c r="Z223" s="210"/>
      <c r="AA223" s="210"/>
      <c r="AB223" s="210"/>
      <c r="AC223" s="210"/>
      <c r="AD223" s="210"/>
      <c r="AE223" s="210"/>
      <c r="AF223" s="210"/>
      <c r="AG223" s="210" t="s">
        <v>243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2" t="s">
        <v>484</v>
      </c>
      <c r="D224" s="223"/>
      <c r="E224" s="224"/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247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2" t="s">
        <v>485</v>
      </c>
      <c r="D225" s="223"/>
      <c r="E225" s="224">
        <v>56.75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247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2" t="s">
        <v>486</v>
      </c>
      <c r="D226" s="223"/>
      <c r="E226" s="224">
        <v>26.35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247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487</v>
      </c>
      <c r="D227" s="223"/>
      <c r="E227" s="224">
        <v>22.8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29" t="s">
        <v>233</v>
      </c>
      <c r="B228" s="230" t="s">
        <v>167</v>
      </c>
      <c r="C228" s="249" t="s">
        <v>168</v>
      </c>
      <c r="D228" s="231"/>
      <c r="E228" s="232"/>
      <c r="F228" s="233"/>
      <c r="G228" s="233">
        <f>SUMIF(AG229:AG295,"&lt;&gt;NOR",G229:G295)</f>
        <v>0</v>
      </c>
      <c r="H228" s="233"/>
      <c r="I228" s="233">
        <f>SUM(I229:I295)</f>
        <v>0</v>
      </c>
      <c r="J228" s="233"/>
      <c r="K228" s="233">
        <f>SUM(K229:K295)</f>
        <v>0</v>
      </c>
      <c r="L228" s="233"/>
      <c r="M228" s="233">
        <f>SUM(M229:M295)</f>
        <v>0</v>
      </c>
      <c r="N228" s="232"/>
      <c r="O228" s="232">
        <f>SUM(O229:O295)</f>
        <v>0.16</v>
      </c>
      <c r="P228" s="232"/>
      <c r="Q228" s="232">
        <f>SUM(Q229:Q295)</f>
        <v>288.33000000000004</v>
      </c>
      <c r="R228" s="233"/>
      <c r="S228" s="233"/>
      <c r="T228" s="234"/>
      <c r="U228" s="228"/>
      <c r="V228" s="228">
        <f>SUM(V229:V295)</f>
        <v>1139.99</v>
      </c>
      <c r="W228" s="228"/>
      <c r="X228" s="228"/>
      <c r="Y228" s="228"/>
      <c r="AG228" t="s">
        <v>234</v>
      </c>
    </row>
    <row r="229" spans="1:60" outlineLevel="1" x14ac:dyDescent="0.2">
      <c r="A229" s="236">
        <v>39</v>
      </c>
      <c r="B229" s="237" t="s">
        <v>488</v>
      </c>
      <c r="C229" s="250" t="s">
        <v>489</v>
      </c>
      <c r="D229" s="238" t="s">
        <v>311</v>
      </c>
      <c r="E229" s="239">
        <v>1.012</v>
      </c>
      <c r="F229" s="240"/>
      <c r="G229" s="241">
        <f>ROUND(E229*F229,2)</f>
        <v>0</v>
      </c>
      <c r="H229" s="240"/>
      <c r="I229" s="241">
        <f>ROUND(E229*H229,2)</f>
        <v>0</v>
      </c>
      <c r="J229" s="240"/>
      <c r="K229" s="241">
        <f>ROUND(E229*J229,2)</f>
        <v>0</v>
      </c>
      <c r="L229" s="241">
        <v>21</v>
      </c>
      <c r="M229" s="241">
        <f>G229*(1+L229/100)</f>
        <v>0</v>
      </c>
      <c r="N229" s="239">
        <v>0</v>
      </c>
      <c r="O229" s="239">
        <f>ROUND(E229*N229,2)</f>
        <v>0</v>
      </c>
      <c r="P229" s="239">
        <v>2.85</v>
      </c>
      <c r="Q229" s="239">
        <f>ROUND(E229*P229,2)</f>
        <v>2.88</v>
      </c>
      <c r="R229" s="241" t="s">
        <v>490</v>
      </c>
      <c r="S229" s="241" t="s">
        <v>239</v>
      </c>
      <c r="T229" s="242" t="s">
        <v>240</v>
      </c>
      <c r="U229" s="221">
        <v>17.606999999999999</v>
      </c>
      <c r="V229" s="221">
        <f>ROUND(E229*U229,2)</f>
        <v>17.82</v>
      </c>
      <c r="W229" s="221"/>
      <c r="X229" s="221" t="s">
        <v>241</v>
      </c>
      <c r="Y229" s="221" t="s">
        <v>256</v>
      </c>
      <c r="Z229" s="210"/>
      <c r="AA229" s="210"/>
      <c r="AB229" s="210"/>
      <c r="AC229" s="210"/>
      <c r="AD229" s="210"/>
      <c r="AE229" s="210"/>
      <c r="AF229" s="210"/>
      <c r="AG229" s="210" t="s">
        <v>243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1" t="s">
        <v>491</v>
      </c>
      <c r="D230" s="243"/>
      <c r="E230" s="243"/>
      <c r="F230" s="243"/>
      <c r="G230" s="243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245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44" t="str">
        <f>C230</f>
        <v>s naložením vybouraných hmot a suti na dopravní prostředek nebo s odklizením na hromady do vzdálenosti 20 m</v>
      </c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492</v>
      </c>
      <c r="D231" s="223"/>
      <c r="E231" s="224"/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2" t="s">
        <v>493</v>
      </c>
      <c r="D232" s="223"/>
      <c r="E232" s="224">
        <v>0.46200000000000002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247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2" t="s">
        <v>494</v>
      </c>
      <c r="D233" s="223"/>
      <c r="E233" s="224">
        <v>0.55000000000000004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247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6">
        <v>40</v>
      </c>
      <c r="B234" s="237" t="s">
        <v>495</v>
      </c>
      <c r="C234" s="250" t="s">
        <v>496</v>
      </c>
      <c r="D234" s="238" t="s">
        <v>311</v>
      </c>
      <c r="E234" s="239">
        <v>106.94508999999999</v>
      </c>
      <c r="F234" s="240"/>
      <c r="G234" s="241">
        <f>ROUND(E234*F234,2)</f>
        <v>0</v>
      </c>
      <c r="H234" s="240"/>
      <c r="I234" s="241">
        <f>ROUND(E234*H234,2)</f>
        <v>0</v>
      </c>
      <c r="J234" s="240"/>
      <c r="K234" s="241">
        <f>ROUND(E234*J234,2)</f>
        <v>0</v>
      </c>
      <c r="L234" s="241">
        <v>21</v>
      </c>
      <c r="M234" s="241">
        <f>G234*(1+L234/100)</f>
        <v>0</v>
      </c>
      <c r="N234" s="239">
        <v>1.47E-3</v>
      </c>
      <c r="O234" s="239">
        <f>ROUND(E234*N234,2)</f>
        <v>0.16</v>
      </c>
      <c r="P234" s="239">
        <v>2.4</v>
      </c>
      <c r="Q234" s="239">
        <f>ROUND(E234*P234,2)</f>
        <v>256.67</v>
      </c>
      <c r="R234" s="241" t="s">
        <v>497</v>
      </c>
      <c r="S234" s="241" t="s">
        <v>239</v>
      </c>
      <c r="T234" s="242" t="s">
        <v>240</v>
      </c>
      <c r="U234" s="221">
        <v>8.5</v>
      </c>
      <c r="V234" s="221">
        <f>ROUND(E234*U234,2)</f>
        <v>909.03</v>
      </c>
      <c r="W234" s="221"/>
      <c r="X234" s="221" t="s">
        <v>241</v>
      </c>
      <c r="Y234" s="221" t="s">
        <v>256</v>
      </c>
      <c r="Z234" s="210"/>
      <c r="AA234" s="210"/>
      <c r="AB234" s="210"/>
      <c r="AC234" s="210"/>
      <c r="AD234" s="210"/>
      <c r="AE234" s="210"/>
      <c r="AF234" s="210"/>
      <c r="AG234" s="210" t="s">
        <v>243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2" x14ac:dyDescent="0.2">
      <c r="A235" s="217"/>
      <c r="B235" s="218"/>
      <c r="C235" s="251" t="s">
        <v>498</v>
      </c>
      <c r="D235" s="243"/>
      <c r="E235" s="243"/>
      <c r="F235" s="243"/>
      <c r="G235" s="243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245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44" t="str">
        <f>C235</f>
        <v>nebo vybourání otvorů průřezové plochy přes 4 m2 ve zdivu železobetonovém, včetně pomocného lešení o výšce podlahy do 1900 mm a pro zatížení do 1,5 kPa  (150 kg/m2),</v>
      </c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2" t="s">
        <v>332</v>
      </c>
      <c r="D236" s="223"/>
      <c r="E236" s="224"/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247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2" t="s">
        <v>499</v>
      </c>
      <c r="D237" s="223"/>
      <c r="E237" s="224">
        <v>8.6999999999999993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247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2" t="s">
        <v>500</v>
      </c>
      <c r="D238" s="223"/>
      <c r="E238" s="224">
        <v>18.3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247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2" t="s">
        <v>501</v>
      </c>
      <c r="D239" s="223"/>
      <c r="E239" s="224">
        <v>28.0275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247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2" t="s">
        <v>502</v>
      </c>
      <c r="D240" s="223"/>
      <c r="E240" s="224">
        <v>5.72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247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2" t="s">
        <v>503</v>
      </c>
      <c r="D241" s="223"/>
      <c r="E241" s="224">
        <v>13.52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247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2" t="s">
        <v>504</v>
      </c>
      <c r="D242" s="223"/>
      <c r="E242" s="224">
        <v>3.36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247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2" t="s">
        <v>505</v>
      </c>
      <c r="D243" s="223"/>
      <c r="E243" s="224">
        <v>7.7069999999999999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247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2" t="s">
        <v>506</v>
      </c>
      <c r="D244" s="223"/>
      <c r="E244" s="224">
        <v>3.64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2" t="s">
        <v>507</v>
      </c>
      <c r="D245" s="223"/>
      <c r="E245" s="224">
        <v>2.9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247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2" t="s">
        <v>342</v>
      </c>
      <c r="D246" s="223"/>
      <c r="E246" s="224">
        <v>2.7519999999999998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247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2" t="s">
        <v>508</v>
      </c>
      <c r="D247" s="223"/>
      <c r="E247" s="224">
        <v>1.431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247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2" t="s">
        <v>509</v>
      </c>
      <c r="D248" s="223"/>
      <c r="E248" s="224">
        <v>2.3580000000000001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2" t="s">
        <v>510</v>
      </c>
      <c r="D249" s="223"/>
      <c r="E249" s="224">
        <v>0.63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247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2" t="s">
        <v>511</v>
      </c>
      <c r="D250" s="223"/>
      <c r="E250" s="224">
        <v>0.3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2" t="s">
        <v>347</v>
      </c>
      <c r="D251" s="223"/>
      <c r="E251" s="224"/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247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2" t="s">
        <v>512</v>
      </c>
      <c r="D252" s="223"/>
      <c r="E252" s="224"/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247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2" t="s">
        <v>513</v>
      </c>
      <c r="D253" s="223"/>
      <c r="E253" s="224">
        <v>3.13184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247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2" t="s">
        <v>514</v>
      </c>
      <c r="D254" s="223"/>
      <c r="E254" s="224">
        <v>4.4677499999999997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247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6">
        <v>41</v>
      </c>
      <c r="B255" s="237" t="s">
        <v>515</v>
      </c>
      <c r="C255" s="250" t="s">
        <v>516</v>
      </c>
      <c r="D255" s="238" t="s">
        <v>289</v>
      </c>
      <c r="E255" s="239">
        <v>59.5</v>
      </c>
      <c r="F255" s="240"/>
      <c r="G255" s="241">
        <f>ROUND(E255*F255,2)</f>
        <v>0</v>
      </c>
      <c r="H255" s="240"/>
      <c r="I255" s="241">
        <f>ROUND(E255*H255,2)</f>
        <v>0</v>
      </c>
      <c r="J255" s="240"/>
      <c r="K255" s="241">
        <f>ROUND(E255*J255,2)</f>
        <v>0</v>
      </c>
      <c r="L255" s="241">
        <v>21</v>
      </c>
      <c r="M255" s="241">
        <f>G255*(1+L255/100)</f>
        <v>0</v>
      </c>
      <c r="N255" s="239">
        <v>0</v>
      </c>
      <c r="O255" s="239">
        <f>ROUND(E255*N255,2)</f>
        <v>0</v>
      </c>
      <c r="P255" s="239">
        <v>7.0000000000000007E-2</v>
      </c>
      <c r="Q255" s="239">
        <f>ROUND(E255*P255,2)</f>
        <v>4.17</v>
      </c>
      <c r="R255" s="241" t="s">
        <v>497</v>
      </c>
      <c r="S255" s="241" t="s">
        <v>239</v>
      </c>
      <c r="T255" s="242" t="s">
        <v>240</v>
      </c>
      <c r="U255" s="221">
        <v>0.64</v>
      </c>
      <c r="V255" s="221">
        <f>ROUND(E255*U255,2)</f>
        <v>38.08</v>
      </c>
      <c r="W255" s="221"/>
      <c r="X255" s="221" t="s">
        <v>241</v>
      </c>
      <c r="Y255" s="221" t="s">
        <v>256</v>
      </c>
      <c r="Z255" s="210"/>
      <c r="AA255" s="210"/>
      <c r="AB255" s="210"/>
      <c r="AC255" s="210"/>
      <c r="AD255" s="210"/>
      <c r="AE255" s="210"/>
      <c r="AF255" s="210"/>
      <c r="AG255" s="210" t="s">
        <v>243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2" t="s">
        <v>517</v>
      </c>
      <c r="D256" s="223"/>
      <c r="E256" s="224">
        <v>22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247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2" t="s">
        <v>518</v>
      </c>
      <c r="D257" s="223"/>
      <c r="E257" s="224">
        <v>37.5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247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6">
        <v>42</v>
      </c>
      <c r="B258" s="237" t="s">
        <v>519</v>
      </c>
      <c r="C258" s="250" t="s">
        <v>520</v>
      </c>
      <c r="D258" s="238" t="s">
        <v>450</v>
      </c>
      <c r="E258" s="239">
        <v>131</v>
      </c>
      <c r="F258" s="240"/>
      <c r="G258" s="241">
        <f>ROUND(E258*F258,2)</f>
        <v>0</v>
      </c>
      <c r="H258" s="240"/>
      <c r="I258" s="241">
        <f>ROUND(E258*H258,2)</f>
        <v>0</v>
      </c>
      <c r="J258" s="240"/>
      <c r="K258" s="241">
        <f>ROUND(E258*J258,2)</f>
        <v>0</v>
      </c>
      <c r="L258" s="241">
        <v>21</v>
      </c>
      <c r="M258" s="241">
        <f>G258*(1+L258/100)</f>
        <v>0</v>
      </c>
      <c r="N258" s="239">
        <v>0</v>
      </c>
      <c r="O258" s="239">
        <f>ROUND(E258*N258,2)</f>
        <v>0</v>
      </c>
      <c r="P258" s="239">
        <v>0</v>
      </c>
      <c r="Q258" s="239">
        <f>ROUND(E258*P258,2)</f>
        <v>0</v>
      </c>
      <c r="R258" s="241" t="s">
        <v>497</v>
      </c>
      <c r="S258" s="241" t="s">
        <v>239</v>
      </c>
      <c r="T258" s="242" t="s">
        <v>240</v>
      </c>
      <c r="U258" s="221">
        <v>0.23</v>
      </c>
      <c r="V258" s="221">
        <f>ROUND(E258*U258,2)</f>
        <v>30.13</v>
      </c>
      <c r="W258" s="221"/>
      <c r="X258" s="221" t="s">
        <v>241</v>
      </c>
      <c r="Y258" s="221" t="s">
        <v>407</v>
      </c>
      <c r="Z258" s="210"/>
      <c r="AA258" s="210"/>
      <c r="AB258" s="210"/>
      <c r="AC258" s="210"/>
      <c r="AD258" s="210"/>
      <c r="AE258" s="210"/>
      <c r="AF258" s="210"/>
      <c r="AG258" s="210" t="s">
        <v>243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2" t="s">
        <v>521</v>
      </c>
      <c r="D259" s="223"/>
      <c r="E259" s="224"/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247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2" t="s">
        <v>522</v>
      </c>
      <c r="D260" s="223"/>
      <c r="E260" s="224">
        <v>38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247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2" t="s">
        <v>523</v>
      </c>
      <c r="D261" s="223"/>
      <c r="E261" s="224">
        <v>13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2" t="s">
        <v>524</v>
      </c>
      <c r="D262" s="223"/>
      <c r="E262" s="224">
        <v>30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247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2" t="s">
        <v>525</v>
      </c>
      <c r="D263" s="223"/>
      <c r="E263" s="224">
        <v>18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247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52" t="s">
        <v>526</v>
      </c>
      <c r="D264" s="223"/>
      <c r="E264" s="224">
        <v>30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247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2" t="s">
        <v>527</v>
      </c>
      <c r="D265" s="223"/>
      <c r="E265" s="224">
        <v>2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247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6">
        <v>43</v>
      </c>
      <c r="B266" s="237" t="s">
        <v>528</v>
      </c>
      <c r="C266" s="250" t="s">
        <v>529</v>
      </c>
      <c r="D266" s="238" t="s">
        <v>237</v>
      </c>
      <c r="E266" s="239">
        <v>272.63209000000001</v>
      </c>
      <c r="F266" s="240"/>
      <c r="G266" s="241">
        <f>ROUND(E266*F266,2)</f>
        <v>0</v>
      </c>
      <c r="H266" s="240"/>
      <c r="I266" s="241">
        <f>ROUND(E266*H266,2)</f>
        <v>0</v>
      </c>
      <c r="J266" s="240"/>
      <c r="K266" s="241">
        <f>ROUND(E266*J266,2)</f>
        <v>0</v>
      </c>
      <c r="L266" s="241">
        <v>21</v>
      </c>
      <c r="M266" s="241">
        <f>G266*(1+L266/100)</f>
        <v>0</v>
      </c>
      <c r="N266" s="239">
        <v>0</v>
      </c>
      <c r="O266" s="239">
        <f>ROUND(E266*N266,2)</f>
        <v>0</v>
      </c>
      <c r="P266" s="239">
        <v>8.8999999999999996E-2</v>
      </c>
      <c r="Q266" s="239">
        <f>ROUND(E266*P266,2)</f>
        <v>24.26</v>
      </c>
      <c r="R266" s="241" t="s">
        <v>497</v>
      </c>
      <c r="S266" s="241" t="s">
        <v>239</v>
      </c>
      <c r="T266" s="242" t="s">
        <v>240</v>
      </c>
      <c r="U266" s="221">
        <v>0.39</v>
      </c>
      <c r="V266" s="221">
        <f>ROUND(E266*U266,2)</f>
        <v>106.33</v>
      </c>
      <c r="W266" s="221"/>
      <c r="X266" s="221" t="s">
        <v>241</v>
      </c>
      <c r="Y266" s="221" t="s">
        <v>256</v>
      </c>
      <c r="Z266" s="210"/>
      <c r="AA266" s="210"/>
      <c r="AB266" s="210"/>
      <c r="AC266" s="210"/>
      <c r="AD266" s="210"/>
      <c r="AE266" s="210"/>
      <c r="AF266" s="210"/>
      <c r="AG266" s="210" t="s">
        <v>243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1" t="s">
        <v>530</v>
      </c>
      <c r="D267" s="243"/>
      <c r="E267" s="243"/>
      <c r="F267" s="243"/>
      <c r="G267" s="243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245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2" t="s">
        <v>531</v>
      </c>
      <c r="D268" s="223"/>
      <c r="E268" s="224"/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247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52" t="s">
        <v>532</v>
      </c>
      <c r="D269" s="223"/>
      <c r="E269" s="224">
        <v>28.062349999999999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247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2" t="s">
        <v>533</v>
      </c>
      <c r="D270" s="223"/>
      <c r="E270" s="224">
        <v>47.405749999999998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247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2" t="s">
        <v>534</v>
      </c>
      <c r="D271" s="223"/>
      <c r="E271" s="224">
        <v>42.132150000000003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247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52" t="s">
        <v>535</v>
      </c>
      <c r="D272" s="223"/>
      <c r="E272" s="224">
        <v>12.6896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247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52" t="s">
        <v>536</v>
      </c>
      <c r="D273" s="223"/>
      <c r="E273" s="224">
        <v>23.566400000000002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247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52" t="s">
        <v>537</v>
      </c>
      <c r="D274" s="223"/>
      <c r="E274" s="224">
        <v>11.5154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  <c r="Z274" s="210"/>
      <c r="AA274" s="210"/>
      <c r="AB274" s="210"/>
      <c r="AC274" s="210"/>
      <c r="AD274" s="210"/>
      <c r="AE274" s="210"/>
      <c r="AF274" s="210"/>
      <c r="AG274" s="210" t="s">
        <v>247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52" t="s">
        <v>538</v>
      </c>
      <c r="D275" s="223"/>
      <c r="E275" s="224">
        <v>24.570650000000001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247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2" t="s">
        <v>539</v>
      </c>
      <c r="D276" s="223"/>
      <c r="E276" s="224">
        <v>7.3644999999999996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247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52" t="s">
        <v>540</v>
      </c>
      <c r="D277" s="223"/>
      <c r="E277" s="224">
        <v>12.59999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247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2" t="s">
        <v>541</v>
      </c>
      <c r="D278" s="223"/>
      <c r="E278" s="224">
        <v>13.863799999999999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247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52" t="s">
        <v>542</v>
      </c>
      <c r="D279" s="223"/>
      <c r="E279" s="224">
        <v>13.101599999999999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247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52" t="s">
        <v>543</v>
      </c>
      <c r="D280" s="223"/>
      <c r="E280" s="224">
        <v>11.1137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247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2" t="s">
        <v>544</v>
      </c>
      <c r="D281" s="223"/>
      <c r="E281" s="224">
        <v>3.7080000000000002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247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2" t="s">
        <v>545</v>
      </c>
      <c r="D282" s="223"/>
      <c r="E282" s="224">
        <v>2.4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247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2" t="s">
        <v>347</v>
      </c>
      <c r="D283" s="223"/>
      <c r="E283" s="224"/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247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2" t="s">
        <v>546</v>
      </c>
      <c r="D284" s="223"/>
      <c r="E284" s="224"/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247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2" t="s">
        <v>547</v>
      </c>
      <c r="D285" s="223"/>
      <c r="E285" s="224">
        <v>7.3331999999999997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247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2" t="s">
        <v>548</v>
      </c>
      <c r="D286" s="223"/>
      <c r="E286" s="224">
        <v>11.205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247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36">
        <v>44</v>
      </c>
      <c r="B287" s="237" t="s">
        <v>549</v>
      </c>
      <c r="C287" s="250" t="s">
        <v>550</v>
      </c>
      <c r="D287" s="238" t="s">
        <v>237</v>
      </c>
      <c r="E287" s="239">
        <v>263.64999999999998</v>
      </c>
      <c r="F287" s="240"/>
      <c r="G287" s="241">
        <f>ROUND(E287*F287,2)</f>
        <v>0</v>
      </c>
      <c r="H287" s="240"/>
      <c r="I287" s="241">
        <f>ROUND(E287*H287,2)</f>
        <v>0</v>
      </c>
      <c r="J287" s="240"/>
      <c r="K287" s="241">
        <f>ROUND(E287*J287,2)</f>
        <v>0</v>
      </c>
      <c r="L287" s="241">
        <v>21</v>
      </c>
      <c r="M287" s="241">
        <f>G287*(1+L287/100)</f>
        <v>0</v>
      </c>
      <c r="N287" s="239">
        <v>0</v>
      </c>
      <c r="O287" s="239">
        <f>ROUND(E287*N287,2)</f>
        <v>0</v>
      </c>
      <c r="P287" s="239">
        <v>0</v>
      </c>
      <c r="Q287" s="239">
        <f>ROUND(E287*P287,2)</f>
        <v>0</v>
      </c>
      <c r="R287" s="241" t="s">
        <v>238</v>
      </c>
      <c r="S287" s="241" t="s">
        <v>239</v>
      </c>
      <c r="T287" s="242" t="s">
        <v>240</v>
      </c>
      <c r="U287" s="221">
        <v>0.115</v>
      </c>
      <c r="V287" s="221">
        <f>ROUND(E287*U287,2)</f>
        <v>30.32</v>
      </c>
      <c r="W287" s="221"/>
      <c r="X287" s="221" t="s">
        <v>241</v>
      </c>
      <c r="Y287" s="221" t="s">
        <v>242</v>
      </c>
      <c r="Z287" s="210"/>
      <c r="AA287" s="210"/>
      <c r="AB287" s="210"/>
      <c r="AC287" s="210"/>
      <c r="AD287" s="210"/>
      <c r="AE287" s="210"/>
      <c r="AF287" s="210"/>
      <c r="AG287" s="210" t="s">
        <v>243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2" x14ac:dyDescent="0.2">
      <c r="A288" s="217"/>
      <c r="B288" s="218"/>
      <c r="C288" s="251" t="s">
        <v>551</v>
      </c>
      <c r="D288" s="243"/>
      <c r="E288" s="243"/>
      <c r="F288" s="243"/>
      <c r="G288" s="243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245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44" t="str">
        <f>C288</f>
        <v>krajníků, desek nebo panelů od spojovacího materiálu s odklizením a uložením očištěných hmot a spojovacího materiálu na skládku na vzdálenost do 10 m</v>
      </c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2" t="s">
        <v>552</v>
      </c>
      <c r="D289" s="223"/>
      <c r="E289" s="224"/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247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52" t="s">
        <v>553</v>
      </c>
      <c r="D290" s="223"/>
      <c r="E290" s="224">
        <v>263.64999999999998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247</v>
      </c>
      <c r="AH290" s="210">
        <v>5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6">
        <v>45</v>
      </c>
      <c r="B291" s="237" t="s">
        <v>554</v>
      </c>
      <c r="C291" s="250" t="s">
        <v>555</v>
      </c>
      <c r="D291" s="238" t="s">
        <v>289</v>
      </c>
      <c r="E291" s="239">
        <v>25.1</v>
      </c>
      <c r="F291" s="240"/>
      <c r="G291" s="241">
        <f>ROUND(E291*F291,2)</f>
        <v>0</v>
      </c>
      <c r="H291" s="240"/>
      <c r="I291" s="241">
        <f>ROUND(E291*H291,2)</f>
        <v>0</v>
      </c>
      <c r="J291" s="240"/>
      <c r="K291" s="241">
        <f>ROUND(E291*J291,2)</f>
        <v>0</v>
      </c>
      <c r="L291" s="241">
        <v>21</v>
      </c>
      <c r="M291" s="241">
        <f>G291*(1+L291/100)</f>
        <v>0</v>
      </c>
      <c r="N291" s="239">
        <v>0</v>
      </c>
      <c r="O291" s="239">
        <f>ROUND(E291*N291,2)</f>
        <v>0</v>
      </c>
      <c r="P291" s="239">
        <v>1.393E-2</v>
      </c>
      <c r="Q291" s="239">
        <f>ROUND(E291*P291,2)</f>
        <v>0.35</v>
      </c>
      <c r="R291" s="241"/>
      <c r="S291" s="241" t="s">
        <v>429</v>
      </c>
      <c r="T291" s="242" t="s">
        <v>430</v>
      </c>
      <c r="U291" s="221">
        <v>0.33</v>
      </c>
      <c r="V291" s="221">
        <f>ROUND(E291*U291,2)</f>
        <v>8.2799999999999994</v>
      </c>
      <c r="W291" s="221"/>
      <c r="X291" s="221" t="s">
        <v>241</v>
      </c>
      <c r="Y291" s="221" t="s">
        <v>256</v>
      </c>
      <c r="Z291" s="210"/>
      <c r="AA291" s="210"/>
      <c r="AB291" s="210"/>
      <c r="AC291" s="210"/>
      <c r="AD291" s="210"/>
      <c r="AE291" s="210"/>
      <c r="AF291" s="210"/>
      <c r="AG291" s="210" t="s">
        <v>243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52" t="s">
        <v>556</v>
      </c>
      <c r="D292" s="223"/>
      <c r="E292" s="224">
        <v>25.1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247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6">
        <v>46</v>
      </c>
      <c r="B293" s="237" t="s">
        <v>557</v>
      </c>
      <c r="C293" s="250" t="s">
        <v>558</v>
      </c>
      <c r="D293" s="238" t="s">
        <v>460</v>
      </c>
      <c r="E293" s="239">
        <v>36.383699999999997</v>
      </c>
      <c r="F293" s="240"/>
      <c r="G293" s="241">
        <f>ROUND(E293*F293,2)</f>
        <v>0</v>
      </c>
      <c r="H293" s="240"/>
      <c r="I293" s="241">
        <f>ROUND(E293*H293,2)</f>
        <v>0</v>
      </c>
      <c r="J293" s="240"/>
      <c r="K293" s="241">
        <f>ROUND(E293*J293,2)</f>
        <v>0</v>
      </c>
      <c r="L293" s="241">
        <v>21</v>
      </c>
      <c r="M293" s="241">
        <f>G293*(1+L293/100)</f>
        <v>0</v>
      </c>
      <c r="N293" s="239">
        <v>0</v>
      </c>
      <c r="O293" s="239">
        <f>ROUND(E293*N293,2)</f>
        <v>0</v>
      </c>
      <c r="P293" s="239">
        <v>0</v>
      </c>
      <c r="Q293" s="239">
        <f>ROUND(E293*P293,2)</f>
        <v>0</v>
      </c>
      <c r="R293" s="241"/>
      <c r="S293" s="241" t="s">
        <v>429</v>
      </c>
      <c r="T293" s="242" t="s">
        <v>430</v>
      </c>
      <c r="U293" s="221">
        <v>0</v>
      </c>
      <c r="V293" s="221">
        <f>ROUND(E293*U293,2)</f>
        <v>0</v>
      </c>
      <c r="W293" s="221"/>
      <c r="X293" s="221" t="s">
        <v>241</v>
      </c>
      <c r="Y293" s="221" t="s">
        <v>312</v>
      </c>
      <c r="Z293" s="210"/>
      <c r="AA293" s="210"/>
      <c r="AB293" s="210"/>
      <c r="AC293" s="210"/>
      <c r="AD293" s="210"/>
      <c r="AE293" s="210"/>
      <c r="AF293" s="210"/>
      <c r="AG293" s="210" t="s">
        <v>243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2" t="s">
        <v>559</v>
      </c>
      <c r="D294" s="223"/>
      <c r="E294" s="224"/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247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2" t="s">
        <v>560</v>
      </c>
      <c r="D295" s="223"/>
      <c r="E295" s="224">
        <v>36.383699999999997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247</v>
      </c>
      <c r="AH295" s="210">
        <v>5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x14ac:dyDescent="0.2">
      <c r="A296" s="229" t="s">
        <v>233</v>
      </c>
      <c r="B296" s="230" t="s">
        <v>169</v>
      </c>
      <c r="C296" s="249" t="s">
        <v>170</v>
      </c>
      <c r="D296" s="231"/>
      <c r="E296" s="232"/>
      <c r="F296" s="233"/>
      <c r="G296" s="233">
        <f>SUMIF(AG297:AG298,"&lt;&gt;NOR",G297:G298)</f>
        <v>0</v>
      </c>
      <c r="H296" s="233"/>
      <c r="I296" s="233">
        <f>SUM(I297:I298)</f>
        <v>0</v>
      </c>
      <c r="J296" s="233"/>
      <c r="K296" s="233">
        <f>SUM(K297:K298)</f>
        <v>0</v>
      </c>
      <c r="L296" s="233"/>
      <c r="M296" s="233">
        <f>SUM(M297:M298)</f>
        <v>0</v>
      </c>
      <c r="N296" s="232"/>
      <c r="O296" s="232">
        <f>SUM(O297:O298)</f>
        <v>0</v>
      </c>
      <c r="P296" s="232"/>
      <c r="Q296" s="232">
        <f>SUM(Q297:Q298)</f>
        <v>0</v>
      </c>
      <c r="R296" s="233"/>
      <c r="S296" s="233"/>
      <c r="T296" s="234"/>
      <c r="U296" s="228"/>
      <c r="V296" s="228">
        <f>SUM(V297:V298)</f>
        <v>27.22</v>
      </c>
      <c r="W296" s="228"/>
      <c r="X296" s="228"/>
      <c r="Y296" s="228"/>
      <c r="AG296" t="s">
        <v>234</v>
      </c>
    </row>
    <row r="297" spans="1:60" ht="22.5" outlineLevel="1" x14ac:dyDescent="0.2">
      <c r="A297" s="236">
        <v>47</v>
      </c>
      <c r="B297" s="237" t="s">
        <v>561</v>
      </c>
      <c r="C297" s="250" t="s">
        <v>562</v>
      </c>
      <c r="D297" s="238" t="s">
        <v>460</v>
      </c>
      <c r="E297" s="239">
        <v>29.004359999999998</v>
      </c>
      <c r="F297" s="240"/>
      <c r="G297" s="241">
        <f>ROUND(E297*F297,2)</f>
        <v>0</v>
      </c>
      <c r="H297" s="240"/>
      <c r="I297" s="241">
        <f>ROUND(E297*H297,2)</f>
        <v>0</v>
      </c>
      <c r="J297" s="240"/>
      <c r="K297" s="241">
        <f>ROUND(E297*J297,2)</f>
        <v>0</v>
      </c>
      <c r="L297" s="241">
        <v>21</v>
      </c>
      <c r="M297" s="241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41" t="s">
        <v>472</v>
      </c>
      <c r="S297" s="241" t="s">
        <v>239</v>
      </c>
      <c r="T297" s="242" t="s">
        <v>240</v>
      </c>
      <c r="U297" s="221">
        <v>0.9385</v>
      </c>
      <c r="V297" s="221">
        <f>ROUND(E297*U297,2)</f>
        <v>27.22</v>
      </c>
      <c r="W297" s="221"/>
      <c r="X297" s="221" t="s">
        <v>563</v>
      </c>
      <c r="Y297" s="221" t="s">
        <v>256</v>
      </c>
      <c r="Z297" s="210"/>
      <c r="AA297" s="210"/>
      <c r="AB297" s="210"/>
      <c r="AC297" s="210"/>
      <c r="AD297" s="210"/>
      <c r="AE297" s="210"/>
      <c r="AF297" s="210"/>
      <c r="AG297" s="210" t="s">
        <v>564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1" t="s">
        <v>565</v>
      </c>
      <c r="D298" s="243"/>
      <c r="E298" s="243"/>
      <c r="F298" s="243"/>
      <c r="G298" s="243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245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x14ac:dyDescent="0.2">
      <c r="A299" s="229" t="s">
        <v>233</v>
      </c>
      <c r="B299" s="230" t="s">
        <v>177</v>
      </c>
      <c r="C299" s="249" t="s">
        <v>178</v>
      </c>
      <c r="D299" s="231"/>
      <c r="E299" s="232"/>
      <c r="F299" s="233"/>
      <c r="G299" s="233">
        <f>SUMIF(AG300:AG309,"&lt;&gt;NOR",G300:G309)</f>
        <v>0</v>
      </c>
      <c r="H299" s="233"/>
      <c r="I299" s="233">
        <f>SUM(I300:I309)</f>
        <v>0</v>
      </c>
      <c r="J299" s="233"/>
      <c r="K299" s="233">
        <f>SUM(K300:K309)</f>
        <v>0</v>
      </c>
      <c r="L299" s="233"/>
      <c r="M299" s="233">
        <f>SUM(M300:M309)</f>
        <v>0</v>
      </c>
      <c r="N299" s="232"/>
      <c r="O299" s="232">
        <f>SUM(O300:O309)</f>
        <v>0</v>
      </c>
      <c r="P299" s="232"/>
      <c r="Q299" s="232">
        <f>SUM(Q300:Q309)</f>
        <v>0.23</v>
      </c>
      <c r="R299" s="233"/>
      <c r="S299" s="233"/>
      <c r="T299" s="234"/>
      <c r="U299" s="228"/>
      <c r="V299" s="228">
        <f>SUM(V300:V309)</f>
        <v>10.210000000000001</v>
      </c>
      <c r="W299" s="228"/>
      <c r="X299" s="228"/>
      <c r="Y299" s="228"/>
      <c r="AG299" t="s">
        <v>234</v>
      </c>
    </row>
    <row r="300" spans="1:60" outlineLevel="1" x14ac:dyDescent="0.2">
      <c r="A300" s="236">
        <v>48</v>
      </c>
      <c r="B300" s="237" t="s">
        <v>566</v>
      </c>
      <c r="C300" s="250" t="s">
        <v>567</v>
      </c>
      <c r="D300" s="238" t="s">
        <v>289</v>
      </c>
      <c r="E300" s="239">
        <v>98.6</v>
      </c>
      <c r="F300" s="240"/>
      <c r="G300" s="241">
        <f>ROUND(E300*F300,2)</f>
        <v>0</v>
      </c>
      <c r="H300" s="240"/>
      <c r="I300" s="241">
        <f>ROUND(E300*H300,2)</f>
        <v>0</v>
      </c>
      <c r="J300" s="240"/>
      <c r="K300" s="241">
        <f>ROUND(E300*J300,2)</f>
        <v>0</v>
      </c>
      <c r="L300" s="241">
        <v>21</v>
      </c>
      <c r="M300" s="241">
        <f>G300*(1+L300/100)</f>
        <v>0</v>
      </c>
      <c r="N300" s="239">
        <v>0</v>
      </c>
      <c r="O300" s="239">
        <f>ROUND(E300*N300,2)</f>
        <v>0</v>
      </c>
      <c r="P300" s="239">
        <v>2.3E-3</v>
      </c>
      <c r="Q300" s="239">
        <f>ROUND(E300*P300,2)</f>
        <v>0.23</v>
      </c>
      <c r="R300" s="241" t="s">
        <v>568</v>
      </c>
      <c r="S300" s="241" t="s">
        <v>239</v>
      </c>
      <c r="T300" s="242" t="s">
        <v>240</v>
      </c>
      <c r="U300" s="221">
        <v>0.10349999999999999</v>
      </c>
      <c r="V300" s="221">
        <f>ROUND(E300*U300,2)</f>
        <v>10.210000000000001</v>
      </c>
      <c r="W300" s="221"/>
      <c r="X300" s="221" t="s">
        <v>241</v>
      </c>
      <c r="Y300" s="221" t="s">
        <v>256</v>
      </c>
      <c r="Z300" s="210"/>
      <c r="AA300" s="210"/>
      <c r="AB300" s="210"/>
      <c r="AC300" s="210"/>
      <c r="AD300" s="210"/>
      <c r="AE300" s="210"/>
      <c r="AF300" s="210"/>
      <c r="AG300" s="210" t="s">
        <v>243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52" t="s">
        <v>569</v>
      </c>
      <c r="D301" s="223"/>
      <c r="E301" s="224"/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247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2" t="s">
        <v>570</v>
      </c>
      <c r="D302" s="223"/>
      <c r="E302" s="224">
        <v>17.399999999999999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247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2" t="s">
        <v>571</v>
      </c>
      <c r="D303" s="223"/>
      <c r="E303" s="224">
        <v>30.5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247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2" t="s">
        <v>572</v>
      </c>
      <c r="D304" s="223"/>
      <c r="E304" s="224">
        <v>30.3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247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2" t="s">
        <v>573</v>
      </c>
      <c r="D305" s="223"/>
      <c r="E305" s="224">
        <v>4.4000000000000004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247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2" t="s">
        <v>574</v>
      </c>
      <c r="D306" s="223"/>
      <c r="E306" s="224">
        <v>10.4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247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52" t="s">
        <v>575</v>
      </c>
      <c r="D307" s="223"/>
      <c r="E307" s="224">
        <v>5.6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247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>
        <v>49</v>
      </c>
      <c r="B308" s="218" t="s">
        <v>576</v>
      </c>
      <c r="C308" s="253" t="s">
        <v>577</v>
      </c>
      <c r="D308" s="219" t="s">
        <v>0</v>
      </c>
      <c r="E308" s="245"/>
      <c r="F308" s="222"/>
      <c r="G308" s="221">
        <f>ROUND(E308*F308,2)</f>
        <v>0</v>
      </c>
      <c r="H308" s="222"/>
      <c r="I308" s="221">
        <f>ROUND(E308*H308,2)</f>
        <v>0</v>
      </c>
      <c r="J308" s="222"/>
      <c r="K308" s="221">
        <f>ROUND(E308*J308,2)</f>
        <v>0</v>
      </c>
      <c r="L308" s="221">
        <v>21</v>
      </c>
      <c r="M308" s="221">
        <f>G308*(1+L308/100)</f>
        <v>0</v>
      </c>
      <c r="N308" s="220">
        <v>0</v>
      </c>
      <c r="O308" s="220">
        <f>ROUND(E308*N308,2)</f>
        <v>0</v>
      </c>
      <c r="P308" s="220">
        <v>0</v>
      </c>
      <c r="Q308" s="220">
        <f>ROUND(E308*P308,2)</f>
        <v>0</v>
      </c>
      <c r="R308" s="221" t="s">
        <v>568</v>
      </c>
      <c r="S308" s="221" t="s">
        <v>239</v>
      </c>
      <c r="T308" s="221" t="s">
        <v>240</v>
      </c>
      <c r="U308" s="221">
        <v>0</v>
      </c>
      <c r="V308" s="221">
        <f>ROUND(E308*U308,2)</f>
        <v>0</v>
      </c>
      <c r="W308" s="221"/>
      <c r="X308" s="221" t="s">
        <v>563</v>
      </c>
      <c r="Y308" s="221" t="s">
        <v>256</v>
      </c>
      <c r="Z308" s="210"/>
      <c r="AA308" s="210"/>
      <c r="AB308" s="210"/>
      <c r="AC308" s="210"/>
      <c r="AD308" s="210"/>
      <c r="AE308" s="210"/>
      <c r="AF308" s="210"/>
      <c r="AG308" s="210" t="s">
        <v>564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4" t="s">
        <v>578</v>
      </c>
      <c r="D309" s="246"/>
      <c r="E309" s="246"/>
      <c r="F309" s="246"/>
      <c r="G309" s="246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245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x14ac:dyDescent="0.2">
      <c r="A310" s="229" t="s">
        <v>233</v>
      </c>
      <c r="B310" s="230" t="s">
        <v>179</v>
      </c>
      <c r="C310" s="249" t="s">
        <v>180</v>
      </c>
      <c r="D310" s="231"/>
      <c r="E310" s="232"/>
      <c r="F310" s="233"/>
      <c r="G310" s="233">
        <f>SUMIF(AG311:AG330,"&lt;&gt;NOR",G311:G330)</f>
        <v>0</v>
      </c>
      <c r="H310" s="233"/>
      <c r="I310" s="233">
        <f>SUM(I311:I330)</f>
        <v>0</v>
      </c>
      <c r="J310" s="233"/>
      <c r="K310" s="233">
        <f>SUM(K311:K330)</f>
        <v>0</v>
      </c>
      <c r="L310" s="233"/>
      <c r="M310" s="233">
        <f>SUM(M311:M330)</f>
        <v>0</v>
      </c>
      <c r="N310" s="232"/>
      <c r="O310" s="232">
        <f>SUM(O311:O330)</f>
        <v>0.04</v>
      </c>
      <c r="P310" s="232"/>
      <c r="Q310" s="232">
        <f>SUM(Q311:Q330)</f>
        <v>0.88</v>
      </c>
      <c r="R310" s="233"/>
      <c r="S310" s="233"/>
      <c r="T310" s="234"/>
      <c r="U310" s="228"/>
      <c r="V310" s="228">
        <f>SUM(V311:V330)</f>
        <v>58.8</v>
      </c>
      <c r="W310" s="228"/>
      <c r="X310" s="228"/>
      <c r="Y310" s="228"/>
      <c r="AG310" t="s">
        <v>234</v>
      </c>
    </row>
    <row r="311" spans="1:60" outlineLevel="1" x14ac:dyDescent="0.2">
      <c r="A311" s="236">
        <v>50</v>
      </c>
      <c r="B311" s="237" t="s">
        <v>579</v>
      </c>
      <c r="C311" s="250" t="s">
        <v>580</v>
      </c>
      <c r="D311" s="238" t="s">
        <v>237</v>
      </c>
      <c r="E311" s="239">
        <v>11.82</v>
      </c>
      <c r="F311" s="240"/>
      <c r="G311" s="241">
        <f>ROUND(E311*F311,2)</f>
        <v>0</v>
      </c>
      <c r="H311" s="240"/>
      <c r="I311" s="241">
        <f>ROUND(E311*H311,2)</f>
        <v>0</v>
      </c>
      <c r="J311" s="240"/>
      <c r="K311" s="241">
        <f>ROUND(E311*J311,2)</f>
        <v>0</v>
      </c>
      <c r="L311" s="241">
        <v>21</v>
      </c>
      <c r="M311" s="241">
        <f>G311*(1+L311/100)</f>
        <v>0</v>
      </c>
      <c r="N311" s="239">
        <v>0</v>
      </c>
      <c r="O311" s="239">
        <f>ROUND(E311*N311,2)</f>
        <v>0</v>
      </c>
      <c r="P311" s="239">
        <v>7.0000000000000001E-3</v>
      </c>
      <c r="Q311" s="239">
        <f>ROUND(E311*P311,2)</f>
        <v>0.08</v>
      </c>
      <c r="R311" s="241" t="s">
        <v>581</v>
      </c>
      <c r="S311" s="241" t="s">
        <v>239</v>
      </c>
      <c r="T311" s="242" t="s">
        <v>240</v>
      </c>
      <c r="U311" s="221">
        <v>0.23100000000000001</v>
      </c>
      <c r="V311" s="221">
        <f>ROUND(E311*U311,2)</f>
        <v>2.73</v>
      </c>
      <c r="W311" s="221"/>
      <c r="X311" s="221" t="s">
        <v>241</v>
      </c>
      <c r="Y311" s="221" t="s">
        <v>256</v>
      </c>
      <c r="Z311" s="210"/>
      <c r="AA311" s="210"/>
      <c r="AB311" s="210"/>
      <c r="AC311" s="210"/>
      <c r="AD311" s="210"/>
      <c r="AE311" s="210"/>
      <c r="AF311" s="210"/>
      <c r="AG311" s="210" t="s">
        <v>243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52" t="s">
        <v>582</v>
      </c>
      <c r="D312" s="223"/>
      <c r="E312" s="224">
        <v>1.7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247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2" t="s">
        <v>347</v>
      </c>
      <c r="D313" s="223"/>
      <c r="E313" s="224"/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247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52" t="s">
        <v>583</v>
      </c>
      <c r="D314" s="223"/>
      <c r="E314" s="224">
        <v>4.62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247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52" t="s">
        <v>584</v>
      </c>
      <c r="D315" s="223"/>
      <c r="E315" s="224">
        <v>5.5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247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6">
        <v>51</v>
      </c>
      <c r="B316" s="237" t="s">
        <v>585</v>
      </c>
      <c r="C316" s="250" t="s">
        <v>586</v>
      </c>
      <c r="D316" s="238" t="s">
        <v>587</v>
      </c>
      <c r="E316" s="239">
        <v>347</v>
      </c>
      <c r="F316" s="240"/>
      <c r="G316" s="241">
        <f>ROUND(E316*F316,2)</f>
        <v>0</v>
      </c>
      <c r="H316" s="240"/>
      <c r="I316" s="241">
        <f>ROUND(E316*H316,2)</f>
        <v>0</v>
      </c>
      <c r="J316" s="240"/>
      <c r="K316" s="241">
        <f>ROUND(E316*J316,2)</f>
        <v>0</v>
      </c>
      <c r="L316" s="241">
        <v>21</v>
      </c>
      <c r="M316" s="241">
        <f>G316*(1+L316/100)</f>
        <v>0</v>
      </c>
      <c r="N316" s="239">
        <v>5.0000000000000002E-5</v>
      </c>
      <c r="O316" s="239">
        <f>ROUND(E316*N316,2)</f>
        <v>0.02</v>
      </c>
      <c r="P316" s="239">
        <v>1E-3</v>
      </c>
      <c r="Q316" s="239">
        <f>ROUND(E316*P316,2)</f>
        <v>0.35</v>
      </c>
      <c r="R316" s="241" t="s">
        <v>581</v>
      </c>
      <c r="S316" s="241" t="s">
        <v>239</v>
      </c>
      <c r="T316" s="242" t="s">
        <v>240</v>
      </c>
      <c r="U316" s="221">
        <v>9.7000000000000003E-2</v>
      </c>
      <c r="V316" s="221">
        <f>ROUND(E316*U316,2)</f>
        <v>33.659999999999997</v>
      </c>
      <c r="W316" s="221"/>
      <c r="X316" s="221" t="s">
        <v>241</v>
      </c>
      <c r="Y316" s="221" t="s">
        <v>256</v>
      </c>
      <c r="Z316" s="210"/>
      <c r="AA316" s="210"/>
      <c r="AB316" s="210"/>
      <c r="AC316" s="210"/>
      <c r="AD316" s="210"/>
      <c r="AE316" s="210"/>
      <c r="AF316" s="210"/>
      <c r="AG316" s="210" t="s">
        <v>243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52" t="s">
        <v>588</v>
      </c>
      <c r="D317" s="223"/>
      <c r="E317" s="224">
        <v>35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247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2" t="s">
        <v>589</v>
      </c>
      <c r="D318" s="223"/>
      <c r="E318" s="224"/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247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2" t="s">
        <v>590</v>
      </c>
      <c r="D319" s="223"/>
      <c r="E319" s="224">
        <v>60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247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52" t="s">
        <v>591</v>
      </c>
      <c r="D320" s="223"/>
      <c r="E320" s="224">
        <v>60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247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52" t="s">
        <v>592</v>
      </c>
      <c r="D321" s="223"/>
      <c r="E321" s="224"/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247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2" t="s">
        <v>593</v>
      </c>
      <c r="D322" s="223"/>
      <c r="E322" s="224">
        <v>120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247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2" t="s">
        <v>594</v>
      </c>
      <c r="D323" s="223"/>
      <c r="E323" s="224">
        <v>72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247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1" x14ac:dyDescent="0.2">
      <c r="A324" s="236">
        <v>52</v>
      </c>
      <c r="B324" s="237" t="s">
        <v>595</v>
      </c>
      <c r="C324" s="250" t="s">
        <v>596</v>
      </c>
      <c r="D324" s="238" t="s">
        <v>587</v>
      </c>
      <c r="E324" s="239">
        <v>448.24</v>
      </c>
      <c r="F324" s="240"/>
      <c r="G324" s="241">
        <f>ROUND(E324*F324,2)</f>
        <v>0</v>
      </c>
      <c r="H324" s="240"/>
      <c r="I324" s="241">
        <f>ROUND(E324*H324,2)</f>
        <v>0</v>
      </c>
      <c r="J324" s="240"/>
      <c r="K324" s="241">
        <f>ROUND(E324*J324,2)</f>
        <v>0</v>
      </c>
      <c r="L324" s="241">
        <v>21</v>
      </c>
      <c r="M324" s="241">
        <f>G324*(1+L324/100)</f>
        <v>0</v>
      </c>
      <c r="N324" s="239">
        <v>5.0000000000000002E-5</v>
      </c>
      <c r="O324" s="239">
        <f>ROUND(E324*N324,2)</f>
        <v>0.02</v>
      </c>
      <c r="P324" s="239">
        <v>1E-3</v>
      </c>
      <c r="Q324" s="239">
        <f>ROUND(E324*P324,2)</f>
        <v>0.45</v>
      </c>
      <c r="R324" s="241" t="s">
        <v>581</v>
      </c>
      <c r="S324" s="241" t="s">
        <v>239</v>
      </c>
      <c r="T324" s="242" t="s">
        <v>240</v>
      </c>
      <c r="U324" s="221">
        <v>0.05</v>
      </c>
      <c r="V324" s="221">
        <f>ROUND(E324*U324,2)</f>
        <v>22.41</v>
      </c>
      <c r="W324" s="221"/>
      <c r="X324" s="221" t="s">
        <v>241</v>
      </c>
      <c r="Y324" s="221" t="s">
        <v>256</v>
      </c>
      <c r="Z324" s="210"/>
      <c r="AA324" s="210"/>
      <c r="AB324" s="210"/>
      <c r="AC324" s="210"/>
      <c r="AD324" s="210"/>
      <c r="AE324" s="210"/>
      <c r="AF324" s="210"/>
      <c r="AG324" s="210" t="s">
        <v>243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52" t="s">
        <v>597</v>
      </c>
      <c r="D325" s="223"/>
      <c r="E325" s="224">
        <v>55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247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2" t="s">
        <v>598</v>
      </c>
      <c r="D326" s="223"/>
      <c r="E326" s="224">
        <v>55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247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52" t="s">
        <v>599</v>
      </c>
      <c r="D327" s="223"/>
      <c r="E327" s="224">
        <v>318.24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247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2" t="s">
        <v>600</v>
      </c>
      <c r="D328" s="223"/>
      <c r="E328" s="224">
        <v>20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247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7">
        <v>53</v>
      </c>
      <c r="B329" s="218" t="s">
        <v>601</v>
      </c>
      <c r="C329" s="253" t="s">
        <v>602</v>
      </c>
      <c r="D329" s="219" t="s">
        <v>0</v>
      </c>
      <c r="E329" s="245"/>
      <c r="F329" s="222"/>
      <c r="G329" s="221">
        <f>ROUND(E329*F329,2)</f>
        <v>0</v>
      </c>
      <c r="H329" s="222"/>
      <c r="I329" s="221">
        <f>ROUND(E329*H329,2)</f>
        <v>0</v>
      </c>
      <c r="J329" s="222"/>
      <c r="K329" s="221">
        <f>ROUND(E329*J329,2)</f>
        <v>0</v>
      </c>
      <c r="L329" s="221">
        <v>21</v>
      </c>
      <c r="M329" s="221">
        <f>G329*(1+L329/100)</f>
        <v>0</v>
      </c>
      <c r="N329" s="220">
        <v>0</v>
      </c>
      <c r="O329" s="220">
        <f>ROUND(E329*N329,2)</f>
        <v>0</v>
      </c>
      <c r="P329" s="220">
        <v>0</v>
      </c>
      <c r="Q329" s="220">
        <f>ROUND(E329*P329,2)</f>
        <v>0</v>
      </c>
      <c r="R329" s="221" t="s">
        <v>581</v>
      </c>
      <c r="S329" s="221" t="s">
        <v>239</v>
      </c>
      <c r="T329" s="221" t="s">
        <v>240</v>
      </c>
      <c r="U329" s="221">
        <v>0</v>
      </c>
      <c r="V329" s="221">
        <f>ROUND(E329*U329,2)</f>
        <v>0</v>
      </c>
      <c r="W329" s="221"/>
      <c r="X329" s="221" t="s">
        <v>563</v>
      </c>
      <c r="Y329" s="221" t="s">
        <v>256</v>
      </c>
      <c r="Z329" s="210"/>
      <c r="AA329" s="210"/>
      <c r="AB329" s="210"/>
      <c r="AC329" s="210"/>
      <c r="AD329" s="210"/>
      <c r="AE329" s="210"/>
      <c r="AF329" s="210"/>
      <c r="AG329" s="210" t="s">
        <v>564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54" t="s">
        <v>578</v>
      </c>
      <c r="D330" s="246"/>
      <c r="E330" s="246"/>
      <c r="F330" s="246"/>
      <c r="G330" s="246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245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x14ac:dyDescent="0.2">
      <c r="A331" s="229" t="s">
        <v>233</v>
      </c>
      <c r="B331" s="230" t="s">
        <v>201</v>
      </c>
      <c r="C331" s="249" t="s">
        <v>202</v>
      </c>
      <c r="D331" s="231"/>
      <c r="E331" s="232"/>
      <c r="F331" s="233"/>
      <c r="G331" s="233">
        <f>SUMIF(AG332:AG335,"&lt;&gt;NOR",G332:G335)</f>
        <v>0</v>
      </c>
      <c r="H331" s="233"/>
      <c r="I331" s="233">
        <f>SUM(I332:I335)</f>
        <v>0</v>
      </c>
      <c r="J331" s="233"/>
      <c r="K331" s="233">
        <f>SUM(K332:K335)</f>
        <v>0</v>
      </c>
      <c r="L331" s="233"/>
      <c r="M331" s="233">
        <f>SUM(M332:M335)</f>
        <v>0</v>
      </c>
      <c r="N331" s="232"/>
      <c r="O331" s="232">
        <f>SUM(O332:O335)</f>
        <v>0</v>
      </c>
      <c r="P331" s="232"/>
      <c r="Q331" s="232">
        <f>SUM(Q332:Q335)</f>
        <v>0</v>
      </c>
      <c r="R331" s="233"/>
      <c r="S331" s="233"/>
      <c r="T331" s="234"/>
      <c r="U331" s="228"/>
      <c r="V331" s="228">
        <f>SUM(V332:V335)</f>
        <v>1096.5999999999999</v>
      </c>
      <c r="W331" s="228"/>
      <c r="X331" s="228"/>
      <c r="Y331" s="228"/>
      <c r="AG331" t="s">
        <v>234</v>
      </c>
    </row>
    <row r="332" spans="1:60" outlineLevel="1" x14ac:dyDescent="0.2">
      <c r="A332" s="236">
        <v>54</v>
      </c>
      <c r="B332" s="237" t="s">
        <v>603</v>
      </c>
      <c r="C332" s="250" t="s">
        <v>604</v>
      </c>
      <c r="D332" s="238" t="s">
        <v>460</v>
      </c>
      <c r="E332" s="239">
        <v>2237.9616999999998</v>
      </c>
      <c r="F332" s="240"/>
      <c r="G332" s="241">
        <f>ROUND(E332*F332,2)</f>
        <v>0</v>
      </c>
      <c r="H332" s="240"/>
      <c r="I332" s="241">
        <f>ROUND(E332*H332,2)</f>
        <v>0</v>
      </c>
      <c r="J332" s="240"/>
      <c r="K332" s="241">
        <f>ROUND(E332*J332,2)</f>
        <v>0</v>
      </c>
      <c r="L332" s="241">
        <v>21</v>
      </c>
      <c r="M332" s="241">
        <f>G332*(1+L332/100)</f>
        <v>0</v>
      </c>
      <c r="N332" s="239">
        <v>0</v>
      </c>
      <c r="O332" s="239">
        <f>ROUND(E332*N332,2)</f>
        <v>0</v>
      </c>
      <c r="P332" s="239">
        <v>0</v>
      </c>
      <c r="Q332" s="239">
        <f>ROUND(E332*P332,2)</f>
        <v>0</v>
      </c>
      <c r="R332" s="241"/>
      <c r="S332" s="241" t="s">
        <v>429</v>
      </c>
      <c r="T332" s="242" t="s">
        <v>430</v>
      </c>
      <c r="U332" s="221">
        <v>0.49</v>
      </c>
      <c r="V332" s="221">
        <f>ROUND(E332*U332,2)</f>
        <v>1096.5999999999999</v>
      </c>
      <c r="W332" s="221"/>
      <c r="X332" s="221" t="s">
        <v>605</v>
      </c>
      <c r="Y332" s="221" t="s">
        <v>242</v>
      </c>
      <c r="Z332" s="210"/>
      <c r="AA332" s="210"/>
      <c r="AB332" s="210"/>
      <c r="AC332" s="210"/>
      <c r="AD332" s="210"/>
      <c r="AE332" s="210"/>
      <c r="AF332" s="210"/>
      <c r="AG332" s="210" t="s">
        <v>606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2" x14ac:dyDescent="0.2">
      <c r="A333" s="217"/>
      <c r="B333" s="218"/>
      <c r="C333" s="255" t="s">
        <v>607</v>
      </c>
      <c r="D333" s="247"/>
      <c r="E333" s="247"/>
      <c r="F333" s="247"/>
      <c r="G333" s="247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608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56" t="s">
        <v>609</v>
      </c>
      <c r="D334" s="248"/>
      <c r="E334" s="248"/>
      <c r="F334" s="248"/>
      <c r="G334" s="248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608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56" t="s">
        <v>610</v>
      </c>
      <c r="D335" s="248"/>
      <c r="E335" s="248"/>
      <c r="F335" s="248"/>
      <c r="G335" s="248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608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x14ac:dyDescent="0.2">
      <c r="A336" s="3"/>
      <c r="B336" s="4"/>
      <c r="C336" s="257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AE336">
        <v>15</v>
      </c>
      <c r="AF336">
        <v>21</v>
      </c>
      <c r="AG336" t="s">
        <v>219</v>
      </c>
    </row>
    <row r="337" spans="1:33" x14ac:dyDescent="0.2">
      <c r="A337" s="213"/>
      <c r="B337" s="214" t="s">
        <v>29</v>
      </c>
      <c r="C337" s="258"/>
      <c r="D337" s="215"/>
      <c r="E337" s="216"/>
      <c r="F337" s="216"/>
      <c r="G337" s="235">
        <f>G8+G211+G214+G222+G228+G296+G299+G310+G331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AE337">
        <f>SUMIF(L7:L335,AE336,G7:G335)</f>
        <v>0</v>
      </c>
      <c r="AF337">
        <f>SUMIF(L7:L335,AF336,G7:G335)</f>
        <v>0</v>
      </c>
      <c r="AG337" t="s">
        <v>611</v>
      </c>
    </row>
    <row r="338" spans="1:33" x14ac:dyDescent="0.2">
      <c r="C338" s="259"/>
      <c r="D338" s="10"/>
      <c r="AG338" t="s">
        <v>612</v>
      </c>
    </row>
    <row r="339" spans="1:33" x14ac:dyDescent="0.2">
      <c r="D339" s="10"/>
    </row>
    <row r="340" spans="1:33" x14ac:dyDescent="0.2">
      <c r="D340" s="10"/>
    </row>
    <row r="341" spans="1:33" x14ac:dyDescent="0.2">
      <c r="D341" s="10"/>
    </row>
    <row r="342" spans="1:33" x14ac:dyDescent="0.2">
      <c r="D342" s="10"/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2e6UpCIIIURoYThaVZ0s/T+Vab7wH28tqZaBdQp/Q9PO1fBjNhgTMsIWsq4ysA9VqAeWb+bmPEu8IgcSTnEDw==" saltValue="28HphobbBktiKSCL4ONPqg==" spinCount="100000" sheet="1" formatRows="0"/>
  <mergeCells count="37">
    <mergeCell ref="C335:G335"/>
    <mergeCell ref="C288:G288"/>
    <mergeCell ref="C298:G298"/>
    <mergeCell ref="C309:G309"/>
    <mergeCell ref="C330:G330"/>
    <mergeCell ref="C333:G333"/>
    <mergeCell ref="C334:G334"/>
    <mergeCell ref="C175:G175"/>
    <mergeCell ref="C216:G216"/>
    <mergeCell ref="C219:G219"/>
    <mergeCell ref="C230:G230"/>
    <mergeCell ref="C235:G235"/>
    <mergeCell ref="C267:G267"/>
    <mergeCell ref="C143:G143"/>
    <mergeCell ref="C146:G146"/>
    <mergeCell ref="C152:G152"/>
    <mergeCell ref="C158:G158"/>
    <mergeCell ref="C164:G164"/>
    <mergeCell ref="C167:G167"/>
    <mergeCell ref="C114:G114"/>
    <mergeCell ref="C120:G120"/>
    <mergeCell ref="C125:G125"/>
    <mergeCell ref="C131:G131"/>
    <mergeCell ref="C136:G136"/>
    <mergeCell ref="C139:G139"/>
    <mergeCell ref="C56:G56"/>
    <mergeCell ref="C61:G61"/>
    <mergeCell ref="C66:G66"/>
    <mergeCell ref="C70:G70"/>
    <mergeCell ref="C73:G73"/>
    <mergeCell ref="C89:G89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5CD-CC9C-4E24-A403-921E1A390C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51</v>
      </c>
      <c r="C4" s="202" t="s">
        <v>50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SUMIF(AG9:AG29,"&lt;&gt;NOR",G9:G29)</f>
        <v>0</v>
      </c>
      <c r="H8" s="233"/>
      <c r="I8" s="233">
        <f>SUM(I9:I29)</f>
        <v>0</v>
      </c>
      <c r="J8" s="233"/>
      <c r="K8" s="233">
        <f>SUM(K9:K29)</f>
        <v>0</v>
      </c>
      <c r="L8" s="233"/>
      <c r="M8" s="233">
        <f>SUM(M9:M29)</f>
        <v>0</v>
      </c>
      <c r="N8" s="232"/>
      <c r="O8" s="232">
        <f>SUM(O9:O29)</f>
        <v>0</v>
      </c>
      <c r="P8" s="232"/>
      <c r="Q8" s="232">
        <f>SUM(Q9:Q29)</f>
        <v>0</v>
      </c>
      <c r="R8" s="233"/>
      <c r="S8" s="233"/>
      <c r="T8" s="234"/>
      <c r="U8" s="228"/>
      <c r="V8" s="228">
        <f>SUM(V9:V29)</f>
        <v>53.970000000000006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613</v>
      </c>
      <c r="C9" s="250" t="s">
        <v>614</v>
      </c>
      <c r="D9" s="238" t="s">
        <v>237</v>
      </c>
      <c r="E9" s="239">
        <v>290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0.17199999999999999</v>
      </c>
      <c r="V9" s="221">
        <f>ROUND(E9*U9,2)</f>
        <v>49.88</v>
      </c>
      <c r="W9" s="221"/>
      <c r="X9" s="221" t="s">
        <v>241</v>
      </c>
      <c r="Y9" s="221" t="s">
        <v>615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616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617</v>
      </c>
      <c r="D11" s="223"/>
      <c r="E11" s="224">
        <v>290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6">
        <v>2</v>
      </c>
      <c r="B12" s="237" t="s">
        <v>618</v>
      </c>
      <c r="C12" s="250" t="s">
        <v>619</v>
      </c>
      <c r="D12" s="238" t="s">
        <v>450</v>
      </c>
      <c r="E12" s="239">
        <v>4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620</v>
      </c>
      <c r="S12" s="241" t="s">
        <v>239</v>
      </c>
      <c r="T12" s="242" t="s">
        <v>240</v>
      </c>
      <c r="U12" s="221">
        <v>6.8290000000000003E-2</v>
      </c>
      <c r="V12" s="221">
        <f>ROUND(E12*U12,2)</f>
        <v>0.27</v>
      </c>
      <c r="W12" s="221"/>
      <c r="X12" s="221" t="s">
        <v>241</v>
      </c>
      <c r="Y12" s="221" t="s">
        <v>615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2" t="s">
        <v>621</v>
      </c>
      <c r="D13" s="223"/>
      <c r="E13" s="224"/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622</v>
      </c>
      <c r="D14" s="223"/>
      <c r="E14" s="224">
        <v>4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6">
        <v>3</v>
      </c>
      <c r="B15" s="237" t="s">
        <v>623</v>
      </c>
      <c r="C15" s="250" t="s">
        <v>624</v>
      </c>
      <c r="D15" s="238" t="s">
        <v>450</v>
      </c>
      <c r="E15" s="239">
        <v>3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620</v>
      </c>
      <c r="S15" s="241" t="s">
        <v>239</v>
      </c>
      <c r="T15" s="242" t="s">
        <v>240</v>
      </c>
      <c r="U15" s="221">
        <v>0.13133</v>
      </c>
      <c r="V15" s="221">
        <f>ROUND(E15*U15,2)</f>
        <v>0.39</v>
      </c>
      <c r="W15" s="221"/>
      <c r="X15" s="221" t="s">
        <v>241</v>
      </c>
      <c r="Y15" s="221" t="s">
        <v>615</v>
      </c>
      <c r="Z15" s="210"/>
      <c r="AA15" s="210"/>
      <c r="AB15" s="210"/>
      <c r="AC15" s="210"/>
      <c r="AD15" s="210"/>
      <c r="AE15" s="210"/>
      <c r="AF15" s="210"/>
      <c r="AG15" s="210" t="s">
        <v>243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621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625</v>
      </c>
      <c r="D17" s="223"/>
      <c r="E17" s="224">
        <v>3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6">
        <v>4</v>
      </c>
      <c r="B18" s="237" t="s">
        <v>626</v>
      </c>
      <c r="C18" s="250" t="s">
        <v>627</v>
      </c>
      <c r="D18" s="238" t="s">
        <v>450</v>
      </c>
      <c r="E18" s="239">
        <v>7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306</v>
      </c>
      <c r="S18" s="241" t="s">
        <v>239</v>
      </c>
      <c r="T18" s="242" t="s">
        <v>240</v>
      </c>
      <c r="U18" s="221">
        <v>0.49</v>
      </c>
      <c r="V18" s="221">
        <f>ROUND(E18*U18,2)</f>
        <v>3.43</v>
      </c>
      <c r="W18" s="221"/>
      <c r="X18" s="221" t="s">
        <v>241</v>
      </c>
      <c r="Y18" s="221" t="s">
        <v>615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51" t="s">
        <v>628</v>
      </c>
      <c r="D19" s="243"/>
      <c r="E19" s="243"/>
      <c r="F19" s="243"/>
      <c r="G19" s="243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4" t="str">
        <f>C19</f>
        <v>s odřezáním kmene a odvětvením, včetně případného odklizení kmene a větví na oddělené hromady na vzdálenost do 50 m nebo s naložením na dopravní prostředek,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2" t="s">
        <v>621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622</v>
      </c>
      <c r="D21" s="223"/>
      <c r="E21" s="224">
        <v>4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625</v>
      </c>
      <c r="D22" s="223"/>
      <c r="E22" s="224">
        <v>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5</v>
      </c>
      <c r="B23" s="237" t="s">
        <v>629</v>
      </c>
      <c r="C23" s="250" t="s">
        <v>630</v>
      </c>
      <c r="D23" s="238" t="s">
        <v>450</v>
      </c>
      <c r="E23" s="239">
        <v>7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429</v>
      </c>
      <c r="T23" s="242" t="s">
        <v>430</v>
      </c>
      <c r="U23" s="221">
        <v>0</v>
      </c>
      <c r="V23" s="221">
        <f>ROUND(E23*U23,2)</f>
        <v>0</v>
      </c>
      <c r="W23" s="221"/>
      <c r="X23" s="221" t="s">
        <v>241</v>
      </c>
      <c r="Y23" s="221" t="s">
        <v>615</v>
      </c>
      <c r="Z23" s="210"/>
      <c r="AA23" s="210"/>
      <c r="AB23" s="210"/>
      <c r="AC23" s="210"/>
      <c r="AD23" s="210"/>
      <c r="AE23" s="210"/>
      <c r="AF23" s="210"/>
      <c r="AG23" s="210" t="s">
        <v>243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621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622</v>
      </c>
      <c r="D25" s="223"/>
      <c r="E25" s="224">
        <v>4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625</v>
      </c>
      <c r="D26" s="223"/>
      <c r="E26" s="224">
        <v>3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6">
        <v>6</v>
      </c>
      <c r="B27" s="237" t="s">
        <v>631</v>
      </c>
      <c r="C27" s="250" t="s">
        <v>632</v>
      </c>
      <c r="D27" s="238" t="s">
        <v>237</v>
      </c>
      <c r="E27" s="239">
        <v>290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429</v>
      </c>
      <c r="T27" s="242" t="s">
        <v>430</v>
      </c>
      <c r="U27" s="221">
        <v>0</v>
      </c>
      <c r="V27" s="221">
        <f>ROUND(E27*U27,2)</f>
        <v>0</v>
      </c>
      <c r="W27" s="221"/>
      <c r="X27" s="221" t="s">
        <v>241</v>
      </c>
      <c r="Y27" s="221" t="s">
        <v>615</v>
      </c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2" t="s">
        <v>633</v>
      </c>
      <c r="D28" s="223"/>
      <c r="E28" s="224"/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634</v>
      </c>
      <c r="D29" s="223"/>
      <c r="E29" s="224">
        <v>290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219</v>
      </c>
    </row>
    <row r="31" spans="1:60" x14ac:dyDescent="0.2">
      <c r="A31" s="213"/>
      <c r="B31" s="214" t="s">
        <v>29</v>
      </c>
      <c r="C31" s="258"/>
      <c r="D31" s="215"/>
      <c r="E31" s="216"/>
      <c r="F31" s="216"/>
      <c r="G31" s="235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611</v>
      </c>
    </row>
    <row r="32" spans="1:60" x14ac:dyDescent="0.2">
      <c r="C32" s="259"/>
      <c r="D32" s="10"/>
      <c r="AG32" t="s">
        <v>612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GY1GhA43aw9b3sEAK9emMzZuDuOTRpjrheVDAeaO62BYNyBEGGx8V9BwOK9Lha7yGVeZwS0ggiorMyE0wBQmw==" saltValue="HhCpTQYSdT1Rh4Gg/auIyA==" spinCount="100000" sheet="1" formatRows="0"/>
  <mergeCells count="6"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F274-A06E-49F8-BDB2-FBDA4B5B86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SUMIF(AG9:AG53,"&lt;&gt;NOR",G9:G53)</f>
        <v>0</v>
      </c>
      <c r="H8" s="233"/>
      <c r="I8" s="233">
        <f>SUM(I9:I53)</f>
        <v>0</v>
      </c>
      <c r="J8" s="233"/>
      <c r="K8" s="233">
        <f>SUM(K9:K53)</f>
        <v>0</v>
      </c>
      <c r="L8" s="233"/>
      <c r="M8" s="233">
        <f>SUM(M9:M53)</f>
        <v>0</v>
      </c>
      <c r="N8" s="232"/>
      <c r="O8" s="232">
        <f>SUM(O9:O53)</f>
        <v>228.11</v>
      </c>
      <c r="P8" s="232"/>
      <c r="Q8" s="232">
        <f>SUM(Q9:Q53)</f>
        <v>28.650000000000002</v>
      </c>
      <c r="R8" s="233"/>
      <c r="S8" s="233"/>
      <c r="T8" s="234"/>
      <c r="U8" s="228"/>
      <c r="V8" s="228">
        <f>SUM(V9:V53)</f>
        <v>99.74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635</v>
      </c>
      <c r="C9" s="250" t="s">
        <v>636</v>
      </c>
      <c r="D9" s="238" t="s">
        <v>237</v>
      </c>
      <c r="E9" s="239">
        <v>22.65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0.11</v>
      </c>
      <c r="Q9" s="239">
        <f>ROUND(E9*P9,2)</f>
        <v>2.4900000000000002</v>
      </c>
      <c r="R9" s="241" t="s">
        <v>238</v>
      </c>
      <c r="S9" s="241" t="s">
        <v>239</v>
      </c>
      <c r="T9" s="242" t="s">
        <v>240</v>
      </c>
      <c r="U9" s="221">
        <v>0.2</v>
      </c>
      <c r="V9" s="221">
        <f>ROUND(E9*U9,2)</f>
        <v>4.53</v>
      </c>
      <c r="W9" s="221"/>
      <c r="X9" s="221" t="s">
        <v>241</v>
      </c>
      <c r="Y9" s="221" t="s">
        <v>242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637</v>
      </c>
      <c r="D10" s="223"/>
      <c r="E10" s="224">
        <v>9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2" t="s">
        <v>638</v>
      </c>
      <c r="D11" s="223"/>
      <c r="E11" s="224">
        <v>11.25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639</v>
      </c>
      <c r="D12" s="223"/>
      <c r="E12" s="224">
        <v>2.4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6">
        <v>2</v>
      </c>
      <c r="B13" s="237" t="s">
        <v>640</v>
      </c>
      <c r="C13" s="250" t="s">
        <v>641</v>
      </c>
      <c r="D13" s="238" t="s">
        <v>237</v>
      </c>
      <c r="E13" s="239">
        <v>22.65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0.44</v>
      </c>
      <c r="Q13" s="239">
        <f>ROUND(E13*P13,2)</f>
        <v>9.9700000000000006</v>
      </c>
      <c r="R13" s="241" t="s">
        <v>238</v>
      </c>
      <c r="S13" s="241" t="s">
        <v>239</v>
      </c>
      <c r="T13" s="242" t="s">
        <v>240</v>
      </c>
      <c r="U13" s="221">
        <v>0.2</v>
      </c>
      <c r="V13" s="221">
        <f>ROUND(E13*U13,2)</f>
        <v>4.53</v>
      </c>
      <c r="W13" s="221"/>
      <c r="X13" s="221" t="s">
        <v>241</v>
      </c>
      <c r="Y13" s="221" t="s">
        <v>256</v>
      </c>
      <c r="Z13" s="210"/>
      <c r="AA13" s="210"/>
      <c r="AB13" s="210"/>
      <c r="AC13" s="210"/>
      <c r="AD13" s="210"/>
      <c r="AE13" s="210"/>
      <c r="AF13" s="210"/>
      <c r="AG13" s="210" t="s">
        <v>243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51" t="s">
        <v>642</v>
      </c>
      <c r="D14" s="243"/>
      <c r="E14" s="243"/>
      <c r="F14" s="243"/>
      <c r="G14" s="243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4" t="str">
        <f>C14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2" t="s">
        <v>643</v>
      </c>
      <c r="D15" s="223"/>
      <c r="E15" s="224">
        <v>22.65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247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6">
        <v>3</v>
      </c>
      <c r="B16" s="237" t="s">
        <v>644</v>
      </c>
      <c r="C16" s="250" t="s">
        <v>645</v>
      </c>
      <c r="D16" s="238" t="s">
        <v>311</v>
      </c>
      <c r="E16" s="239">
        <v>12.4575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1.3</v>
      </c>
      <c r="Q16" s="239">
        <f>ROUND(E16*P16,2)</f>
        <v>16.190000000000001</v>
      </c>
      <c r="R16" s="241" t="s">
        <v>646</v>
      </c>
      <c r="S16" s="241" t="s">
        <v>239</v>
      </c>
      <c r="T16" s="242" t="s">
        <v>240</v>
      </c>
      <c r="U16" s="221">
        <v>0.51</v>
      </c>
      <c r="V16" s="221">
        <f>ROUND(E16*U16,2)</f>
        <v>6.35</v>
      </c>
      <c r="W16" s="221"/>
      <c r="X16" s="221" t="s">
        <v>241</v>
      </c>
      <c r="Y16" s="221" t="s">
        <v>242</v>
      </c>
      <c r="Z16" s="210"/>
      <c r="AA16" s="210"/>
      <c r="AB16" s="210"/>
      <c r="AC16" s="210"/>
      <c r="AD16" s="210"/>
      <c r="AE16" s="210"/>
      <c r="AF16" s="210"/>
      <c r="AG16" s="210" t="s">
        <v>243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1" t="s">
        <v>647</v>
      </c>
      <c r="D17" s="243"/>
      <c r="E17" s="243"/>
      <c r="F17" s="243"/>
      <c r="G17" s="243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2" t="s">
        <v>648</v>
      </c>
      <c r="D18" s="223"/>
      <c r="E18" s="224">
        <v>4.95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2" t="s">
        <v>649</v>
      </c>
      <c r="D19" s="223"/>
      <c r="E19" s="224">
        <v>6.1875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650</v>
      </c>
      <c r="D20" s="223"/>
      <c r="E20" s="224">
        <v>1.32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6">
        <v>4</v>
      </c>
      <c r="B21" s="237" t="s">
        <v>651</v>
      </c>
      <c r="C21" s="250" t="s">
        <v>652</v>
      </c>
      <c r="D21" s="238" t="s">
        <v>311</v>
      </c>
      <c r="E21" s="239">
        <v>12.24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306</v>
      </c>
      <c r="S21" s="241" t="s">
        <v>239</v>
      </c>
      <c r="T21" s="242" t="s">
        <v>240</v>
      </c>
      <c r="U21" s="221">
        <v>0.36499999999999999</v>
      </c>
      <c r="V21" s="221">
        <f>ROUND(E21*U21,2)</f>
        <v>4.47</v>
      </c>
      <c r="W21" s="221"/>
      <c r="X21" s="221" t="s">
        <v>241</v>
      </c>
      <c r="Y21" s="221" t="s">
        <v>256</v>
      </c>
      <c r="Z21" s="210"/>
      <c r="AA21" s="210"/>
      <c r="AB21" s="210"/>
      <c r="AC21" s="210"/>
      <c r="AD21" s="210"/>
      <c r="AE21" s="210"/>
      <c r="AF21" s="210"/>
      <c r="AG21" s="210" t="s">
        <v>243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1" t="s">
        <v>653</v>
      </c>
      <c r="D22" s="243"/>
      <c r="E22" s="243"/>
      <c r="F22" s="243"/>
      <c r="G22" s="243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4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2" t="s">
        <v>654</v>
      </c>
      <c r="D23" s="223"/>
      <c r="E23" s="224"/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655</v>
      </c>
      <c r="D24" s="223"/>
      <c r="E24" s="224">
        <v>6.08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656</v>
      </c>
      <c r="D25" s="223"/>
      <c r="E25" s="224">
        <v>6.16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5</v>
      </c>
      <c r="B26" s="237" t="s">
        <v>657</v>
      </c>
      <c r="C26" s="250" t="s">
        <v>658</v>
      </c>
      <c r="D26" s="238" t="s">
        <v>311</v>
      </c>
      <c r="E26" s="239">
        <v>4.8959999999999999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306</v>
      </c>
      <c r="S26" s="241" t="s">
        <v>239</v>
      </c>
      <c r="T26" s="242" t="s">
        <v>240</v>
      </c>
      <c r="U26" s="221">
        <v>0.38979999999999998</v>
      </c>
      <c r="V26" s="221">
        <f>ROUND(E26*U26,2)</f>
        <v>1.91</v>
      </c>
      <c r="W26" s="221"/>
      <c r="X26" s="221" t="s">
        <v>241</v>
      </c>
      <c r="Y26" s="221" t="s">
        <v>256</v>
      </c>
      <c r="Z26" s="210"/>
      <c r="AA26" s="210"/>
      <c r="AB26" s="210"/>
      <c r="AC26" s="210"/>
      <c r="AD26" s="210"/>
      <c r="AE26" s="210"/>
      <c r="AF26" s="210"/>
      <c r="AG26" s="210" t="s">
        <v>243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51" t="s">
        <v>653</v>
      </c>
      <c r="D27" s="243"/>
      <c r="E27" s="243"/>
      <c r="F27" s="243"/>
      <c r="G27" s="243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4" t="str">
        <f>C27</f>
        <v>zapažených i nezapažených s urovnáním dna do předepsaného profilu a spádu, s přehozením výkopku na přilehlém terénu na vzdálenost do 3 m od podélné osy rýhy nebo s naložením výkopku na dopravní prostředek.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2" t="s">
        <v>659</v>
      </c>
      <c r="D28" s="223"/>
      <c r="E28" s="224">
        <v>4.8959999999999999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6">
        <v>6</v>
      </c>
      <c r="B29" s="237" t="s">
        <v>405</v>
      </c>
      <c r="C29" s="250" t="s">
        <v>406</v>
      </c>
      <c r="D29" s="238" t="s">
        <v>311</v>
      </c>
      <c r="E29" s="239">
        <v>12.24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306</v>
      </c>
      <c r="S29" s="241" t="s">
        <v>239</v>
      </c>
      <c r="T29" s="242" t="s">
        <v>240</v>
      </c>
      <c r="U29" s="221">
        <v>1.0999999999999999E-2</v>
      </c>
      <c r="V29" s="221">
        <f>ROUND(E29*U29,2)</f>
        <v>0.13</v>
      </c>
      <c r="W29" s="221"/>
      <c r="X29" s="221" t="s">
        <v>241</v>
      </c>
      <c r="Y29" s="221" t="s">
        <v>242</v>
      </c>
      <c r="Z29" s="210"/>
      <c r="AA29" s="210"/>
      <c r="AB29" s="210"/>
      <c r="AC29" s="210"/>
      <c r="AD29" s="210"/>
      <c r="AE29" s="210"/>
      <c r="AF29" s="210"/>
      <c r="AG29" s="210" t="s">
        <v>243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1" t="s">
        <v>400</v>
      </c>
      <c r="D30" s="243"/>
      <c r="E30" s="243"/>
      <c r="F30" s="243"/>
      <c r="G30" s="243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660</v>
      </c>
      <c r="D31" s="223"/>
      <c r="E31" s="224">
        <v>12.24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6">
        <v>7</v>
      </c>
      <c r="B32" s="237" t="s">
        <v>408</v>
      </c>
      <c r="C32" s="250" t="s">
        <v>409</v>
      </c>
      <c r="D32" s="238" t="s">
        <v>311</v>
      </c>
      <c r="E32" s="239">
        <v>61.2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306</v>
      </c>
      <c r="S32" s="241" t="s">
        <v>239</v>
      </c>
      <c r="T32" s="242" t="s">
        <v>240</v>
      </c>
      <c r="U32" s="221">
        <v>0</v>
      </c>
      <c r="V32" s="221">
        <f>ROUND(E32*U32,2)</f>
        <v>0</v>
      </c>
      <c r="W32" s="221"/>
      <c r="X32" s="221" t="s">
        <v>241</v>
      </c>
      <c r="Y32" s="221" t="s">
        <v>312</v>
      </c>
      <c r="Z32" s="210"/>
      <c r="AA32" s="210"/>
      <c r="AB32" s="210"/>
      <c r="AC32" s="210"/>
      <c r="AD32" s="210"/>
      <c r="AE32" s="210"/>
      <c r="AF32" s="210"/>
      <c r="AG32" s="210" t="s">
        <v>243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1" t="s">
        <v>400</v>
      </c>
      <c r="D33" s="243"/>
      <c r="E33" s="243"/>
      <c r="F33" s="243"/>
      <c r="G33" s="243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2" t="s">
        <v>661</v>
      </c>
      <c r="D34" s="223"/>
      <c r="E34" s="224">
        <v>61.2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8</v>
      </c>
      <c r="B35" s="237" t="s">
        <v>662</v>
      </c>
      <c r="C35" s="250" t="s">
        <v>663</v>
      </c>
      <c r="D35" s="238" t="s">
        <v>311</v>
      </c>
      <c r="E35" s="239">
        <v>125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306</v>
      </c>
      <c r="S35" s="241" t="s">
        <v>239</v>
      </c>
      <c r="T35" s="242" t="s">
        <v>240</v>
      </c>
      <c r="U35" s="221">
        <v>0.31</v>
      </c>
      <c r="V35" s="221">
        <f>ROUND(E35*U35,2)</f>
        <v>38.75</v>
      </c>
      <c r="W35" s="221"/>
      <c r="X35" s="221" t="s">
        <v>241</v>
      </c>
      <c r="Y35" s="221" t="s">
        <v>242</v>
      </c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664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665</v>
      </c>
      <c r="D37" s="223"/>
      <c r="E37" s="224">
        <v>125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6">
        <v>9</v>
      </c>
      <c r="B38" s="237" t="s">
        <v>666</v>
      </c>
      <c r="C38" s="250" t="s">
        <v>667</v>
      </c>
      <c r="D38" s="238" t="s">
        <v>311</v>
      </c>
      <c r="E38" s="239">
        <v>12.24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306</v>
      </c>
      <c r="S38" s="241" t="s">
        <v>239</v>
      </c>
      <c r="T38" s="242" t="s">
        <v>240</v>
      </c>
      <c r="U38" s="221">
        <v>8.9999999999999993E-3</v>
      </c>
      <c r="V38" s="221">
        <f>ROUND(E38*U38,2)</f>
        <v>0.11</v>
      </c>
      <c r="W38" s="221"/>
      <c r="X38" s="221" t="s">
        <v>241</v>
      </c>
      <c r="Y38" s="221" t="s">
        <v>256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660</v>
      </c>
      <c r="D39" s="223"/>
      <c r="E39" s="224">
        <v>12.24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10</v>
      </c>
      <c r="B40" s="237" t="s">
        <v>668</v>
      </c>
      <c r="C40" s="250" t="s">
        <v>669</v>
      </c>
      <c r="D40" s="238" t="s">
        <v>311</v>
      </c>
      <c r="E40" s="239">
        <v>9.18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1.7</v>
      </c>
      <c r="O40" s="239">
        <f>ROUND(E40*N40,2)</f>
        <v>15.61</v>
      </c>
      <c r="P40" s="239">
        <v>0</v>
      </c>
      <c r="Q40" s="239">
        <f>ROUND(E40*P40,2)</f>
        <v>0</v>
      </c>
      <c r="R40" s="241" t="s">
        <v>306</v>
      </c>
      <c r="S40" s="241" t="s">
        <v>239</v>
      </c>
      <c r="T40" s="242" t="s">
        <v>240</v>
      </c>
      <c r="U40" s="221">
        <v>1.587</v>
      </c>
      <c r="V40" s="221">
        <f>ROUND(E40*U40,2)</f>
        <v>14.57</v>
      </c>
      <c r="W40" s="221"/>
      <c r="X40" s="221" t="s">
        <v>241</v>
      </c>
      <c r="Y40" s="221" t="s">
        <v>670</v>
      </c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17"/>
      <c r="B41" s="218"/>
      <c r="C41" s="251" t="s">
        <v>671</v>
      </c>
      <c r="D41" s="243"/>
      <c r="E41" s="243"/>
      <c r="F41" s="243"/>
      <c r="G41" s="243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4" t="str">
        <f>C41</f>
        <v>sypaninou z vhodných hornin tř. 1 - 4 nebo materiálem připraveným podél výkopu ve vzdálenosti do 3 m od jeho kraje, pro jakoukoliv hloubku výkopu a jakoukoliv míru zhutnění,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672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673</v>
      </c>
      <c r="D43" s="223"/>
      <c r="E43" s="224">
        <v>4.5599999999999996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674</v>
      </c>
      <c r="D44" s="223"/>
      <c r="E44" s="224">
        <v>4.62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11</v>
      </c>
      <c r="B45" s="237" t="s">
        <v>675</v>
      </c>
      <c r="C45" s="250" t="s">
        <v>676</v>
      </c>
      <c r="D45" s="238" t="s">
        <v>237</v>
      </c>
      <c r="E45" s="239">
        <v>1355.2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306</v>
      </c>
      <c r="S45" s="241" t="s">
        <v>239</v>
      </c>
      <c r="T45" s="242" t="s">
        <v>240</v>
      </c>
      <c r="U45" s="221">
        <v>1.7999999999999999E-2</v>
      </c>
      <c r="V45" s="221">
        <f>ROUND(E45*U45,2)</f>
        <v>24.39</v>
      </c>
      <c r="W45" s="221"/>
      <c r="X45" s="221" t="s">
        <v>241</v>
      </c>
      <c r="Y45" s="221" t="s">
        <v>615</v>
      </c>
      <c r="Z45" s="210"/>
      <c r="AA45" s="210"/>
      <c r="AB45" s="210"/>
      <c r="AC45" s="210"/>
      <c r="AD45" s="210"/>
      <c r="AE45" s="210"/>
      <c r="AF45" s="210"/>
      <c r="AG45" s="210" t="s">
        <v>243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677</v>
      </c>
      <c r="D46" s="243"/>
      <c r="E46" s="243"/>
      <c r="F46" s="243"/>
      <c r="G46" s="243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678</v>
      </c>
      <c r="D47" s="223"/>
      <c r="E47" s="224">
        <v>1355.2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12</v>
      </c>
      <c r="B48" s="237" t="s">
        <v>679</v>
      </c>
      <c r="C48" s="250" t="s">
        <v>680</v>
      </c>
      <c r="D48" s="238" t="s">
        <v>460</v>
      </c>
      <c r="E48" s="239">
        <v>20.196000000000002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306</v>
      </c>
      <c r="S48" s="241" t="s">
        <v>239</v>
      </c>
      <c r="T48" s="242" t="s">
        <v>240</v>
      </c>
      <c r="U48" s="221">
        <v>0</v>
      </c>
      <c r="V48" s="221">
        <f>ROUND(E48*U48,2)</f>
        <v>0</v>
      </c>
      <c r="W48" s="221"/>
      <c r="X48" s="221" t="s">
        <v>241</v>
      </c>
      <c r="Y48" s="221" t="s">
        <v>256</v>
      </c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681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682</v>
      </c>
      <c r="D50" s="223"/>
      <c r="E50" s="224">
        <v>20.196000000000002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13</v>
      </c>
      <c r="B51" s="237" t="s">
        <v>683</v>
      </c>
      <c r="C51" s="250" t="s">
        <v>684</v>
      </c>
      <c r="D51" s="238" t="s">
        <v>460</v>
      </c>
      <c r="E51" s="239">
        <v>212.5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1</v>
      </c>
      <c r="O51" s="239">
        <f>ROUND(E51*N51,2)</f>
        <v>212.5</v>
      </c>
      <c r="P51" s="239">
        <v>0</v>
      </c>
      <c r="Q51" s="239">
        <f>ROUND(E51*P51,2)</f>
        <v>0</v>
      </c>
      <c r="R51" s="241" t="s">
        <v>461</v>
      </c>
      <c r="S51" s="241" t="s">
        <v>239</v>
      </c>
      <c r="T51" s="242" t="s">
        <v>240</v>
      </c>
      <c r="U51" s="221">
        <v>0</v>
      </c>
      <c r="V51" s="221">
        <f>ROUND(E51*U51,2)</f>
        <v>0</v>
      </c>
      <c r="W51" s="221"/>
      <c r="X51" s="221" t="s">
        <v>462</v>
      </c>
      <c r="Y51" s="221" t="s">
        <v>242</v>
      </c>
      <c r="Z51" s="210"/>
      <c r="AA51" s="210"/>
      <c r="AB51" s="210"/>
      <c r="AC51" s="210"/>
      <c r="AD51" s="210"/>
      <c r="AE51" s="210"/>
      <c r="AF51" s="210"/>
      <c r="AG51" s="210" t="s">
        <v>463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685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686</v>
      </c>
      <c r="D53" s="223"/>
      <c r="E53" s="224">
        <v>212.5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9" t="s">
        <v>233</v>
      </c>
      <c r="B54" s="230" t="s">
        <v>147</v>
      </c>
      <c r="C54" s="249" t="s">
        <v>148</v>
      </c>
      <c r="D54" s="231"/>
      <c r="E54" s="232"/>
      <c r="F54" s="233"/>
      <c r="G54" s="233">
        <f>SUMIF(AG55:AG68,"&lt;&gt;NOR",G55:G68)</f>
        <v>0</v>
      </c>
      <c r="H54" s="233"/>
      <c r="I54" s="233">
        <f>SUM(I55:I68)</f>
        <v>0</v>
      </c>
      <c r="J54" s="233"/>
      <c r="K54" s="233">
        <f>SUM(K55:K68)</f>
        <v>0</v>
      </c>
      <c r="L54" s="233"/>
      <c r="M54" s="233">
        <f>SUM(M55:M68)</f>
        <v>0</v>
      </c>
      <c r="N54" s="232"/>
      <c r="O54" s="232">
        <f>SUM(O55:O68)</f>
        <v>17.400000000000002</v>
      </c>
      <c r="P54" s="232"/>
      <c r="Q54" s="232">
        <f>SUM(Q55:Q68)</f>
        <v>0</v>
      </c>
      <c r="R54" s="233"/>
      <c r="S54" s="233"/>
      <c r="T54" s="234"/>
      <c r="U54" s="228"/>
      <c r="V54" s="228">
        <f>SUM(V55:V68)</f>
        <v>16.53</v>
      </c>
      <c r="W54" s="228"/>
      <c r="X54" s="228"/>
      <c r="Y54" s="228"/>
      <c r="AG54" t="s">
        <v>234</v>
      </c>
    </row>
    <row r="55" spans="1:60" outlineLevel="1" x14ac:dyDescent="0.2">
      <c r="A55" s="236">
        <v>14</v>
      </c>
      <c r="B55" s="237" t="s">
        <v>687</v>
      </c>
      <c r="C55" s="250" t="s">
        <v>688</v>
      </c>
      <c r="D55" s="238" t="s">
        <v>289</v>
      </c>
      <c r="E55" s="239">
        <v>76.5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0.22106999999999999</v>
      </c>
      <c r="O55" s="239">
        <f>ROUND(E55*N55,2)</f>
        <v>16.91</v>
      </c>
      <c r="P55" s="239">
        <v>0</v>
      </c>
      <c r="Q55" s="239">
        <f>ROUND(E55*P55,2)</f>
        <v>0</v>
      </c>
      <c r="R55" s="241" t="s">
        <v>483</v>
      </c>
      <c r="S55" s="241" t="s">
        <v>239</v>
      </c>
      <c r="T55" s="242" t="s">
        <v>240</v>
      </c>
      <c r="U55" s="221">
        <v>0.185</v>
      </c>
      <c r="V55" s="221">
        <f>ROUND(E55*U55,2)</f>
        <v>14.15</v>
      </c>
      <c r="W55" s="221"/>
      <c r="X55" s="221" t="s">
        <v>241</v>
      </c>
      <c r="Y55" s="221" t="s">
        <v>689</v>
      </c>
      <c r="Z55" s="210"/>
      <c r="AA55" s="210"/>
      <c r="AB55" s="210"/>
      <c r="AC55" s="210"/>
      <c r="AD55" s="210"/>
      <c r="AE55" s="210"/>
      <c r="AF55" s="210"/>
      <c r="AG55" s="210" t="s">
        <v>243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690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4" t="str">
        <f>C56</f>
        <v>se zřízením štěrkopískového lože pod trubky a s jejich obsypem v průměrném celkovém množství do 0,15 m3/m,</v>
      </c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691</v>
      </c>
      <c r="D57" s="223"/>
      <c r="E57" s="224">
        <v>38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692</v>
      </c>
      <c r="D58" s="223"/>
      <c r="E58" s="224">
        <v>38.5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6">
        <v>15</v>
      </c>
      <c r="B59" s="237" t="s">
        <v>693</v>
      </c>
      <c r="C59" s="250" t="s">
        <v>694</v>
      </c>
      <c r="D59" s="238" t="s">
        <v>237</v>
      </c>
      <c r="E59" s="239">
        <v>26.774999999999999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1.8000000000000001E-4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646</v>
      </c>
      <c r="S59" s="241" t="s">
        <v>239</v>
      </c>
      <c r="T59" s="242" t="s">
        <v>240</v>
      </c>
      <c r="U59" s="221">
        <v>7.4999999999999997E-2</v>
      </c>
      <c r="V59" s="221">
        <f>ROUND(E59*U59,2)</f>
        <v>2.0099999999999998</v>
      </c>
      <c r="W59" s="221"/>
      <c r="X59" s="221" t="s">
        <v>241</v>
      </c>
      <c r="Y59" s="221" t="s">
        <v>689</v>
      </c>
      <c r="Z59" s="210"/>
      <c r="AA59" s="210"/>
      <c r="AB59" s="210"/>
      <c r="AC59" s="210"/>
      <c r="AD59" s="210"/>
      <c r="AE59" s="210"/>
      <c r="AF59" s="210"/>
      <c r="AG59" s="210" t="s">
        <v>243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695</v>
      </c>
      <c r="D60" s="243"/>
      <c r="E60" s="243"/>
      <c r="F60" s="243"/>
      <c r="G60" s="243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696</v>
      </c>
      <c r="D61" s="223"/>
      <c r="E61" s="224">
        <v>26.774999999999999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6">
        <v>16</v>
      </c>
      <c r="B62" s="237" t="s">
        <v>697</v>
      </c>
      <c r="C62" s="250" t="s">
        <v>698</v>
      </c>
      <c r="D62" s="238" t="s">
        <v>699</v>
      </c>
      <c r="E62" s="239">
        <v>2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0.22106999999999999</v>
      </c>
      <c r="O62" s="239">
        <f>ROUND(E62*N62,2)</f>
        <v>0.44</v>
      </c>
      <c r="P62" s="239">
        <v>0</v>
      </c>
      <c r="Q62" s="239">
        <f>ROUND(E62*P62,2)</f>
        <v>0</v>
      </c>
      <c r="R62" s="241"/>
      <c r="S62" s="241" t="s">
        <v>429</v>
      </c>
      <c r="T62" s="242" t="s">
        <v>430</v>
      </c>
      <c r="U62" s="221">
        <v>0.185</v>
      </c>
      <c r="V62" s="221">
        <f>ROUND(E62*U62,2)</f>
        <v>0.37</v>
      </c>
      <c r="W62" s="221"/>
      <c r="X62" s="221" t="s">
        <v>241</v>
      </c>
      <c r="Y62" s="221" t="s">
        <v>689</v>
      </c>
      <c r="Z62" s="210"/>
      <c r="AA62" s="210"/>
      <c r="AB62" s="210"/>
      <c r="AC62" s="210"/>
      <c r="AD62" s="210"/>
      <c r="AE62" s="210"/>
      <c r="AF62" s="210"/>
      <c r="AG62" s="210" t="s">
        <v>243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2" t="s">
        <v>700</v>
      </c>
      <c r="D63" s="223"/>
      <c r="E63" s="224">
        <v>1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701</v>
      </c>
      <c r="D64" s="223"/>
      <c r="E64" s="224">
        <v>1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6">
        <v>17</v>
      </c>
      <c r="B65" s="237" t="s">
        <v>702</v>
      </c>
      <c r="C65" s="250" t="s">
        <v>703</v>
      </c>
      <c r="D65" s="238" t="s">
        <v>289</v>
      </c>
      <c r="E65" s="239">
        <v>84.15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4.8000000000000001E-4</v>
      </c>
      <c r="O65" s="239">
        <f>ROUND(E65*N65,2)</f>
        <v>0.04</v>
      </c>
      <c r="P65" s="239">
        <v>0</v>
      </c>
      <c r="Q65" s="239">
        <f>ROUND(E65*P65,2)</f>
        <v>0</v>
      </c>
      <c r="R65" s="241" t="s">
        <v>461</v>
      </c>
      <c r="S65" s="241" t="s">
        <v>239</v>
      </c>
      <c r="T65" s="242" t="s">
        <v>240</v>
      </c>
      <c r="U65" s="221">
        <v>0</v>
      </c>
      <c r="V65" s="221">
        <f>ROUND(E65*U65,2)</f>
        <v>0</v>
      </c>
      <c r="W65" s="221"/>
      <c r="X65" s="221" t="s">
        <v>462</v>
      </c>
      <c r="Y65" s="221" t="s">
        <v>689</v>
      </c>
      <c r="Z65" s="210"/>
      <c r="AA65" s="210"/>
      <c r="AB65" s="210"/>
      <c r="AC65" s="210"/>
      <c r="AD65" s="210"/>
      <c r="AE65" s="210"/>
      <c r="AF65" s="210"/>
      <c r="AG65" s="210" t="s">
        <v>463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 t="s">
        <v>704</v>
      </c>
      <c r="D66" s="223"/>
      <c r="E66" s="224">
        <v>84.15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247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6">
        <v>18</v>
      </c>
      <c r="B67" s="237" t="s">
        <v>705</v>
      </c>
      <c r="C67" s="250" t="s">
        <v>706</v>
      </c>
      <c r="D67" s="238" t="s">
        <v>237</v>
      </c>
      <c r="E67" s="239">
        <v>29.452500000000001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2.9999999999999997E-4</v>
      </c>
      <c r="O67" s="239">
        <f>ROUND(E67*N67,2)</f>
        <v>0.01</v>
      </c>
      <c r="P67" s="239">
        <v>0</v>
      </c>
      <c r="Q67" s="239">
        <f>ROUND(E67*P67,2)</f>
        <v>0</v>
      </c>
      <c r="R67" s="241" t="s">
        <v>461</v>
      </c>
      <c r="S67" s="241" t="s">
        <v>239</v>
      </c>
      <c r="T67" s="242" t="s">
        <v>240</v>
      </c>
      <c r="U67" s="221">
        <v>0</v>
      </c>
      <c r="V67" s="221">
        <f>ROUND(E67*U67,2)</f>
        <v>0</v>
      </c>
      <c r="W67" s="221"/>
      <c r="X67" s="221" t="s">
        <v>462</v>
      </c>
      <c r="Y67" s="221" t="s">
        <v>689</v>
      </c>
      <c r="Z67" s="210"/>
      <c r="AA67" s="210"/>
      <c r="AB67" s="210"/>
      <c r="AC67" s="210"/>
      <c r="AD67" s="210"/>
      <c r="AE67" s="210"/>
      <c r="AF67" s="210"/>
      <c r="AG67" s="210" t="s">
        <v>463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707</v>
      </c>
      <c r="D68" s="223"/>
      <c r="E68" s="224">
        <v>29.452500000000001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9" t="s">
        <v>233</v>
      </c>
      <c r="B69" s="230" t="s">
        <v>151</v>
      </c>
      <c r="C69" s="249" t="s">
        <v>152</v>
      </c>
      <c r="D69" s="231"/>
      <c r="E69" s="232"/>
      <c r="F69" s="233"/>
      <c r="G69" s="233">
        <f>SUMIF(AG70:AG79,"&lt;&gt;NOR",G70:G79)</f>
        <v>0</v>
      </c>
      <c r="H69" s="233"/>
      <c r="I69" s="233">
        <f>SUM(I70:I79)</f>
        <v>0</v>
      </c>
      <c r="J69" s="233"/>
      <c r="K69" s="233">
        <f>SUM(K70:K79)</f>
        <v>0</v>
      </c>
      <c r="L69" s="233"/>
      <c r="M69" s="233">
        <f>SUM(M70:M79)</f>
        <v>0</v>
      </c>
      <c r="N69" s="232"/>
      <c r="O69" s="232">
        <f>SUM(O70:O79)</f>
        <v>9.59</v>
      </c>
      <c r="P69" s="232"/>
      <c r="Q69" s="232">
        <f>SUM(Q70:Q79)</f>
        <v>0</v>
      </c>
      <c r="R69" s="233"/>
      <c r="S69" s="233"/>
      <c r="T69" s="234"/>
      <c r="U69" s="228"/>
      <c r="V69" s="228">
        <f>SUM(V70:V79)</f>
        <v>171.88</v>
      </c>
      <c r="W69" s="228"/>
      <c r="X69" s="228"/>
      <c r="Y69" s="228"/>
      <c r="AG69" t="s">
        <v>234</v>
      </c>
    </row>
    <row r="70" spans="1:60" outlineLevel="1" x14ac:dyDescent="0.2">
      <c r="A70" s="236">
        <v>19</v>
      </c>
      <c r="B70" s="237" t="s">
        <v>708</v>
      </c>
      <c r="C70" s="250" t="s">
        <v>709</v>
      </c>
      <c r="D70" s="238" t="s">
        <v>311</v>
      </c>
      <c r="E70" s="239">
        <v>3.06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1.8907700000000001</v>
      </c>
      <c r="O70" s="239">
        <f>ROUND(E70*N70,2)</f>
        <v>5.79</v>
      </c>
      <c r="P70" s="239">
        <v>0</v>
      </c>
      <c r="Q70" s="239">
        <f>ROUND(E70*P70,2)</f>
        <v>0</v>
      </c>
      <c r="R70" s="241" t="s">
        <v>483</v>
      </c>
      <c r="S70" s="241" t="s">
        <v>239</v>
      </c>
      <c r="T70" s="242" t="s">
        <v>240</v>
      </c>
      <c r="U70" s="221">
        <v>1.6950000000000001</v>
      </c>
      <c r="V70" s="221">
        <f>ROUND(E70*U70,2)</f>
        <v>5.19</v>
      </c>
      <c r="W70" s="221"/>
      <c r="X70" s="221" t="s">
        <v>241</v>
      </c>
      <c r="Y70" s="221" t="s">
        <v>670</v>
      </c>
      <c r="Z70" s="210"/>
      <c r="AA70" s="210"/>
      <c r="AB70" s="210"/>
      <c r="AC70" s="210"/>
      <c r="AD70" s="210"/>
      <c r="AE70" s="210"/>
      <c r="AF70" s="210"/>
      <c r="AG70" s="210" t="s">
        <v>243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1" t="s">
        <v>710</v>
      </c>
      <c r="D71" s="243"/>
      <c r="E71" s="243"/>
      <c r="F71" s="243"/>
      <c r="G71" s="243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2" t="s">
        <v>672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711</v>
      </c>
      <c r="D73" s="223"/>
      <c r="E73" s="224">
        <v>1.52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712</v>
      </c>
      <c r="D74" s="223"/>
      <c r="E74" s="224">
        <v>1.54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6">
        <v>20</v>
      </c>
      <c r="B75" s="237" t="s">
        <v>713</v>
      </c>
      <c r="C75" s="250" t="s">
        <v>714</v>
      </c>
      <c r="D75" s="238" t="s">
        <v>237</v>
      </c>
      <c r="E75" s="239">
        <v>1355.2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2.2499999999999998E-3</v>
      </c>
      <c r="O75" s="239">
        <f>ROUND(E75*N75,2)</f>
        <v>3.05</v>
      </c>
      <c r="P75" s="239">
        <v>0</v>
      </c>
      <c r="Q75" s="239">
        <f>ROUND(E75*P75,2)</f>
        <v>0</v>
      </c>
      <c r="R75" s="241" t="s">
        <v>715</v>
      </c>
      <c r="S75" s="241" t="s">
        <v>239</v>
      </c>
      <c r="T75" s="242" t="s">
        <v>240</v>
      </c>
      <c r="U75" s="221">
        <v>0.123</v>
      </c>
      <c r="V75" s="221">
        <f>ROUND(E75*U75,2)</f>
        <v>166.69</v>
      </c>
      <c r="W75" s="221"/>
      <c r="X75" s="221" t="s">
        <v>241</v>
      </c>
      <c r="Y75" s="221" t="s">
        <v>312</v>
      </c>
      <c r="Z75" s="210"/>
      <c r="AA75" s="210"/>
      <c r="AB75" s="210"/>
      <c r="AC75" s="210"/>
      <c r="AD75" s="210"/>
      <c r="AE75" s="210"/>
      <c r="AF75" s="210"/>
      <c r="AG75" s="210" t="s">
        <v>243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1" t="s">
        <v>716</v>
      </c>
      <c r="D76" s="243"/>
      <c r="E76" s="243"/>
      <c r="F76" s="243"/>
      <c r="G76" s="243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44" t="str">
        <f>C76</f>
        <v>v rovině nebo ve svahu, s přesahem jednotlivých pásů 150 mm, s uchycením v terénu sponami z betonářské oceli</v>
      </c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2" t="s">
        <v>717</v>
      </c>
      <c r="D77" s="223"/>
      <c r="E77" s="224">
        <v>1355.2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6">
        <v>21</v>
      </c>
      <c r="B78" s="237" t="s">
        <v>718</v>
      </c>
      <c r="C78" s="250" t="s">
        <v>719</v>
      </c>
      <c r="D78" s="238" t="s">
        <v>720</v>
      </c>
      <c r="E78" s="239">
        <v>1490.72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5.0000000000000001E-4</v>
      </c>
      <c r="O78" s="239">
        <f>ROUND(E78*N78,2)</f>
        <v>0.75</v>
      </c>
      <c r="P78" s="239">
        <v>0</v>
      </c>
      <c r="Q78" s="239">
        <f>ROUND(E78*P78,2)</f>
        <v>0</v>
      </c>
      <c r="R78" s="241"/>
      <c r="S78" s="241" t="s">
        <v>429</v>
      </c>
      <c r="T78" s="242" t="s">
        <v>430</v>
      </c>
      <c r="U78" s="221">
        <v>0</v>
      </c>
      <c r="V78" s="221">
        <f>ROUND(E78*U78,2)</f>
        <v>0</v>
      </c>
      <c r="W78" s="221"/>
      <c r="X78" s="221" t="s">
        <v>241</v>
      </c>
      <c r="Y78" s="221" t="s">
        <v>312</v>
      </c>
      <c r="Z78" s="210"/>
      <c r="AA78" s="210"/>
      <c r="AB78" s="210"/>
      <c r="AC78" s="210"/>
      <c r="AD78" s="210"/>
      <c r="AE78" s="210"/>
      <c r="AF78" s="210"/>
      <c r="AG78" s="210" t="s">
        <v>243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2" t="s">
        <v>721</v>
      </c>
      <c r="D79" s="223"/>
      <c r="E79" s="224">
        <v>1490.72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247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9" t="s">
        <v>233</v>
      </c>
      <c r="B80" s="230" t="s">
        <v>153</v>
      </c>
      <c r="C80" s="249" t="s">
        <v>154</v>
      </c>
      <c r="D80" s="231"/>
      <c r="E80" s="232"/>
      <c r="F80" s="233"/>
      <c r="G80" s="233">
        <f>SUMIF(AG81:AG131,"&lt;&gt;NOR",G81:G131)</f>
        <v>0</v>
      </c>
      <c r="H80" s="233"/>
      <c r="I80" s="233">
        <f>SUM(I81:I131)</f>
        <v>0</v>
      </c>
      <c r="J80" s="233"/>
      <c r="K80" s="233">
        <f>SUM(K81:K131)</f>
        <v>0</v>
      </c>
      <c r="L80" s="233"/>
      <c r="M80" s="233">
        <f>SUM(M81:M131)</f>
        <v>0</v>
      </c>
      <c r="N80" s="232"/>
      <c r="O80" s="232">
        <f>SUM(O81:O131)</f>
        <v>2345.6699999999996</v>
      </c>
      <c r="P80" s="232"/>
      <c r="Q80" s="232">
        <f>SUM(Q81:Q131)</f>
        <v>0</v>
      </c>
      <c r="R80" s="233"/>
      <c r="S80" s="233"/>
      <c r="T80" s="234"/>
      <c r="U80" s="228"/>
      <c r="V80" s="228">
        <f>SUM(V81:V131)</f>
        <v>220.38</v>
      </c>
      <c r="W80" s="228"/>
      <c r="X80" s="228"/>
      <c r="Y80" s="228"/>
      <c r="AG80" t="s">
        <v>234</v>
      </c>
    </row>
    <row r="81" spans="1:60" outlineLevel="1" x14ac:dyDescent="0.2">
      <c r="A81" s="236">
        <v>22</v>
      </c>
      <c r="B81" s="237" t="s">
        <v>722</v>
      </c>
      <c r="C81" s="250" t="s">
        <v>723</v>
      </c>
      <c r="D81" s="238" t="s">
        <v>311</v>
      </c>
      <c r="E81" s="239">
        <v>12.4575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/>
      <c r="S81" s="241" t="s">
        <v>239</v>
      </c>
      <c r="T81" s="242" t="s">
        <v>240</v>
      </c>
      <c r="U81" s="221">
        <v>0.33</v>
      </c>
      <c r="V81" s="221">
        <f>ROUND(E81*U81,2)</f>
        <v>4.1100000000000003</v>
      </c>
      <c r="W81" s="221"/>
      <c r="X81" s="221" t="s">
        <v>241</v>
      </c>
      <c r="Y81" s="221" t="s">
        <v>242</v>
      </c>
      <c r="Z81" s="210"/>
      <c r="AA81" s="210"/>
      <c r="AB81" s="210"/>
      <c r="AC81" s="210"/>
      <c r="AD81" s="210"/>
      <c r="AE81" s="210"/>
      <c r="AF81" s="210"/>
      <c r="AG81" s="210" t="s">
        <v>243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2" t="s">
        <v>724</v>
      </c>
      <c r="D82" s="223"/>
      <c r="E82" s="224">
        <v>12.4575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247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6">
        <v>23</v>
      </c>
      <c r="B83" s="237" t="s">
        <v>725</v>
      </c>
      <c r="C83" s="250" t="s">
        <v>726</v>
      </c>
      <c r="D83" s="238" t="s">
        <v>237</v>
      </c>
      <c r="E83" s="239">
        <v>1355.2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0.59850000000000003</v>
      </c>
      <c r="O83" s="239">
        <f>ROUND(E83*N83,2)</f>
        <v>811.09</v>
      </c>
      <c r="P83" s="239">
        <v>0</v>
      </c>
      <c r="Q83" s="239">
        <f>ROUND(E83*P83,2)</f>
        <v>0</v>
      </c>
      <c r="R83" s="241" t="s">
        <v>238</v>
      </c>
      <c r="S83" s="241" t="s">
        <v>239</v>
      </c>
      <c r="T83" s="242" t="s">
        <v>239</v>
      </c>
      <c r="U83" s="221">
        <v>2.3E-2</v>
      </c>
      <c r="V83" s="221">
        <f>ROUND(E83*U83,2)</f>
        <v>31.17</v>
      </c>
      <c r="W83" s="221"/>
      <c r="X83" s="221" t="s">
        <v>241</v>
      </c>
      <c r="Y83" s="221" t="s">
        <v>312</v>
      </c>
      <c r="Z83" s="210"/>
      <c r="AA83" s="210"/>
      <c r="AB83" s="210"/>
      <c r="AC83" s="210"/>
      <c r="AD83" s="210"/>
      <c r="AE83" s="210"/>
      <c r="AF83" s="210"/>
      <c r="AG83" s="210" t="s">
        <v>243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1" t="s">
        <v>727</v>
      </c>
      <c r="D84" s="243"/>
      <c r="E84" s="243"/>
      <c r="F84" s="243"/>
      <c r="G84" s="243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2" t="s">
        <v>728</v>
      </c>
      <c r="D85" s="223"/>
      <c r="E85" s="224"/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717</v>
      </c>
      <c r="D86" s="223"/>
      <c r="E86" s="224">
        <v>1355.2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6">
        <v>24</v>
      </c>
      <c r="B87" s="237" t="s">
        <v>729</v>
      </c>
      <c r="C87" s="250" t="s">
        <v>730</v>
      </c>
      <c r="D87" s="238" t="s">
        <v>237</v>
      </c>
      <c r="E87" s="239">
        <v>22.65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0.43</v>
      </c>
      <c r="O87" s="239">
        <f>ROUND(E87*N87,2)</f>
        <v>9.74</v>
      </c>
      <c r="P87" s="239">
        <v>0</v>
      </c>
      <c r="Q87" s="239">
        <f>ROUND(E87*P87,2)</f>
        <v>0</v>
      </c>
      <c r="R87" s="241" t="s">
        <v>238</v>
      </c>
      <c r="S87" s="241" t="s">
        <v>239</v>
      </c>
      <c r="T87" s="242" t="s">
        <v>240</v>
      </c>
      <c r="U87" s="221">
        <v>2.8000000000000001E-2</v>
      </c>
      <c r="V87" s="221">
        <f>ROUND(E87*U87,2)</f>
        <v>0.63</v>
      </c>
      <c r="W87" s="221"/>
      <c r="X87" s="221" t="s">
        <v>241</v>
      </c>
      <c r="Y87" s="221" t="s">
        <v>242</v>
      </c>
      <c r="Z87" s="210"/>
      <c r="AA87" s="210"/>
      <c r="AB87" s="210"/>
      <c r="AC87" s="210"/>
      <c r="AD87" s="210"/>
      <c r="AE87" s="210"/>
      <c r="AF87" s="210"/>
      <c r="AG87" s="210" t="s">
        <v>243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1" t="s">
        <v>731</v>
      </c>
      <c r="D88" s="243"/>
      <c r="E88" s="243"/>
      <c r="F88" s="243"/>
      <c r="G88" s="243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2" t="s">
        <v>643</v>
      </c>
      <c r="D89" s="223"/>
      <c r="E89" s="224">
        <v>22.65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6">
        <v>25</v>
      </c>
      <c r="B90" s="237" t="s">
        <v>732</v>
      </c>
      <c r="C90" s="250" t="s">
        <v>733</v>
      </c>
      <c r="D90" s="238" t="s">
        <v>237</v>
      </c>
      <c r="E90" s="239">
        <v>1355.2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0.378</v>
      </c>
      <c r="O90" s="239">
        <f>ROUND(E90*N90,2)</f>
        <v>512.27</v>
      </c>
      <c r="P90" s="239">
        <v>0</v>
      </c>
      <c r="Q90" s="239">
        <f>ROUND(E90*P90,2)</f>
        <v>0</v>
      </c>
      <c r="R90" s="241" t="s">
        <v>238</v>
      </c>
      <c r="S90" s="241" t="s">
        <v>239</v>
      </c>
      <c r="T90" s="242" t="s">
        <v>240</v>
      </c>
      <c r="U90" s="221">
        <v>2.5999999999999999E-2</v>
      </c>
      <c r="V90" s="221">
        <f>ROUND(E90*U90,2)</f>
        <v>35.24</v>
      </c>
      <c r="W90" s="221"/>
      <c r="X90" s="221" t="s">
        <v>241</v>
      </c>
      <c r="Y90" s="221" t="s">
        <v>615</v>
      </c>
      <c r="Z90" s="210"/>
      <c r="AA90" s="210"/>
      <c r="AB90" s="210"/>
      <c r="AC90" s="210"/>
      <c r="AD90" s="210"/>
      <c r="AE90" s="210"/>
      <c r="AF90" s="210"/>
      <c r="AG90" s="210" t="s">
        <v>243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2" t="s">
        <v>678</v>
      </c>
      <c r="D91" s="223"/>
      <c r="E91" s="224">
        <v>1355.2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6">
        <v>26</v>
      </c>
      <c r="B92" s="237" t="s">
        <v>734</v>
      </c>
      <c r="C92" s="250" t="s">
        <v>735</v>
      </c>
      <c r="D92" s="238" t="s">
        <v>237</v>
      </c>
      <c r="E92" s="239">
        <v>1355.2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0.441</v>
      </c>
      <c r="O92" s="239">
        <f>ROUND(E92*N92,2)</f>
        <v>597.64</v>
      </c>
      <c r="P92" s="239">
        <v>0</v>
      </c>
      <c r="Q92" s="239">
        <f>ROUND(E92*P92,2)</f>
        <v>0</v>
      </c>
      <c r="R92" s="241" t="s">
        <v>238</v>
      </c>
      <c r="S92" s="241" t="s">
        <v>239</v>
      </c>
      <c r="T92" s="242" t="s">
        <v>240</v>
      </c>
      <c r="U92" s="221">
        <v>2.9000000000000001E-2</v>
      </c>
      <c r="V92" s="221">
        <f>ROUND(E92*U92,2)</f>
        <v>39.299999999999997</v>
      </c>
      <c r="W92" s="221"/>
      <c r="X92" s="221" t="s">
        <v>241</v>
      </c>
      <c r="Y92" s="221" t="s">
        <v>615</v>
      </c>
      <c r="Z92" s="210"/>
      <c r="AA92" s="210"/>
      <c r="AB92" s="210"/>
      <c r="AC92" s="210"/>
      <c r="AD92" s="210"/>
      <c r="AE92" s="210"/>
      <c r="AF92" s="210"/>
      <c r="AG92" s="210" t="s">
        <v>243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2" t="s">
        <v>678</v>
      </c>
      <c r="D93" s="223"/>
      <c r="E93" s="224">
        <v>1355.2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6">
        <v>27</v>
      </c>
      <c r="B94" s="237" t="s">
        <v>736</v>
      </c>
      <c r="C94" s="250" t="s">
        <v>737</v>
      </c>
      <c r="D94" s="238" t="s">
        <v>237</v>
      </c>
      <c r="E94" s="239">
        <v>22.65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0.441</v>
      </c>
      <c r="O94" s="239">
        <f>ROUND(E94*N94,2)</f>
        <v>9.99</v>
      </c>
      <c r="P94" s="239">
        <v>0</v>
      </c>
      <c r="Q94" s="239">
        <f>ROUND(E94*P94,2)</f>
        <v>0</v>
      </c>
      <c r="R94" s="241" t="s">
        <v>238</v>
      </c>
      <c r="S94" s="241" t="s">
        <v>239</v>
      </c>
      <c r="T94" s="242" t="s">
        <v>240</v>
      </c>
      <c r="U94" s="221">
        <v>2.9000000000000001E-2</v>
      </c>
      <c r="V94" s="221">
        <f>ROUND(E94*U94,2)</f>
        <v>0.66</v>
      </c>
      <c r="W94" s="221"/>
      <c r="X94" s="221" t="s">
        <v>241</v>
      </c>
      <c r="Y94" s="221" t="s">
        <v>242</v>
      </c>
      <c r="Z94" s="210"/>
      <c r="AA94" s="210"/>
      <c r="AB94" s="210"/>
      <c r="AC94" s="210"/>
      <c r="AD94" s="210"/>
      <c r="AE94" s="210"/>
      <c r="AF94" s="210"/>
      <c r="AG94" s="210" t="s">
        <v>243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2" t="s">
        <v>643</v>
      </c>
      <c r="D95" s="223"/>
      <c r="E95" s="224">
        <v>22.65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247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6">
        <v>28</v>
      </c>
      <c r="B96" s="237" t="s">
        <v>738</v>
      </c>
      <c r="C96" s="250" t="s">
        <v>739</v>
      </c>
      <c r="D96" s="238" t="s">
        <v>237</v>
      </c>
      <c r="E96" s="239">
        <v>22.65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0.18462999999999999</v>
      </c>
      <c r="O96" s="239">
        <f>ROUND(E96*N96,2)</f>
        <v>4.18</v>
      </c>
      <c r="P96" s="239">
        <v>0</v>
      </c>
      <c r="Q96" s="239">
        <f>ROUND(E96*P96,2)</f>
        <v>0</v>
      </c>
      <c r="R96" s="241" t="s">
        <v>238</v>
      </c>
      <c r="S96" s="241" t="s">
        <v>239</v>
      </c>
      <c r="T96" s="242" t="s">
        <v>240</v>
      </c>
      <c r="U96" s="221">
        <v>6.4000000000000001E-2</v>
      </c>
      <c r="V96" s="221">
        <f>ROUND(E96*U96,2)</f>
        <v>1.45</v>
      </c>
      <c r="W96" s="221"/>
      <c r="X96" s="221" t="s">
        <v>241</v>
      </c>
      <c r="Y96" s="221" t="s">
        <v>242</v>
      </c>
      <c r="Z96" s="210"/>
      <c r="AA96" s="210"/>
      <c r="AB96" s="210"/>
      <c r="AC96" s="210"/>
      <c r="AD96" s="210"/>
      <c r="AE96" s="210"/>
      <c r="AF96" s="210"/>
      <c r="AG96" s="210" t="s">
        <v>243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1" t="s">
        <v>740</v>
      </c>
      <c r="D97" s="243"/>
      <c r="E97" s="243"/>
      <c r="F97" s="243"/>
      <c r="G97" s="243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 t="s">
        <v>643</v>
      </c>
      <c r="D98" s="223"/>
      <c r="E98" s="224">
        <v>22.65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6">
        <v>29</v>
      </c>
      <c r="B99" s="237" t="s">
        <v>741</v>
      </c>
      <c r="C99" s="250" t="s">
        <v>742</v>
      </c>
      <c r="D99" s="238" t="s">
        <v>237</v>
      </c>
      <c r="E99" s="239">
        <v>22.65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0.38313999999999998</v>
      </c>
      <c r="O99" s="239">
        <f>ROUND(E99*N99,2)</f>
        <v>8.68</v>
      </c>
      <c r="P99" s="239">
        <v>0</v>
      </c>
      <c r="Q99" s="239">
        <f>ROUND(E99*P99,2)</f>
        <v>0</v>
      </c>
      <c r="R99" s="241" t="s">
        <v>238</v>
      </c>
      <c r="S99" s="241" t="s">
        <v>239</v>
      </c>
      <c r="T99" s="242" t="s">
        <v>240</v>
      </c>
      <c r="U99" s="221">
        <v>2.5999999999999999E-2</v>
      </c>
      <c r="V99" s="221">
        <f>ROUND(E99*U99,2)</f>
        <v>0.59</v>
      </c>
      <c r="W99" s="221"/>
      <c r="X99" s="221" t="s">
        <v>241</v>
      </c>
      <c r="Y99" s="221" t="s">
        <v>256</v>
      </c>
      <c r="Z99" s="210"/>
      <c r="AA99" s="210"/>
      <c r="AB99" s="210"/>
      <c r="AC99" s="210"/>
      <c r="AD99" s="210"/>
      <c r="AE99" s="210"/>
      <c r="AF99" s="210"/>
      <c r="AG99" s="210" t="s">
        <v>243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1" t="s">
        <v>743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643</v>
      </c>
      <c r="D101" s="223"/>
      <c r="E101" s="224">
        <v>22.65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6">
        <v>30</v>
      </c>
      <c r="B102" s="237" t="s">
        <v>744</v>
      </c>
      <c r="C102" s="250" t="s">
        <v>745</v>
      </c>
      <c r="D102" s="238" t="s">
        <v>237</v>
      </c>
      <c r="E102" s="239">
        <v>22.65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6.9999999999999999E-4</v>
      </c>
      <c r="O102" s="239">
        <f>ROUND(E102*N102,2)</f>
        <v>0.02</v>
      </c>
      <c r="P102" s="239">
        <v>0</v>
      </c>
      <c r="Q102" s="239">
        <f>ROUND(E102*P102,2)</f>
        <v>0</v>
      </c>
      <c r="R102" s="241" t="s">
        <v>238</v>
      </c>
      <c r="S102" s="241" t="s">
        <v>239</v>
      </c>
      <c r="T102" s="242" t="s">
        <v>240</v>
      </c>
      <c r="U102" s="221">
        <v>2E-3</v>
      </c>
      <c r="V102" s="221">
        <f>ROUND(E102*U102,2)</f>
        <v>0.05</v>
      </c>
      <c r="W102" s="221"/>
      <c r="X102" s="221" t="s">
        <v>241</v>
      </c>
      <c r="Y102" s="221" t="s">
        <v>256</v>
      </c>
      <c r="Z102" s="210"/>
      <c r="AA102" s="210"/>
      <c r="AB102" s="210"/>
      <c r="AC102" s="210"/>
      <c r="AD102" s="210"/>
      <c r="AE102" s="210"/>
      <c r="AF102" s="210"/>
      <c r="AG102" s="210" t="s">
        <v>243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1" t="s">
        <v>746</v>
      </c>
      <c r="D103" s="243"/>
      <c r="E103" s="243"/>
      <c r="F103" s="243"/>
      <c r="G103" s="243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2" t="s">
        <v>643</v>
      </c>
      <c r="D104" s="223"/>
      <c r="E104" s="224">
        <v>22.65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247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6">
        <v>31</v>
      </c>
      <c r="B105" s="237" t="s">
        <v>747</v>
      </c>
      <c r="C105" s="250" t="s">
        <v>748</v>
      </c>
      <c r="D105" s="238" t="s">
        <v>237</v>
      </c>
      <c r="E105" s="239">
        <v>22.65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6.9999999999999999E-4</v>
      </c>
      <c r="O105" s="239">
        <f>ROUND(E105*N105,2)</f>
        <v>0.02</v>
      </c>
      <c r="P105" s="239">
        <v>0</v>
      </c>
      <c r="Q105" s="239">
        <f>ROUND(E105*P105,2)</f>
        <v>0</v>
      </c>
      <c r="R105" s="241" t="s">
        <v>238</v>
      </c>
      <c r="S105" s="241" t="s">
        <v>239</v>
      </c>
      <c r="T105" s="242" t="s">
        <v>240</v>
      </c>
      <c r="U105" s="221">
        <v>2E-3</v>
      </c>
      <c r="V105" s="221">
        <f>ROUND(E105*U105,2)</f>
        <v>0.05</v>
      </c>
      <c r="W105" s="221"/>
      <c r="X105" s="221" t="s">
        <v>241</v>
      </c>
      <c r="Y105" s="221" t="s">
        <v>256</v>
      </c>
      <c r="Z105" s="210"/>
      <c r="AA105" s="210"/>
      <c r="AB105" s="210"/>
      <c r="AC105" s="210"/>
      <c r="AD105" s="210"/>
      <c r="AE105" s="210"/>
      <c r="AF105" s="210"/>
      <c r="AG105" s="210" t="s">
        <v>243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1" t="s">
        <v>746</v>
      </c>
      <c r="D106" s="243"/>
      <c r="E106" s="243"/>
      <c r="F106" s="243"/>
      <c r="G106" s="243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2" t="s">
        <v>643</v>
      </c>
      <c r="D107" s="223"/>
      <c r="E107" s="224">
        <v>22.65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247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6">
        <v>32</v>
      </c>
      <c r="B108" s="237" t="s">
        <v>749</v>
      </c>
      <c r="C108" s="250" t="s">
        <v>750</v>
      </c>
      <c r="D108" s="238" t="s">
        <v>237</v>
      </c>
      <c r="E108" s="239">
        <v>22.65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0.12966</v>
      </c>
      <c r="O108" s="239">
        <f>ROUND(E108*N108,2)</f>
        <v>2.94</v>
      </c>
      <c r="P108" s="239">
        <v>0</v>
      </c>
      <c r="Q108" s="239">
        <f>ROUND(E108*P108,2)</f>
        <v>0</v>
      </c>
      <c r="R108" s="241" t="s">
        <v>238</v>
      </c>
      <c r="S108" s="241" t="s">
        <v>239</v>
      </c>
      <c r="T108" s="242" t="s">
        <v>240</v>
      </c>
      <c r="U108" s="221">
        <v>7.1999999999999995E-2</v>
      </c>
      <c r="V108" s="221">
        <f>ROUND(E108*U108,2)</f>
        <v>1.63</v>
      </c>
      <c r="W108" s="221"/>
      <c r="X108" s="221" t="s">
        <v>241</v>
      </c>
      <c r="Y108" s="221" t="s">
        <v>256</v>
      </c>
      <c r="Z108" s="210"/>
      <c r="AA108" s="210"/>
      <c r="AB108" s="210"/>
      <c r="AC108" s="210"/>
      <c r="AD108" s="210"/>
      <c r="AE108" s="210"/>
      <c r="AF108" s="210"/>
      <c r="AG108" s="210" t="s">
        <v>243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643</v>
      </c>
      <c r="D109" s="223"/>
      <c r="E109" s="224">
        <v>22.65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6">
        <v>33</v>
      </c>
      <c r="B110" s="237" t="s">
        <v>751</v>
      </c>
      <c r="C110" s="250" t="s">
        <v>752</v>
      </c>
      <c r="D110" s="238" t="s">
        <v>289</v>
      </c>
      <c r="E110" s="239">
        <v>34.700000000000003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2.2399999999999998E-3</v>
      </c>
      <c r="O110" s="239">
        <f>ROUND(E110*N110,2)</f>
        <v>0.08</v>
      </c>
      <c r="P110" s="239">
        <v>0</v>
      </c>
      <c r="Q110" s="239">
        <f>ROUND(E110*P110,2)</f>
        <v>0</v>
      </c>
      <c r="R110" s="241" t="s">
        <v>238</v>
      </c>
      <c r="S110" s="241" t="s">
        <v>239</v>
      </c>
      <c r="T110" s="242" t="s">
        <v>240</v>
      </c>
      <c r="U110" s="221">
        <v>0.129</v>
      </c>
      <c r="V110" s="221">
        <f>ROUND(E110*U110,2)</f>
        <v>4.4800000000000004</v>
      </c>
      <c r="W110" s="221"/>
      <c r="X110" s="221" t="s">
        <v>241</v>
      </c>
      <c r="Y110" s="221" t="s">
        <v>256</v>
      </c>
      <c r="Z110" s="210"/>
      <c r="AA110" s="210"/>
      <c r="AB110" s="210"/>
      <c r="AC110" s="210"/>
      <c r="AD110" s="210"/>
      <c r="AE110" s="210"/>
      <c r="AF110" s="210"/>
      <c r="AG110" s="210" t="s">
        <v>243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1" t="s">
        <v>753</v>
      </c>
      <c r="D111" s="243"/>
      <c r="E111" s="243"/>
      <c r="F111" s="243"/>
      <c r="G111" s="243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2" t="s">
        <v>754</v>
      </c>
      <c r="D112" s="223"/>
      <c r="E112" s="224">
        <v>34.700000000000003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247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6">
        <v>34</v>
      </c>
      <c r="B113" s="237" t="s">
        <v>755</v>
      </c>
      <c r="C113" s="250" t="s">
        <v>756</v>
      </c>
      <c r="D113" s="238" t="s">
        <v>720</v>
      </c>
      <c r="E113" s="239">
        <v>1232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7.4999999999999997E-2</v>
      </c>
      <c r="O113" s="239">
        <f>ROUND(E113*N113,2)</f>
        <v>92.4</v>
      </c>
      <c r="P113" s="239">
        <v>0</v>
      </c>
      <c r="Q113" s="239">
        <f>ROUND(E113*P113,2)</f>
        <v>0</v>
      </c>
      <c r="R113" s="241"/>
      <c r="S113" s="241" t="s">
        <v>429</v>
      </c>
      <c r="T113" s="242" t="s">
        <v>430</v>
      </c>
      <c r="U113" s="221">
        <v>0</v>
      </c>
      <c r="V113" s="221">
        <f>ROUND(E113*U113,2)</f>
        <v>0</v>
      </c>
      <c r="W113" s="221"/>
      <c r="X113" s="221" t="s">
        <v>241</v>
      </c>
      <c r="Y113" s="221" t="s">
        <v>256</v>
      </c>
      <c r="Z113" s="210"/>
      <c r="AA113" s="210"/>
      <c r="AB113" s="210"/>
      <c r="AC113" s="210"/>
      <c r="AD113" s="210"/>
      <c r="AE113" s="210"/>
      <c r="AF113" s="210"/>
      <c r="AG113" s="210" t="s">
        <v>243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5" t="s">
        <v>757</v>
      </c>
      <c r="D114" s="247"/>
      <c r="E114" s="247"/>
      <c r="F114" s="247"/>
      <c r="G114" s="247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608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758</v>
      </c>
      <c r="D115" s="223"/>
      <c r="E115" s="224">
        <v>570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759</v>
      </c>
      <c r="D116" s="223"/>
      <c r="E116" s="224">
        <v>578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2" t="s">
        <v>760</v>
      </c>
      <c r="D117" s="223"/>
      <c r="E117" s="224">
        <v>84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6">
        <v>35</v>
      </c>
      <c r="B118" s="237" t="s">
        <v>761</v>
      </c>
      <c r="C118" s="250" t="s">
        <v>762</v>
      </c>
      <c r="D118" s="238" t="s">
        <v>720</v>
      </c>
      <c r="E118" s="239">
        <v>1232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429</v>
      </c>
      <c r="T118" s="242" t="s">
        <v>430</v>
      </c>
      <c r="U118" s="221">
        <v>0</v>
      </c>
      <c r="V118" s="221">
        <f>ROUND(E118*U118,2)</f>
        <v>0</v>
      </c>
      <c r="W118" s="221"/>
      <c r="X118" s="221" t="s">
        <v>241</v>
      </c>
      <c r="Y118" s="221" t="s">
        <v>256</v>
      </c>
      <c r="Z118" s="210"/>
      <c r="AA118" s="210"/>
      <c r="AB118" s="210"/>
      <c r="AC118" s="210"/>
      <c r="AD118" s="210"/>
      <c r="AE118" s="210"/>
      <c r="AF118" s="210"/>
      <c r="AG118" s="210" t="s">
        <v>243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2" t="s">
        <v>763</v>
      </c>
      <c r="D119" s="223"/>
      <c r="E119" s="224">
        <v>1232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6">
        <v>36</v>
      </c>
      <c r="B120" s="237" t="s">
        <v>764</v>
      </c>
      <c r="C120" s="250" t="s">
        <v>765</v>
      </c>
      <c r="D120" s="238" t="s">
        <v>289</v>
      </c>
      <c r="E120" s="239">
        <v>246.4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3.3E-4</v>
      </c>
      <c r="O120" s="239">
        <f>ROUND(E120*N120,2)</f>
        <v>0.08</v>
      </c>
      <c r="P120" s="239">
        <v>0</v>
      </c>
      <c r="Q120" s="239">
        <f>ROUND(E120*P120,2)</f>
        <v>0</v>
      </c>
      <c r="R120" s="241"/>
      <c r="S120" s="241" t="s">
        <v>429</v>
      </c>
      <c r="T120" s="242" t="s">
        <v>240</v>
      </c>
      <c r="U120" s="221">
        <v>0.41</v>
      </c>
      <c r="V120" s="221">
        <f>ROUND(E120*U120,2)</f>
        <v>101.02</v>
      </c>
      <c r="W120" s="221"/>
      <c r="X120" s="221" t="s">
        <v>241</v>
      </c>
      <c r="Y120" s="221" t="s">
        <v>256</v>
      </c>
      <c r="Z120" s="210"/>
      <c r="AA120" s="210"/>
      <c r="AB120" s="210"/>
      <c r="AC120" s="210"/>
      <c r="AD120" s="210"/>
      <c r="AE120" s="210"/>
      <c r="AF120" s="210"/>
      <c r="AG120" s="210" t="s">
        <v>243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2" t="s">
        <v>766</v>
      </c>
      <c r="D121" s="223"/>
      <c r="E121" s="224">
        <v>114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767</v>
      </c>
      <c r="D122" s="223"/>
      <c r="E122" s="224">
        <v>115.6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768</v>
      </c>
      <c r="D123" s="223"/>
      <c r="E123" s="224">
        <v>16.8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1" x14ac:dyDescent="0.2">
      <c r="A124" s="236">
        <v>37</v>
      </c>
      <c r="B124" s="237" t="s">
        <v>769</v>
      </c>
      <c r="C124" s="250" t="s">
        <v>770</v>
      </c>
      <c r="D124" s="238" t="s">
        <v>720</v>
      </c>
      <c r="E124" s="239">
        <v>1355.2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2.7E-2</v>
      </c>
      <c r="O124" s="239">
        <f>ROUND(E124*N124,2)</f>
        <v>36.590000000000003</v>
      </c>
      <c r="P124" s="239">
        <v>0</v>
      </c>
      <c r="Q124" s="239">
        <f>ROUND(E124*P124,2)</f>
        <v>0</v>
      </c>
      <c r="R124" s="241"/>
      <c r="S124" s="241" t="s">
        <v>429</v>
      </c>
      <c r="T124" s="242" t="s">
        <v>430</v>
      </c>
      <c r="U124" s="221">
        <v>0</v>
      </c>
      <c r="V124" s="221">
        <f>ROUND(E124*U124,2)</f>
        <v>0</v>
      </c>
      <c r="W124" s="221"/>
      <c r="X124" s="221" t="s">
        <v>462</v>
      </c>
      <c r="Y124" s="221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463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5" t="s">
        <v>771</v>
      </c>
      <c r="D125" s="247"/>
      <c r="E125" s="247"/>
      <c r="F125" s="247"/>
      <c r="G125" s="247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608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678</v>
      </c>
      <c r="D126" s="223"/>
      <c r="E126" s="224">
        <v>1355.2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247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6">
        <v>38</v>
      </c>
      <c r="B127" s="237" t="s">
        <v>772</v>
      </c>
      <c r="C127" s="250" t="s">
        <v>773</v>
      </c>
      <c r="D127" s="238" t="s">
        <v>460</v>
      </c>
      <c r="E127" s="239">
        <v>104.72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1</v>
      </c>
      <c r="O127" s="239">
        <f>ROUND(E127*N127,2)</f>
        <v>104.72</v>
      </c>
      <c r="P127" s="239">
        <v>0</v>
      </c>
      <c r="Q127" s="239">
        <f>ROUND(E127*P127,2)</f>
        <v>0</v>
      </c>
      <c r="R127" s="241" t="s">
        <v>461</v>
      </c>
      <c r="S127" s="241" t="s">
        <v>239</v>
      </c>
      <c r="T127" s="242" t="s">
        <v>240</v>
      </c>
      <c r="U127" s="221">
        <v>0</v>
      </c>
      <c r="V127" s="221">
        <f>ROUND(E127*U127,2)</f>
        <v>0</v>
      </c>
      <c r="W127" s="221"/>
      <c r="X127" s="221" t="s">
        <v>462</v>
      </c>
      <c r="Y127" s="221" t="s">
        <v>256</v>
      </c>
      <c r="Z127" s="210"/>
      <c r="AA127" s="210"/>
      <c r="AB127" s="210"/>
      <c r="AC127" s="210"/>
      <c r="AD127" s="210"/>
      <c r="AE127" s="210"/>
      <c r="AF127" s="210"/>
      <c r="AG127" s="210" t="s">
        <v>463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5" t="s">
        <v>774</v>
      </c>
      <c r="D128" s="247"/>
      <c r="E128" s="247"/>
      <c r="F128" s="247"/>
      <c r="G128" s="247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608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2" t="s">
        <v>775</v>
      </c>
      <c r="D129" s="223"/>
      <c r="E129" s="224">
        <v>104.72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247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6">
        <v>39</v>
      </c>
      <c r="B130" s="237" t="s">
        <v>776</v>
      </c>
      <c r="C130" s="250" t="s">
        <v>777</v>
      </c>
      <c r="D130" s="238" t="s">
        <v>720</v>
      </c>
      <c r="E130" s="239">
        <v>1293.5999999999999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0.12</v>
      </c>
      <c r="O130" s="239">
        <f>ROUND(E130*N130,2)</f>
        <v>155.22999999999999</v>
      </c>
      <c r="P130" s="239">
        <v>0</v>
      </c>
      <c r="Q130" s="239">
        <f>ROUND(E130*P130,2)</f>
        <v>0</v>
      </c>
      <c r="R130" s="241"/>
      <c r="S130" s="241" t="s">
        <v>429</v>
      </c>
      <c r="T130" s="242" t="s">
        <v>430</v>
      </c>
      <c r="U130" s="221">
        <v>0</v>
      </c>
      <c r="V130" s="221">
        <f>ROUND(E130*U130,2)</f>
        <v>0</v>
      </c>
      <c r="W130" s="221"/>
      <c r="X130" s="221" t="s">
        <v>462</v>
      </c>
      <c r="Y130" s="221" t="s">
        <v>242</v>
      </c>
      <c r="Z130" s="210"/>
      <c r="AA130" s="210"/>
      <c r="AB130" s="210"/>
      <c r="AC130" s="210"/>
      <c r="AD130" s="210"/>
      <c r="AE130" s="210"/>
      <c r="AF130" s="210"/>
      <c r="AG130" s="210" t="s">
        <v>463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2" t="s">
        <v>778</v>
      </c>
      <c r="D131" s="223"/>
      <c r="E131" s="224">
        <v>1293.5999999999999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247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229" t="s">
        <v>233</v>
      </c>
      <c r="B132" s="230" t="s">
        <v>163</v>
      </c>
      <c r="C132" s="249" t="s">
        <v>164</v>
      </c>
      <c r="D132" s="231"/>
      <c r="E132" s="232"/>
      <c r="F132" s="233"/>
      <c r="G132" s="233">
        <f>SUMIF(AG133:AG161,"&lt;&gt;NOR",G133:G161)</f>
        <v>0</v>
      </c>
      <c r="H132" s="233"/>
      <c r="I132" s="233">
        <f>SUM(I133:I161)</f>
        <v>0</v>
      </c>
      <c r="J132" s="233"/>
      <c r="K132" s="233">
        <f>SUM(K133:K161)</f>
        <v>0</v>
      </c>
      <c r="L132" s="233"/>
      <c r="M132" s="233">
        <f>SUM(M133:M161)</f>
        <v>0</v>
      </c>
      <c r="N132" s="232"/>
      <c r="O132" s="232">
        <f>SUM(O133:O161)</f>
        <v>72.03</v>
      </c>
      <c r="P132" s="232"/>
      <c r="Q132" s="232">
        <f>SUM(Q133:Q161)</f>
        <v>0</v>
      </c>
      <c r="R132" s="233"/>
      <c r="S132" s="233"/>
      <c r="T132" s="234"/>
      <c r="U132" s="228"/>
      <c r="V132" s="228">
        <f>SUM(V133:V161)</f>
        <v>95.759999999999991</v>
      </c>
      <c r="W132" s="228"/>
      <c r="X132" s="228"/>
      <c r="Y132" s="228"/>
      <c r="AG132" t="s">
        <v>234</v>
      </c>
    </row>
    <row r="133" spans="1:60" ht="33.75" outlineLevel="1" x14ac:dyDescent="0.2">
      <c r="A133" s="236">
        <v>40</v>
      </c>
      <c r="B133" s="237" t="s">
        <v>779</v>
      </c>
      <c r="C133" s="250" t="s">
        <v>780</v>
      </c>
      <c r="D133" s="238" t="s">
        <v>289</v>
      </c>
      <c r="E133" s="239">
        <v>28.2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0.2414</v>
      </c>
      <c r="O133" s="239">
        <f>ROUND(E133*N133,2)</f>
        <v>6.81</v>
      </c>
      <c r="P133" s="239">
        <v>0</v>
      </c>
      <c r="Q133" s="239">
        <f>ROUND(E133*P133,2)</f>
        <v>0</v>
      </c>
      <c r="R133" s="241" t="s">
        <v>238</v>
      </c>
      <c r="S133" s="241" t="s">
        <v>239</v>
      </c>
      <c r="T133" s="242" t="s">
        <v>240</v>
      </c>
      <c r="U133" s="221">
        <v>0.38661000000000001</v>
      </c>
      <c r="V133" s="221">
        <f>ROUND(E133*U133,2)</f>
        <v>10.9</v>
      </c>
      <c r="W133" s="221"/>
      <c r="X133" s="221" t="s">
        <v>241</v>
      </c>
      <c r="Y133" s="221" t="s">
        <v>242</v>
      </c>
      <c r="Z133" s="210"/>
      <c r="AA133" s="210"/>
      <c r="AB133" s="210"/>
      <c r="AC133" s="210"/>
      <c r="AD133" s="210"/>
      <c r="AE133" s="210"/>
      <c r="AF133" s="210"/>
      <c r="AG133" s="210" t="s">
        <v>243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1" t="s">
        <v>781</v>
      </c>
      <c r="D134" s="243"/>
      <c r="E134" s="243"/>
      <c r="F134" s="243"/>
      <c r="G134" s="243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2" t="s">
        <v>782</v>
      </c>
      <c r="D135" s="223"/>
      <c r="E135" s="224">
        <v>12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783</v>
      </c>
      <c r="D136" s="223"/>
      <c r="E136" s="224">
        <v>13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784</v>
      </c>
      <c r="D137" s="223"/>
      <c r="E137" s="224">
        <v>3.2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36">
        <v>41</v>
      </c>
      <c r="B138" s="237" t="s">
        <v>785</v>
      </c>
      <c r="C138" s="250" t="s">
        <v>786</v>
      </c>
      <c r="D138" s="238" t="s">
        <v>289</v>
      </c>
      <c r="E138" s="239">
        <v>179.5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0.26940999999999998</v>
      </c>
      <c r="O138" s="239">
        <f>ROUND(E138*N138,2)</f>
        <v>48.36</v>
      </c>
      <c r="P138" s="239">
        <v>0</v>
      </c>
      <c r="Q138" s="239">
        <f>ROUND(E138*P138,2)</f>
        <v>0</v>
      </c>
      <c r="R138" s="241" t="s">
        <v>238</v>
      </c>
      <c r="S138" s="241" t="s">
        <v>239</v>
      </c>
      <c r="T138" s="242" t="s">
        <v>240</v>
      </c>
      <c r="U138" s="221">
        <v>0.27200000000000002</v>
      </c>
      <c r="V138" s="221">
        <f>ROUND(E138*U138,2)</f>
        <v>48.82</v>
      </c>
      <c r="W138" s="221"/>
      <c r="X138" s="221" t="s">
        <v>241</v>
      </c>
      <c r="Y138" s="221" t="s">
        <v>242</v>
      </c>
      <c r="Z138" s="210"/>
      <c r="AA138" s="210"/>
      <c r="AB138" s="210"/>
      <c r="AC138" s="210"/>
      <c r="AD138" s="210"/>
      <c r="AE138" s="210"/>
      <c r="AF138" s="210"/>
      <c r="AG138" s="210" t="s">
        <v>243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1" t="s">
        <v>787</v>
      </c>
      <c r="D139" s="243"/>
      <c r="E139" s="243"/>
      <c r="F139" s="243"/>
      <c r="G139" s="243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245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2" t="s">
        <v>788</v>
      </c>
      <c r="D140" s="223"/>
      <c r="E140" s="224">
        <v>36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789</v>
      </c>
      <c r="D141" s="223"/>
      <c r="E141" s="224">
        <v>110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2" t="s">
        <v>790</v>
      </c>
      <c r="D142" s="223"/>
      <c r="E142" s="224">
        <v>33.5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3.75" outlineLevel="1" x14ac:dyDescent="0.2">
      <c r="A143" s="236">
        <v>42</v>
      </c>
      <c r="B143" s="237" t="s">
        <v>791</v>
      </c>
      <c r="C143" s="250" t="s">
        <v>792</v>
      </c>
      <c r="D143" s="238" t="s">
        <v>289</v>
      </c>
      <c r="E143" s="239">
        <v>28.1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0.19520000000000001</v>
      </c>
      <c r="O143" s="239">
        <f>ROUND(E143*N143,2)</f>
        <v>5.49</v>
      </c>
      <c r="P143" s="239">
        <v>0</v>
      </c>
      <c r="Q143" s="239">
        <f>ROUND(E143*P143,2)</f>
        <v>0</v>
      </c>
      <c r="R143" s="241" t="s">
        <v>238</v>
      </c>
      <c r="S143" s="241" t="s">
        <v>239</v>
      </c>
      <c r="T143" s="242" t="s">
        <v>240</v>
      </c>
      <c r="U143" s="221">
        <v>0.27200000000000002</v>
      </c>
      <c r="V143" s="221">
        <f>ROUND(E143*U143,2)</f>
        <v>7.64</v>
      </c>
      <c r="W143" s="221"/>
      <c r="X143" s="221" t="s">
        <v>241</v>
      </c>
      <c r="Y143" s="221" t="s">
        <v>242</v>
      </c>
      <c r="Z143" s="210"/>
      <c r="AA143" s="210"/>
      <c r="AB143" s="210"/>
      <c r="AC143" s="210"/>
      <c r="AD143" s="210"/>
      <c r="AE143" s="210"/>
      <c r="AF143" s="210"/>
      <c r="AG143" s="210" t="s">
        <v>243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1" t="s">
        <v>787</v>
      </c>
      <c r="D144" s="243"/>
      <c r="E144" s="243"/>
      <c r="F144" s="243"/>
      <c r="G144" s="243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2" t="s">
        <v>793</v>
      </c>
      <c r="D145" s="223"/>
      <c r="E145" s="224">
        <v>11.2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794</v>
      </c>
      <c r="D146" s="223"/>
      <c r="E146" s="224">
        <v>10.9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795</v>
      </c>
      <c r="D147" s="223"/>
      <c r="E147" s="224">
        <v>6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3.75" outlineLevel="1" x14ac:dyDescent="0.2">
      <c r="A148" s="236">
        <v>43</v>
      </c>
      <c r="B148" s="237" t="s">
        <v>796</v>
      </c>
      <c r="C148" s="250" t="s">
        <v>797</v>
      </c>
      <c r="D148" s="238" t="s">
        <v>289</v>
      </c>
      <c r="E148" s="239">
        <v>16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0.21115999999999999</v>
      </c>
      <c r="O148" s="239">
        <f>ROUND(E148*N148,2)</f>
        <v>3.38</v>
      </c>
      <c r="P148" s="239">
        <v>0</v>
      </c>
      <c r="Q148" s="239">
        <f>ROUND(E148*P148,2)</f>
        <v>0</v>
      </c>
      <c r="R148" s="241" t="s">
        <v>238</v>
      </c>
      <c r="S148" s="241" t="s">
        <v>239</v>
      </c>
      <c r="T148" s="242" t="s">
        <v>240</v>
      </c>
      <c r="U148" s="221">
        <v>0.27200000000000002</v>
      </c>
      <c r="V148" s="221">
        <f>ROUND(E148*U148,2)</f>
        <v>4.3499999999999996</v>
      </c>
      <c r="W148" s="221"/>
      <c r="X148" s="221" t="s">
        <v>241</v>
      </c>
      <c r="Y148" s="221" t="s">
        <v>242</v>
      </c>
      <c r="Z148" s="210"/>
      <c r="AA148" s="210"/>
      <c r="AB148" s="210"/>
      <c r="AC148" s="210"/>
      <c r="AD148" s="210"/>
      <c r="AE148" s="210"/>
      <c r="AF148" s="210"/>
      <c r="AG148" s="210" t="s">
        <v>243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1" t="s">
        <v>787</v>
      </c>
      <c r="D149" s="243"/>
      <c r="E149" s="243"/>
      <c r="F149" s="243"/>
      <c r="G149" s="243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2" t="s">
        <v>798</v>
      </c>
      <c r="D150" s="223"/>
      <c r="E150" s="224">
        <v>4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799</v>
      </c>
      <c r="D151" s="223"/>
      <c r="E151" s="224">
        <v>6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800</v>
      </c>
      <c r="D152" s="223"/>
      <c r="E152" s="224">
        <v>6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6">
        <v>44</v>
      </c>
      <c r="B153" s="237" t="s">
        <v>801</v>
      </c>
      <c r="C153" s="250" t="s">
        <v>802</v>
      </c>
      <c r="D153" s="238" t="s">
        <v>289</v>
      </c>
      <c r="E153" s="239">
        <v>28.2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0.28349999999999997</v>
      </c>
      <c r="O153" s="239">
        <f>ROUND(E153*N153,2)</f>
        <v>7.99</v>
      </c>
      <c r="P153" s="239">
        <v>0</v>
      </c>
      <c r="Q153" s="239">
        <f>ROUND(E153*P153,2)</f>
        <v>0</v>
      </c>
      <c r="R153" s="241" t="s">
        <v>238</v>
      </c>
      <c r="S153" s="241" t="s">
        <v>239</v>
      </c>
      <c r="T153" s="242" t="s">
        <v>240</v>
      </c>
      <c r="U153" s="221">
        <v>0.4</v>
      </c>
      <c r="V153" s="221">
        <f>ROUND(E153*U153,2)</f>
        <v>11.28</v>
      </c>
      <c r="W153" s="221"/>
      <c r="X153" s="221" t="s">
        <v>241</v>
      </c>
      <c r="Y153" s="221" t="s">
        <v>256</v>
      </c>
      <c r="Z153" s="210"/>
      <c r="AA153" s="210"/>
      <c r="AB153" s="210"/>
      <c r="AC153" s="210"/>
      <c r="AD153" s="210"/>
      <c r="AE153" s="210"/>
      <c r="AF153" s="210"/>
      <c r="AG153" s="210" t="s">
        <v>243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2" t="s">
        <v>803</v>
      </c>
      <c r="D154" s="223"/>
      <c r="E154" s="224">
        <v>28.2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5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6">
        <v>45</v>
      </c>
      <c r="B155" s="237" t="s">
        <v>804</v>
      </c>
      <c r="C155" s="250" t="s">
        <v>805</v>
      </c>
      <c r="D155" s="238" t="s">
        <v>289</v>
      </c>
      <c r="E155" s="239">
        <v>34.700000000000003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41" t="s">
        <v>238</v>
      </c>
      <c r="S155" s="241" t="s">
        <v>239</v>
      </c>
      <c r="T155" s="242" t="s">
        <v>240</v>
      </c>
      <c r="U155" s="221">
        <v>9.2999999999999999E-2</v>
      </c>
      <c r="V155" s="221">
        <f>ROUND(E155*U155,2)</f>
        <v>3.23</v>
      </c>
      <c r="W155" s="221"/>
      <c r="X155" s="221" t="s">
        <v>241</v>
      </c>
      <c r="Y155" s="221" t="s">
        <v>256</v>
      </c>
      <c r="Z155" s="210"/>
      <c r="AA155" s="210"/>
      <c r="AB155" s="210"/>
      <c r="AC155" s="210"/>
      <c r="AD155" s="210"/>
      <c r="AE155" s="210"/>
      <c r="AF155" s="210"/>
      <c r="AG155" s="210" t="s">
        <v>243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1" t="s">
        <v>806</v>
      </c>
      <c r="D156" s="243"/>
      <c r="E156" s="243"/>
      <c r="F156" s="243"/>
      <c r="G156" s="243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2" t="s">
        <v>754</v>
      </c>
      <c r="D157" s="223"/>
      <c r="E157" s="224">
        <v>34.700000000000003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247</v>
      </c>
      <c r="AH157" s="210">
        <v>5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6">
        <v>46</v>
      </c>
      <c r="B158" s="237" t="s">
        <v>807</v>
      </c>
      <c r="C158" s="250" t="s">
        <v>808</v>
      </c>
      <c r="D158" s="238" t="s">
        <v>289</v>
      </c>
      <c r="E158" s="239">
        <v>34.700000000000003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/>
      <c r="S158" s="241" t="s">
        <v>239</v>
      </c>
      <c r="T158" s="242" t="s">
        <v>240</v>
      </c>
      <c r="U158" s="221">
        <v>0.27500000000000002</v>
      </c>
      <c r="V158" s="221">
        <f>ROUND(E158*U158,2)</f>
        <v>9.5399999999999991</v>
      </c>
      <c r="W158" s="221"/>
      <c r="X158" s="221" t="s">
        <v>241</v>
      </c>
      <c r="Y158" s="221" t="s">
        <v>256</v>
      </c>
      <c r="Z158" s="210"/>
      <c r="AA158" s="210"/>
      <c r="AB158" s="210"/>
      <c r="AC158" s="210"/>
      <c r="AD158" s="210"/>
      <c r="AE158" s="210"/>
      <c r="AF158" s="210"/>
      <c r="AG158" s="210" t="s">
        <v>243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2" t="s">
        <v>809</v>
      </c>
      <c r="D159" s="223"/>
      <c r="E159" s="224">
        <v>13.5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810</v>
      </c>
      <c r="D160" s="223"/>
      <c r="E160" s="224">
        <v>16.5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2" t="s">
        <v>811</v>
      </c>
      <c r="D161" s="223"/>
      <c r="E161" s="224">
        <v>4.7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9" t="s">
        <v>233</v>
      </c>
      <c r="B162" s="230" t="s">
        <v>169</v>
      </c>
      <c r="C162" s="249" t="s">
        <v>170</v>
      </c>
      <c r="D162" s="231"/>
      <c r="E162" s="232"/>
      <c r="F162" s="233"/>
      <c r="G162" s="233">
        <f>SUMIF(AG163:AG164,"&lt;&gt;NOR",G163:G164)</f>
        <v>0</v>
      </c>
      <c r="H162" s="233"/>
      <c r="I162" s="233">
        <f>SUM(I163:I164)</f>
        <v>0</v>
      </c>
      <c r="J162" s="233"/>
      <c r="K162" s="233">
        <f>SUM(K163:K164)</f>
        <v>0</v>
      </c>
      <c r="L162" s="233"/>
      <c r="M162" s="233">
        <f>SUM(M163:M164)</f>
        <v>0</v>
      </c>
      <c r="N162" s="232"/>
      <c r="O162" s="232">
        <f>SUM(O163:O164)</f>
        <v>0</v>
      </c>
      <c r="P162" s="232"/>
      <c r="Q162" s="232">
        <f>SUM(Q163:Q164)</f>
        <v>0</v>
      </c>
      <c r="R162" s="233"/>
      <c r="S162" s="233"/>
      <c r="T162" s="234"/>
      <c r="U162" s="228"/>
      <c r="V162" s="228">
        <f>SUM(V163:V164)</f>
        <v>1042.3800000000001</v>
      </c>
      <c r="W162" s="228"/>
      <c r="X162" s="228"/>
      <c r="Y162" s="228"/>
      <c r="AG162" t="s">
        <v>234</v>
      </c>
    </row>
    <row r="163" spans="1:60" outlineLevel="1" x14ac:dyDescent="0.2">
      <c r="A163" s="236">
        <v>47</v>
      </c>
      <c r="B163" s="237" t="s">
        <v>812</v>
      </c>
      <c r="C163" s="250" t="s">
        <v>813</v>
      </c>
      <c r="D163" s="238" t="s">
        <v>460</v>
      </c>
      <c r="E163" s="239">
        <v>2672.7734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41" t="s">
        <v>238</v>
      </c>
      <c r="S163" s="241" t="s">
        <v>239</v>
      </c>
      <c r="T163" s="242" t="s">
        <v>240</v>
      </c>
      <c r="U163" s="221">
        <v>0.39</v>
      </c>
      <c r="V163" s="221">
        <f>ROUND(E163*U163,2)</f>
        <v>1042.3800000000001</v>
      </c>
      <c r="W163" s="221"/>
      <c r="X163" s="221" t="s">
        <v>563</v>
      </c>
      <c r="Y163" s="221" t="s">
        <v>256</v>
      </c>
      <c r="Z163" s="210"/>
      <c r="AA163" s="210"/>
      <c r="AB163" s="210"/>
      <c r="AC163" s="210"/>
      <c r="AD163" s="210"/>
      <c r="AE163" s="210"/>
      <c r="AF163" s="210"/>
      <c r="AG163" s="210" t="s">
        <v>564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1" t="s">
        <v>814</v>
      </c>
      <c r="D164" s="243"/>
      <c r="E164" s="243"/>
      <c r="F164" s="243"/>
      <c r="G164" s="243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9" t="s">
        <v>233</v>
      </c>
      <c r="B165" s="230" t="s">
        <v>199</v>
      </c>
      <c r="C165" s="249" t="s">
        <v>200</v>
      </c>
      <c r="D165" s="231"/>
      <c r="E165" s="232"/>
      <c r="F165" s="233"/>
      <c r="G165" s="233">
        <f>SUMIF(AG166:AG169,"&lt;&gt;NOR",G166:G169)</f>
        <v>0</v>
      </c>
      <c r="H165" s="233"/>
      <c r="I165" s="233">
        <f>SUM(I166:I169)</f>
        <v>0</v>
      </c>
      <c r="J165" s="233"/>
      <c r="K165" s="233">
        <f>SUM(K166:K169)</f>
        <v>0</v>
      </c>
      <c r="L165" s="233"/>
      <c r="M165" s="233">
        <f>SUM(M166:M169)</f>
        <v>0</v>
      </c>
      <c r="N165" s="232"/>
      <c r="O165" s="232">
        <f>SUM(O166:O169)</f>
        <v>0.19</v>
      </c>
      <c r="P165" s="232"/>
      <c r="Q165" s="232">
        <f>SUM(Q166:Q169)</f>
        <v>0</v>
      </c>
      <c r="R165" s="233"/>
      <c r="S165" s="233"/>
      <c r="T165" s="234"/>
      <c r="U165" s="228"/>
      <c r="V165" s="228">
        <f>SUM(V166:V169)</f>
        <v>3.9</v>
      </c>
      <c r="W165" s="228"/>
      <c r="X165" s="228"/>
      <c r="Y165" s="228"/>
      <c r="AG165" t="s">
        <v>234</v>
      </c>
    </row>
    <row r="166" spans="1:60" outlineLevel="1" x14ac:dyDescent="0.2">
      <c r="A166" s="236">
        <v>48</v>
      </c>
      <c r="B166" s="237" t="s">
        <v>815</v>
      </c>
      <c r="C166" s="250" t="s">
        <v>816</v>
      </c>
      <c r="D166" s="238" t="s">
        <v>289</v>
      </c>
      <c r="E166" s="239">
        <v>78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2.4199999999999998E-3</v>
      </c>
      <c r="O166" s="239">
        <f>ROUND(E166*N166,2)</f>
        <v>0.19</v>
      </c>
      <c r="P166" s="239">
        <v>0</v>
      </c>
      <c r="Q166" s="239">
        <f>ROUND(E166*P166,2)</f>
        <v>0</v>
      </c>
      <c r="R166" s="241"/>
      <c r="S166" s="241" t="s">
        <v>239</v>
      </c>
      <c r="T166" s="242" t="s">
        <v>240</v>
      </c>
      <c r="U166" s="221">
        <v>0.05</v>
      </c>
      <c r="V166" s="221">
        <f>ROUND(E166*U166,2)</f>
        <v>3.9</v>
      </c>
      <c r="W166" s="221"/>
      <c r="X166" s="221" t="s">
        <v>241</v>
      </c>
      <c r="Y166" s="221" t="s">
        <v>256</v>
      </c>
      <c r="Z166" s="210"/>
      <c r="AA166" s="210"/>
      <c r="AB166" s="210"/>
      <c r="AC166" s="210"/>
      <c r="AD166" s="210"/>
      <c r="AE166" s="210"/>
      <c r="AF166" s="210"/>
      <c r="AG166" s="210" t="s">
        <v>243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817</v>
      </c>
      <c r="D167" s="223"/>
      <c r="E167" s="224">
        <v>46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818</v>
      </c>
      <c r="D168" s="223"/>
      <c r="E168" s="224">
        <v>7.5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819</v>
      </c>
      <c r="D169" s="223"/>
      <c r="E169" s="224">
        <v>24.5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9" t="s">
        <v>233</v>
      </c>
      <c r="B170" s="230" t="s">
        <v>201</v>
      </c>
      <c r="C170" s="249" t="s">
        <v>202</v>
      </c>
      <c r="D170" s="231"/>
      <c r="E170" s="232"/>
      <c r="F170" s="233"/>
      <c r="G170" s="233">
        <f>SUMIF(AG171:AG174,"&lt;&gt;NOR",G171:G174)</f>
        <v>0</v>
      </c>
      <c r="H170" s="233"/>
      <c r="I170" s="233">
        <f>SUM(I171:I174)</f>
        <v>0</v>
      </c>
      <c r="J170" s="233"/>
      <c r="K170" s="233">
        <f>SUM(K171:K174)</f>
        <v>0</v>
      </c>
      <c r="L170" s="233"/>
      <c r="M170" s="233">
        <f>SUM(M171:M174)</f>
        <v>0</v>
      </c>
      <c r="N170" s="232"/>
      <c r="O170" s="232">
        <f>SUM(O171:O174)</f>
        <v>0</v>
      </c>
      <c r="P170" s="232"/>
      <c r="Q170" s="232">
        <f>SUM(Q171:Q174)</f>
        <v>0</v>
      </c>
      <c r="R170" s="233"/>
      <c r="S170" s="233"/>
      <c r="T170" s="234"/>
      <c r="U170" s="228"/>
      <c r="V170" s="228">
        <f>SUM(V171:V174)</f>
        <v>14.04</v>
      </c>
      <c r="W170" s="228"/>
      <c r="X170" s="228"/>
      <c r="Y170" s="228"/>
      <c r="AG170" t="s">
        <v>234</v>
      </c>
    </row>
    <row r="171" spans="1:60" outlineLevel="1" x14ac:dyDescent="0.2">
      <c r="A171" s="236">
        <v>49</v>
      </c>
      <c r="B171" s="237" t="s">
        <v>603</v>
      </c>
      <c r="C171" s="250" t="s">
        <v>604</v>
      </c>
      <c r="D171" s="238" t="s">
        <v>460</v>
      </c>
      <c r="E171" s="239">
        <v>28.652249999999999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41"/>
      <c r="S171" s="241" t="s">
        <v>429</v>
      </c>
      <c r="T171" s="242" t="s">
        <v>430</v>
      </c>
      <c r="U171" s="221">
        <v>0.49</v>
      </c>
      <c r="V171" s="221">
        <f>ROUND(E171*U171,2)</f>
        <v>14.04</v>
      </c>
      <c r="W171" s="221"/>
      <c r="X171" s="221" t="s">
        <v>605</v>
      </c>
      <c r="Y171" s="221" t="s">
        <v>615</v>
      </c>
      <c r="Z171" s="210"/>
      <c r="AA171" s="210"/>
      <c r="AB171" s="210"/>
      <c r="AC171" s="210"/>
      <c r="AD171" s="210"/>
      <c r="AE171" s="210"/>
      <c r="AF171" s="210"/>
      <c r="AG171" s="210" t="s">
        <v>606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5" t="s">
        <v>607</v>
      </c>
      <c r="D172" s="247"/>
      <c r="E172" s="247"/>
      <c r="F172" s="247"/>
      <c r="G172" s="247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608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6" t="s">
        <v>609</v>
      </c>
      <c r="D173" s="248"/>
      <c r="E173" s="248"/>
      <c r="F173" s="248"/>
      <c r="G173" s="248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608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6" t="s">
        <v>610</v>
      </c>
      <c r="D174" s="248"/>
      <c r="E174" s="248"/>
      <c r="F174" s="248"/>
      <c r="G174" s="248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608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3"/>
      <c r="B175" s="4"/>
      <c r="C175" s="257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15</v>
      </c>
      <c r="AF175">
        <v>21</v>
      </c>
      <c r="AG175" t="s">
        <v>219</v>
      </c>
    </row>
    <row r="176" spans="1:60" x14ac:dyDescent="0.2">
      <c r="A176" s="213"/>
      <c r="B176" s="214" t="s">
        <v>29</v>
      </c>
      <c r="C176" s="258"/>
      <c r="D176" s="215"/>
      <c r="E176" s="216"/>
      <c r="F176" s="216"/>
      <c r="G176" s="235">
        <f>G8+G54+G69+G80+G132+G162+G165+G170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611</v>
      </c>
    </row>
    <row r="177" spans="3:33" x14ac:dyDescent="0.2">
      <c r="C177" s="259"/>
      <c r="D177" s="10"/>
      <c r="AG177" t="s">
        <v>612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YE73BsRu56ixJQ6GqllmZw2TrXIV1QAVuI+d6t5W5KAAUHRpf0kj0Lqch4NsOnUYX0uA/X0wEGaZx3UaABrjA==" saltValue="rS9/niryhlnP0mUYsio5dA==" spinCount="100000" sheet="1" formatRows="0"/>
  <mergeCells count="36">
    <mergeCell ref="C149:G149"/>
    <mergeCell ref="C156:G156"/>
    <mergeCell ref="C164:G164"/>
    <mergeCell ref="C172:G172"/>
    <mergeCell ref="C173:G173"/>
    <mergeCell ref="C174:G174"/>
    <mergeCell ref="C114:G114"/>
    <mergeCell ref="C125:G125"/>
    <mergeCell ref="C128:G128"/>
    <mergeCell ref="C134:G134"/>
    <mergeCell ref="C139:G139"/>
    <mergeCell ref="C144:G144"/>
    <mergeCell ref="C88:G88"/>
    <mergeCell ref="C97:G97"/>
    <mergeCell ref="C100:G100"/>
    <mergeCell ref="C103:G103"/>
    <mergeCell ref="C106:G106"/>
    <mergeCell ref="C111:G111"/>
    <mergeCell ref="C46:G46"/>
    <mergeCell ref="C56:G56"/>
    <mergeCell ref="C60:G60"/>
    <mergeCell ref="C71:G71"/>
    <mergeCell ref="C76:G76"/>
    <mergeCell ref="C84:G84"/>
    <mergeCell ref="C22:G22"/>
    <mergeCell ref="C27:G27"/>
    <mergeCell ref="C30:G30"/>
    <mergeCell ref="C33:G33"/>
    <mergeCell ref="C36:G36"/>
    <mergeCell ref="C41:G41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FDE5-B791-4D8B-B567-3F154FE8EE4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163</v>
      </c>
      <c r="C8" s="249" t="s">
        <v>164</v>
      </c>
      <c r="D8" s="231"/>
      <c r="E8" s="232"/>
      <c r="F8" s="233"/>
      <c r="G8" s="233">
        <f>SUMIF(AG9:AG65,"&lt;&gt;NOR",G9:G65)</f>
        <v>0</v>
      </c>
      <c r="H8" s="233"/>
      <c r="I8" s="233">
        <f>SUM(I9:I65)</f>
        <v>0</v>
      </c>
      <c r="J8" s="233"/>
      <c r="K8" s="233">
        <f>SUM(K9:K65)</f>
        <v>0</v>
      </c>
      <c r="L8" s="233"/>
      <c r="M8" s="233">
        <f>SUM(M9:M65)</f>
        <v>0</v>
      </c>
      <c r="N8" s="232"/>
      <c r="O8" s="232">
        <f>SUM(O9:O65)</f>
        <v>4.9999999999999982</v>
      </c>
      <c r="P8" s="232"/>
      <c r="Q8" s="232">
        <f>SUM(Q9:Q65)</f>
        <v>0</v>
      </c>
      <c r="R8" s="233"/>
      <c r="S8" s="233"/>
      <c r="T8" s="234"/>
      <c r="U8" s="228"/>
      <c r="V8" s="228">
        <f>SUM(V9:V65)</f>
        <v>30.59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820</v>
      </c>
      <c r="C9" s="250" t="s">
        <v>821</v>
      </c>
      <c r="D9" s="238" t="s">
        <v>450</v>
      </c>
      <c r="E9" s="239">
        <v>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0.1772</v>
      </c>
      <c r="O9" s="239">
        <f>ROUND(E9*N9,2)</f>
        <v>0.71</v>
      </c>
      <c r="P9" s="239">
        <v>0</v>
      </c>
      <c r="Q9" s="239">
        <f>ROUND(E9*P9,2)</f>
        <v>0</v>
      </c>
      <c r="R9" s="241" t="s">
        <v>238</v>
      </c>
      <c r="S9" s="241" t="s">
        <v>239</v>
      </c>
      <c r="T9" s="242" t="s">
        <v>240</v>
      </c>
      <c r="U9" s="221">
        <v>0.83</v>
      </c>
      <c r="V9" s="221">
        <f>ROUND(E9*U9,2)</f>
        <v>3.32</v>
      </c>
      <c r="W9" s="221"/>
      <c r="X9" s="221" t="s">
        <v>241</v>
      </c>
      <c r="Y9" s="221" t="s">
        <v>256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822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s vykopáním nebo vyvrtáním jamek, s odhozem výkopku do 3 m, se zabetonováním, nebo uklínováním patek kamenem. Včetně spojovacího materiálu.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823</v>
      </c>
      <c r="D11" s="223"/>
      <c r="E11" s="224">
        <v>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824</v>
      </c>
      <c r="D12" s="223"/>
      <c r="E12" s="224">
        <v>2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6">
        <v>2</v>
      </c>
      <c r="B13" s="237" t="s">
        <v>825</v>
      </c>
      <c r="C13" s="250" t="s">
        <v>826</v>
      </c>
      <c r="D13" s="238" t="s">
        <v>450</v>
      </c>
      <c r="E13" s="239">
        <v>10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0.11840000000000001</v>
      </c>
      <c r="O13" s="239">
        <f>ROUND(E13*N13,2)</f>
        <v>1.18</v>
      </c>
      <c r="P13" s="239">
        <v>0</v>
      </c>
      <c r="Q13" s="239">
        <f>ROUND(E13*P13,2)</f>
        <v>0</v>
      </c>
      <c r="R13" s="241" t="s">
        <v>238</v>
      </c>
      <c r="S13" s="241" t="s">
        <v>239</v>
      </c>
      <c r="T13" s="242" t="s">
        <v>240</v>
      </c>
      <c r="U13" s="221">
        <v>0.91800000000000004</v>
      </c>
      <c r="V13" s="221">
        <f>ROUND(E13*U13,2)</f>
        <v>9.18</v>
      </c>
      <c r="W13" s="221"/>
      <c r="X13" s="221" t="s">
        <v>241</v>
      </c>
      <c r="Y13" s="221" t="s">
        <v>256</v>
      </c>
      <c r="Z13" s="210"/>
      <c r="AA13" s="210"/>
      <c r="AB13" s="210"/>
      <c r="AC13" s="210"/>
      <c r="AD13" s="210"/>
      <c r="AE13" s="210"/>
      <c r="AF13" s="210"/>
      <c r="AG13" s="210" t="s">
        <v>243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2" t="s">
        <v>827</v>
      </c>
      <c r="D14" s="223"/>
      <c r="E14" s="224"/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828</v>
      </c>
      <c r="D15" s="223"/>
      <c r="E15" s="224">
        <v>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829</v>
      </c>
      <c r="D16" s="223"/>
      <c r="E16" s="224">
        <v>2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830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828</v>
      </c>
      <c r="D18" s="223"/>
      <c r="E18" s="224">
        <v>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2" t="s">
        <v>829</v>
      </c>
      <c r="D19" s="223"/>
      <c r="E19" s="224">
        <v>2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831</v>
      </c>
      <c r="D20" s="223"/>
      <c r="E20" s="224">
        <v>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832</v>
      </c>
      <c r="D21" s="223"/>
      <c r="E21" s="224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833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834</v>
      </c>
      <c r="D23" s="223"/>
      <c r="E23" s="224">
        <v>2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6">
        <v>3</v>
      </c>
      <c r="B24" s="237" t="s">
        <v>835</v>
      </c>
      <c r="C24" s="250" t="s">
        <v>836</v>
      </c>
      <c r="D24" s="238" t="s">
        <v>450</v>
      </c>
      <c r="E24" s="239">
        <v>9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 t="s">
        <v>238</v>
      </c>
      <c r="S24" s="241" t="s">
        <v>239</v>
      </c>
      <c r="T24" s="242" t="s">
        <v>240</v>
      </c>
      <c r="U24" s="221">
        <v>0.2</v>
      </c>
      <c r="V24" s="221">
        <f>ROUND(E24*U24,2)</f>
        <v>1.8</v>
      </c>
      <c r="W24" s="221"/>
      <c r="X24" s="221" t="s">
        <v>241</v>
      </c>
      <c r="Y24" s="221" t="s">
        <v>256</v>
      </c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827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837</v>
      </c>
      <c r="D26" s="223"/>
      <c r="E26" s="224">
        <v>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838</v>
      </c>
      <c r="D27" s="223"/>
      <c r="E27" s="224">
        <v>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830</v>
      </c>
      <c r="D28" s="223"/>
      <c r="E28" s="224"/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839</v>
      </c>
      <c r="D29" s="223"/>
      <c r="E29" s="224">
        <v>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840</v>
      </c>
      <c r="D30" s="223"/>
      <c r="E30" s="224">
        <v>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838</v>
      </c>
      <c r="D31" s="223"/>
      <c r="E31" s="224">
        <v>1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833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838</v>
      </c>
      <c r="D33" s="223"/>
      <c r="E33" s="224">
        <v>1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841</v>
      </c>
      <c r="D34" s="223"/>
      <c r="E34" s="224">
        <v>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837</v>
      </c>
      <c r="D35" s="223"/>
      <c r="E35" s="224">
        <v>1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6">
        <v>4</v>
      </c>
      <c r="B36" s="237" t="s">
        <v>842</v>
      </c>
      <c r="C36" s="250" t="s">
        <v>843</v>
      </c>
      <c r="D36" s="238" t="s">
        <v>289</v>
      </c>
      <c r="E36" s="239">
        <v>180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1.67E-2</v>
      </c>
      <c r="O36" s="239">
        <f>ROUND(E36*N36,2)</f>
        <v>3.01</v>
      </c>
      <c r="P36" s="239">
        <v>0</v>
      </c>
      <c r="Q36" s="239">
        <f>ROUND(E36*P36,2)</f>
        <v>0</v>
      </c>
      <c r="R36" s="241"/>
      <c r="S36" s="241" t="s">
        <v>429</v>
      </c>
      <c r="T36" s="242" t="s">
        <v>430</v>
      </c>
      <c r="U36" s="221">
        <v>8.8999999999999996E-2</v>
      </c>
      <c r="V36" s="221">
        <f>ROUND(E36*U36,2)</f>
        <v>16.02</v>
      </c>
      <c r="W36" s="221"/>
      <c r="X36" s="221" t="s">
        <v>241</v>
      </c>
      <c r="Y36" s="221" t="s">
        <v>844</v>
      </c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845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846</v>
      </c>
      <c r="D38" s="223"/>
      <c r="E38" s="224">
        <v>75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847</v>
      </c>
      <c r="D39" s="223"/>
      <c r="E39" s="224">
        <v>95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848</v>
      </c>
      <c r="D40" s="223"/>
      <c r="E40" s="224">
        <v>10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6">
        <v>5</v>
      </c>
      <c r="B41" s="237" t="s">
        <v>849</v>
      </c>
      <c r="C41" s="250" t="s">
        <v>850</v>
      </c>
      <c r="D41" s="238" t="s">
        <v>450</v>
      </c>
      <c r="E41" s="239">
        <v>3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1.67E-2</v>
      </c>
      <c r="O41" s="239">
        <f>ROUND(E41*N41,2)</f>
        <v>0.05</v>
      </c>
      <c r="P41" s="239">
        <v>0</v>
      </c>
      <c r="Q41" s="239">
        <f>ROUND(E41*P41,2)</f>
        <v>0</v>
      </c>
      <c r="R41" s="241"/>
      <c r="S41" s="241" t="s">
        <v>429</v>
      </c>
      <c r="T41" s="242" t="s">
        <v>430</v>
      </c>
      <c r="U41" s="221">
        <v>8.8999999999999996E-2</v>
      </c>
      <c r="V41" s="221">
        <f>ROUND(E41*U41,2)</f>
        <v>0.27</v>
      </c>
      <c r="W41" s="221"/>
      <c r="X41" s="221" t="s">
        <v>241</v>
      </c>
      <c r="Y41" s="221" t="s">
        <v>844</v>
      </c>
      <c r="Z41" s="210"/>
      <c r="AA41" s="210"/>
      <c r="AB41" s="210"/>
      <c r="AC41" s="210"/>
      <c r="AD41" s="210"/>
      <c r="AE41" s="210"/>
      <c r="AF41" s="210"/>
      <c r="AG41" s="210" t="s">
        <v>243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851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852</v>
      </c>
      <c r="D43" s="223"/>
      <c r="E43" s="224">
        <v>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853</v>
      </c>
      <c r="D44" s="223"/>
      <c r="E44" s="224">
        <v>2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6">
        <v>6</v>
      </c>
      <c r="B45" s="237" t="s">
        <v>854</v>
      </c>
      <c r="C45" s="250" t="s">
        <v>855</v>
      </c>
      <c r="D45" s="238" t="s">
        <v>450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5.1000000000000004E-3</v>
      </c>
      <c r="O45" s="239">
        <f>ROUND(E45*N45,2)</f>
        <v>0.01</v>
      </c>
      <c r="P45" s="239">
        <v>0</v>
      </c>
      <c r="Q45" s="239">
        <f>ROUND(E45*P45,2)</f>
        <v>0</v>
      </c>
      <c r="R45" s="241" t="s">
        <v>461</v>
      </c>
      <c r="S45" s="241" t="s">
        <v>239</v>
      </c>
      <c r="T45" s="242" t="s">
        <v>240</v>
      </c>
      <c r="U45" s="221">
        <v>0</v>
      </c>
      <c r="V45" s="221">
        <f>ROUND(E45*U45,2)</f>
        <v>0</v>
      </c>
      <c r="W45" s="221"/>
      <c r="X45" s="221" t="s">
        <v>462</v>
      </c>
      <c r="Y45" s="221" t="s">
        <v>256</v>
      </c>
      <c r="Z45" s="210"/>
      <c r="AA45" s="210"/>
      <c r="AB45" s="210"/>
      <c r="AC45" s="210"/>
      <c r="AD45" s="210"/>
      <c r="AE45" s="210"/>
      <c r="AF45" s="210"/>
      <c r="AG45" s="210" t="s">
        <v>463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833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841</v>
      </c>
      <c r="D47" s="223"/>
      <c r="E47" s="224">
        <v>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6">
        <v>7</v>
      </c>
      <c r="B48" s="237" t="s">
        <v>856</v>
      </c>
      <c r="C48" s="250" t="s">
        <v>857</v>
      </c>
      <c r="D48" s="238" t="s">
        <v>450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3.0000000000000001E-3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461</v>
      </c>
      <c r="S48" s="241" t="s">
        <v>239</v>
      </c>
      <c r="T48" s="242" t="s">
        <v>240</v>
      </c>
      <c r="U48" s="221">
        <v>0</v>
      </c>
      <c r="V48" s="221">
        <f>ROUND(E48*U48,2)</f>
        <v>0</v>
      </c>
      <c r="W48" s="221"/>
      <c r="X48" s="221" t="s">
        <v>462</v>
      </c>
      <c r="Y48" s="221" t="s">
        <v>256</v>
      </c>
      <c r="Z48" s="210"/>
      <c r="AA48" s="210"/>
      <c r="AB48" s="210"/>
      <c r="AC48" s="210"/>
      <c r="AD48" s="210"/>
      <c r="AE48" s="210"/>
      <c r="AF48" s="210"/>
      <c r="AG48" s="210" t="s">
        <v>463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830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840</v>
      </c>
      <c r="D50" s="223"/>
      <c r="E50" s="224">
        <v>1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8</v>
      </c>
      <c r="B51" s="237" t="s">
        <v>858</v>
      </c>
      <c r="C51" s="250" t="s">
        <v>859</v>
      </c>
      <c r="D51" s="238" t="s">
        <v>450</v>
      </c>
      <c r="E51" s="239">
        <v>4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5.1000000000000004E-3</v>
      </c>
      <c r="O51" s="239">
        <f>ROUND(E51*N51,2)</f>
        <v>0.02</v>
      </c>
      <c r="P51" s="239">
        <v>0</v>
      </c>
      <c r="Q51" s="239">
        <f>ROUND(E51*P51,2)</f>
        <v>0</v>
      </c>
      <c r="R51" s="241"/>
      <c r="S51" s="241" t="s">
        <v>429</v>
      </c>
      <c r="T51" s="242" t="s">
        <v>430</v>
      </c>
      <c r="U51" s="221">
        <v>0</v>
      </c>
      <c r="V51" s="221">
        <f>ROUND(E51*U51,2)</f>
        <v>0</v>
      </c>
      <c r="W51" s="221"/>
      <c r="X51" s="221" t="s">
        <v>462</v>
      </c>
      <c r="Y51" s="221" t="s">
        <v>256</v>
      </c>
      <c r="Z51" s="210"/>
      <c r="AA51" s="210"/>
      <c r="AB51" s="210"/>
      <c r="AC51" s="210"/>
      <c r="AD51" s="210"/>
      <c r="AE51" s="210"/>
      <c r="AF51" s="210"/>
      <c r="AG51" s="210" t="s">
        <v>463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827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837</v>
      </c>
      <c r="D53" s="223"/>
      <c r="E53" s="224">
        <v>1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830</v>
      </c>
      <c r="D54" s="223"/>
      <c r="E54" s="224"/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839</v>
      </c>
      <c r="D55" s="223"/>
      <c r="E55" s="224">
        <v>2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833</v>
      </c>
      <c r="D56" s="223"/>
      <c r="E56" s="224"/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837</v>
      </c>
      <c r="D57" s="223"/>
      <c r="E57" s="224">
        <v>1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6">
        <v>9</v>
      </c>
      <c r="B58" s="237" t="s">
        <v>860</v>
      </c>
      <c r="C58" s="250" t="s">
        <v>861</v>
      </c>
      <c r="D58" s="238" t="s">
        <v>450</v>
      </c>
      <c r="E58" s="239">
        <v>3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5.1000000000000004E-3</v>
      </c>
      <c r="O58" s="239">
        <f>ROUND(E58*N58,2)</f>
        <v>0.02</v>
      </c>
      <c r="P58" s="239">
        <v>0</v>
      </c>
      <c r="Q58" s="239">
        <f>ROUND(E58*P58,2)</f>
        <v>0</v>
      </c>
      <c r="R58" s="241"/>
      <c r="S58" s="241" t="s">
        <v>429</v>
      </c>
      <c r="T58" s="242" t="s">
        <v>430</v>
      </c>
      <c r="U58" s="221">
        <v>0</v>
      </c>
      <c r="V58" s="221">
        <f>ROUND(E58*U58,2)</f>
        <v>0</v>
      </c>
      <c r="W58" s="221"/>
      <c r="X58" s="221" t="s">
        <v>462</v>
      </c>
      <c r="Y58" s="221" t="s">
        <v>256</v>
      </c>
      <c r="Z58" s="210"/>
      <c r="AA58" s="210"/>
      <c r="AB58" s="210"/>
      <c r="AC58" s="210"/>
      <c r="AD58" s="210"/>
      <c r="AE58" s="210"/>
      <c r="AF58" s="210"/>
      <c r="AG58" s="210" t="s">
        <v>463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5" t="s">
        <v>862</v>
      </c>
      <c r="D59" s="247"/>
      <c r="E59" s="247"/>
      <c r="F59" s="247"/>
      <c r="G59" s="247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608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2" t="s">
        <v>827</v>
      </c>
      <c r="D60" s="223"/>
      <c r="E60" s="224"/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838</v>
      </c>
      <c r="D61" s="223"/>
      <c r="E61" s="224">
        <v>1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830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838</v>
      </c>
      <c r="D63" s="223"/>
      <c r="E63" s="224">
        <v>1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833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838</v>
      </c>
      <c r="D65" s="223"/>
      <c r="E65" s="224">
        <v>1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9" t="s">
        <v>233</v>
      </c>
      <c r="B66" s="230" t="s">
        <v>167</v>
      </c>
      <c r="C66" s="249" t="s">
        <v>168</v>
      </c>
      <c r="D66" s="231"/>
      <c r="E66" s="232"/>
      <c r="F66" s="233"/>
      <c r="G66" s="233">
        <f>SUMIF(AG67:AG72,"&lt;&gt;NOR",G67:G72)</f>
        <v>0</v>
      </c>
      <c r="H66" s="233"/>
      <c r="I66" s="233">
        <f>SUM(I67:I72)</f>
        <v>0</v>
      </c>
      <c r="J66" s="233"/>
      <c r="K66" s="233">
        <f>SUM(K67:K72)</f>
        <v>0</v>
      </c>
      <c r="L66" s="233"/>
      <c r="M66" s="233">
        <f>SUM(M67:M72)</f>
        <v>0</v>
      </c>
      <c r="N66" s="232"/>
      <c r="O66" s="232">
        <f>SUM(O67:O72)</f>
        <v>0</v>
      </c>
      <c r="P66" s="232"/>
      <c r="Q66" s="232">
        <f>SUM(Q67:Q72)</f>
        <v>0.41</v>
      </c>
      <c r="R66" s="233"/>
      <c r="S66" s="233"/>
      <c r="T66" s="234"/>
      <c r="U66" s="228"/>
      <c r="V66" s="228">
        <f>SUM(V67:V72)</f>
        <v>2.94</v>
      </c>
      <c r="W66" s="228"/>
      <c r="X66" s="228"/>
      <c r="Y66" s="228"/>
      <c r="AG66" t="s">
        <v>234</v>
      </c>
    </row>
    <row r="67" spans="1:60" ht="22.5" outlineLevel="1" x14ac:dyDescent="0.2">
      <c r="A67" s="236">
        <v>10</v>
      </c>
      <c r="B67" s="237" t="s">
        <v>863</v>
      </c>
      <c r="C67" s="250" t="s">
        <v>864</v>
      </c>
      <c r="D67" s="238" t="s">
        <v>450</v>
      </c>
      <c r="E67" s="239">
        <v>5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8.2000000000000003E-2</v>
      </c>
      <c r="Q67" s="239">
        <f>ROUND(E67*P67,2)</f>
        <v>0.41</v>
      </c>
      <c r="R67" s="241" t="s">
        <v>238</v>
      </c>
      <c r="S67" s="241" t="s">
        <v>239</v>
      </c>
      <c r="T67" s="242" t="s">
        <v>240</v>
      </c>
      <c r="U67" s="221">
        <v>0.58799999999999997</v>
      </c>
      <c r="V67" s="221">
        <f>ROUND(E67*U67,2)</f>
        <v>2.94</v>
      </c>
      <c r="W67" s="221"/>
      <c r="X67" s="221" t="s">
        <v>241</v>
      </c>
      <c r="Y67" s="221" t="s">
        <v>256</v>
      </c>
      <c r="Z67" s="210"/>
      <c r="AA67" s="210"/>
      <c r="AB67" s="210"/>
      <c r="AC67" s="210"/>
      <c r="AD67" s="210"/>
      <c r="AE67" s="210"/>
      <c r="AF67" s="210"/>
      <c r="AG67" s="210" t="s">
        <v>243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1" t="s">
        <v>865</v>
      </c>
      <c r="D68" s="243"/>
      <c r="E68" s="243"/>
      <c r="F68" s="243"/>
      <c r="G68" s="243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44" t="str">
        <f>C68</f>
        <v>s uložením hmot na skládku na vzdálenost do 3 m nebo s naložením na dopravní prostředek, se zásypem jam a jeho zhutněním</v>
      </c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866</v>
      </c>
      <c r="D69" s="223"/>
      <c r="E69" s="224">
        <v>2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247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828</v>
      </c>
      <c r="D70" s="223"/>
      <c r="E70" s="224">
        <v>1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867</v>
      </c>
      <c r="D71" s="223"/>
      <c r="E71" s="224">
        <v>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837</v>
      </c>
      <c r="D72" s="223"/>
      <c r="E72" s="224">
        <v>1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9" t="s">
        <v>233</v>
      </c>
      <c r="B73" s="230" t="s">
        <v>169</v>
      </c>
      <c r="C73" s="249" t="s">
        <v>170</v>
      </c>
      <c r="D73" s="231"/>
      <c r="E73" s="232"/>
      <c r="F73" s="233"/>
      <c r="G73" s="233">
        <f>SUMIF(AG74:AG75,"&lt;&gt;NOR",G74:G75)</f>
        <v>0</v>
      </c>
      <c r="H73" s="233"/>
      <c r="I73" s="233">
        <f>SUM(I74:I75)</f>
        <v>0</v>
      </c>
      <c r="J73" s="233"/>
      <c r="K73" s="233">
        <f>SUM(K74:K75)</f>
        <v>0</v>
      </c>
      <c r="L73" s="233"/>
      <c r="M73" s="233">
        <f>SUM(M74:M75)</f>
        <v>0</v>
      </c>
      <c r="N73" s="232"/>
      <c r="O73" s="232">
        <f>SUM(O74:O75)</f>
        <v>0</v>
      </c>
      <c r="P73" s="232"/>
      <c r="Q73" s="232">
        <f>SUM(Q74:Q75)</f>
        <v>0</v>
      </c>
      <c r="R73" s="233"/>
      <c r="S73" s="233"/>
      <c r="T73" s="234"/>
      <c r="U73" s="228"/>
      <c r="V73" s="228">
        <f>SUM(V74:V75)</f>
        <v>1.95</v>
      </c>
      <c r="W73" s="228"/>
      <c r="X73" s="228"/>
      <c r="Y73" s="228"/>
      <c r="AG73" t="s">
        <v>234</v>
      </c>
    </row>
    <row r="74" spans="1:60" outlineLevel="1" x14ac:dyDescent="0.2">
      <c r="A74" s="236">
        <v>11</v>
      </c>
      <c r="B74" s="237" t="s">
        <v>812</v>
      </c>
      <c r="C74" s="250" t="s">
        <v>813</v>
      </c>
      <c r="D74" s="238" t="s">
        <v>460</v>
      </c>
      <c r="E74" s="239">
        <v>4.9927000000000001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41" t="s">
        <v>238</v>
      </c>
      <c r="S74" s="241" t="s">
        <v>239</v>
      </c>
      <c r="T74" s="242" t="s">
        <v>240</v>
      </c>
      <c r="U74" s="221">
        <v>0.39</v>
      </c>
      <c r="V74" s="221">
        <f>ROUND(E74*U74,2)</f>
        <v>1.95</v>
      </c>
      <c r="W74" s="221"/>
      <c r="X74" s="221" t="s">
        <v>563</v>
      </c>
      <c r="Y74" s="221" t="s">
        <v>256</v>
      </c>
      <c r="Z74" s="210"/>
      <c r="AA74" s="210"/>
      <c r="AB74" s="210"/>
      <c r="AC74" s="210"/>
      <c r="AD74" s="210"/>
      <c r="AE74" s="210"/>
      <c r="AF74" s="210"/>
      <c r="AG74" s="210" t="s">
        <v>564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1" t="s">
        <v>814</v>
      </c>
      <c r="D75" s="243"/>
      <c r="E75" s="243"/>
      <c r="F75" s="243"/>
      <c r="G75" s="243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9" t="s">
        <v>233</v>
      </c>
      <c r="B76" s="230" t="s">
        <v>201</v>
      </c>
      <c r="C76" s="249" t="s">
        <v>202</v>
      </c>
      <c r="D76" s="231"/>
      <c r="E76" s="232"/>
      <c r="F76" s="233"/>
      <c r="G76" s="233">
        <f>SUMIF(AG77:AG80,"&lt;&gt;NOR",G77:G80)</f>
        <v>0</v>
      </c>
      <c r="H76" s="233"/>
      <c r="I76" s="233">
        <f>SUM(I77:I80)</f>
        <v>0</v>
      </c>
      <c r="J76" s="233"/>
      <c r="K76" s="233">
        <f>SUM(K77:K80)</f>
        <v>0</v>
      </c>
      <c r="L76" s="233"/>
      <c r="M76" s="233">
        <f>SUM(M77:M80)</f>
        <v>0</v>
      </c>
      <c r="N76" s="232"/>
      <c r="O76" s="232">
        <f>SUM(O77:O80)</f>
        <v>0</v>
      </c>
      <c r="P76" s="232"/>
      <c r="Q76" s="232">
        <f>SUM(Q77:Q80)</f>
        <v>0</v>
      </c>
      <c r="R76" s="233"/>
      <c r="S76" s="233"/>
      <c r="T76" s="234"/>
      <c r="U76" s="228"/>
      <c r="V76" s="228">
        <f>SUM(V77:V80)</f>
        <v>0.2</v>
      </c>
      <c r="W76" s="228"/>
      <c r="X76" s="228"/>
      <c r="Y76" s="228"/>
      <c r="AG76" t="s">
        <v>234</v>
      </c>
    </row>
    <row r="77" spans="1:60" outlineLevel="1" x14ac:dyDescent="0.2">
      <c r="A77" s="236">
        <v>12</v>
      </c>
      <c r="B77" s="237" t="s">
        <v>603</v>
      </c>
      <c r="C77" s="250" t="s">
        <v>604</v>
      </c>
      <c r="D77" s="238" t="s">
        <v>460</v>
      </c>
      <c r="E77" s="239">
        <v>0.41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/>
      <c r="S77" s="241" t="s">
        <v>429</v>
      </c>
      <c r="T77" s="242" t="s">
        <v>430</v>
      </c>
      <c r="U77" s="221">
        <v>0.49</v>
      </c>
      <c r="V77" s="221">
        <f>ROUND(E77*U77,2)</f>
        <v>0.2</v>
      </c>
      <c r="W77" s="221"/>
      <c r="X77" s="221" t="s">
        <v>605</v>
      </c>
      <c r="Y77" s="221" t="s">
        <v>256</v>
      </c>
      <c r="Z77" s="210"/>
      <c r="AA77" s="210"/>
      <c r="AB77" s="210"/>
      <c r="AC77" s="210"/>
      <c r="AD77" s="210"/>
      <c r="AE77" s="210"/>
      <c r="AF77" s="210"/>
      <c r="AG77" s="210" t="s">
        <v>606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607</v>
      </c>
      <c r="D78" s="247"/>
      <c r="E78" s="247"/>
      <c r="F78" s="247"/>
      <c r="G78" s="247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608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6" t="s">
        <v>609</v>
      </c>
      <c r="D79" s="248"/>
      <c r="E79" s="248"/>
      <c r="F79" s="248"/>
      <c r="G79" s="248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608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6" t="s">
        <v>610</v>
      </c>
      <c r="D80" s="248"/>
      <c r="E80" s="248"/>
      <c r="F80" s="248"/>
      <c r="G80" s="248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608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33" x14ac:dyDescent="0.2">
      <c r="A81" s="3"/>
      <c r="B81" s="4"/>
      <c r="C81" s="257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219</v>
      </c>
    </row>
    <row r="82" spans="1:33" x14ac:dyDescent="0.2">
      <c r="A82" s="213"/>
      <c r="B82" s="214" t="s">
        <v>29</v>
      </c>
      <c r="C82" s="258"/>
      <c r="D82" s="215"/>
      <c r="E82" s="216"/>
      <c r="F82" s="216"/>
      <c r="G82" s="235">
        <f>G8+G66+G73+G76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611</v>
      </c>
    </row>
    <row r="83" spans="1:33" x14ac:dyDescent="0.2">
      <c r="C83" s="259"/>
      <c r="D83" s="10"/>
      <c r="AG83" t="s">
        <v>612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CLdRDN0EZRRM8Se6170XMcEZ91JU59+kYUQash/1/Bza2SDsYxV/j7Y4NzjrxGmAfy3GNBkFhE4xD+INHNBcg==" saltValue="Sjlwd5t3E+s8oZSa8dHFLg==" spinCount="100000" sheet="1" formatRows="0"/>
  <mergeCells count="11">
    <mergeCell ref="C68:G68"/>
    <mergeCell ref="C75:G75"/>
    <mergeCell ref="C78:G78"/>
    <mergeCell ref="C79:G79"/>
    <mergeCell ref="C80:G80"/>
    <mergeCell ref="A1:G1"/>
    <mergeCell ref="C2:G2"/>
    <mergeCell ref="C3:G3"/>
    <mergeCell ref="C4:G4"/>
    <mergeCell ref="C10:G10"/>
    <mergeCell ref="C59:G5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A378-5629-4159-BE30-887CF916C4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59</v>
      </c>
      <c r="C3" s="199" t="s">
        <v>60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55</v>
      </c>
      <c r="C4" s="202" t="s">
        <v>61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9.09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675</v>
      </c>
      <c r="C9" s="250" t="s">
        <v>676</v>
      </c>
      <c r="D9" s="238" t="s">
        <v>237</v>
      </c>
      <c r="E9" s="239">
        <v>504.9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1.7999999999999999E-2</v>
      </c>
      <c r="V9" s="221">
        <f>ROUND(E9*U9,2)</f>
        <v>9.09</v>
      </c>
      <c r="W9" s="221"/>
      <c r="X9" s="221" t="s">
        <v>241</v>
      </c>
      <c r="Y9" s="221" t="s">
        <v>312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677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868</v>
      </c>
      <c r="D11" s="223"/>
      <c r="E11" s="224">
        <v>504.9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5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869</v>
      </c>
      <c r="D12" s="223"/>
      <c r="E12" s="224"/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9" t="s">
        <v>233</v>
      </c>
      <c r="B13" s="230" t="s">
        <v>153</v>
      </c>
      <c r="C13" s="249" t="s">
        <v>154</v>
      </c>
      <c r="D13" s="231"/>
      <c r="E13" s="232"/>
      <c r="F13" s="233"/>
      <c r="G13" s="233">
        <f>SUMIF(AG14:AG31,"&lt;&gt;NOR",G14:G31)</f>
        <v>0</v>
      </c>
      <c r="H13" s="233"/>
      <c r="I13" s="233">
        <f>SUM(I14:I31)</f>
        <v>0</v>
      </c>
      <c r="J13" s="233"/>
      <c r="K13" s="233">
        <f>SUM(K14:K31)</f>
        <v>0</v>
      </c>
      <c r="L13" s="233"/>
      <c r="M13" s="233">
        <f>SUM(M14:M31)</f>
        <v>0</v>
      </c>
      <c r="N13" s="232"/>
      <c r="O13" s="232">
        <f>SUM(O14:O31)</f>
        <v>523.84</v>
      </c>
      <c r="P13" s="232"/>
      <c r="Q13" s="232">
        <f>SUM(Q14:Q31)</f>
        <v>0</v>
      </c>
      <c r="R13" s="233"/>
      <c r="S13" s="233"/>
      <c r="T13" s="234"/>
      <c r="U13" s="228"/>
      <c r="V13" s="228">
        <f>SUM(V14:V31)</f>
        <v>301.33</v>
      </c>
      <c r="W13" s="228"/>
      <c r="X13" s="228"/>
      <c r="Y13" s="228"/>
      <c r="AG13" t="s">
        <v>234</v>
      </c>
    </row>
    <row r="14" spans="1:60" ht="22.5" outlineLevel="1" x14ac:dyDescent="0.2">
      <c r="A14" s="236">
        <v>2</v>
      </c>
      <c r="B14" s="237" t="s">
        <v>870</v>
      </c>
      <c r="C14" s="250" t="s">
        <v>871</v>
      </c>
      <c r="D14" s="238" t="s">
        <v>237</v>
      </c>
      <c r="E14" s="239">
        <v>504.9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0.39900000000000002</v>
      </c>
      <c r="O14" s="239">
        <f>ROUND(E14*N14,2)</f>
        <v>201.46</v>
      </c>
      <c r="P14" s="239">
        <v>0</v>
      </c>
      <c r="Q14" s="239">
        <f>ROUND(E14*P14,2)</f>
        <v>0</v>
      </c>
      <c r="R14" s="241" t="s">
        <v>238</v>
      </c>
      <c r="S14" s="241" t="s">
        <v>239</v>
      </c>
      <c r="T14" s="242" t="s">
        <v>239</v>
      </c>
      <c r="U14" s="221">
        <v>1.9E-2</v>
      </c>
      <c r="V14" s="221">
        <f>ROUND(E14*U14,2)</f>
        <v>9.59</v>
      </c>
      <c r="W14" s="221"/>
      <c r="X14" s="221" t="s">
        <v>241</v>
      </c>
      <c r="Y14" s="221" t="s">
        <v>312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1" t="s">
        <v>727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872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873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874</v>
      </c>
      <c r="D18" s="223"/>
      <c r="E18" s="224">
        <v>504.9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247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6">
        <v>3</v>
      </c>
      <c r="B19" s="237" t="s">
        <v>732</v>
      </c>
      <c r="C19" s="250" t="s">
        <v>733</v>
      </c>
      <c r="D19" s="238" t="s">
        <v>237</v>
      </c>
      <c r="E19" s="239">
        <v>504.9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0.378</v>
      </c>
      <c r="O19" s="239">
        <f>ROUND(E19*N19,2)</f>
        <v>190.85</v>
      </c>
      <c r="P19" s="239">
        <v>0</v>
      </c>
      <c r="Q19" s="239">
        <f>ROUND(E19*P19,2)</f>
        <v>0</v>
      </c>
      <c r="R19" s="241" t="s">
        <v>238</v>
      </c>
      <c r="S19" s="241" t="s">
        <v>239</v>
      </c>
      <c r="T19" s="242" t="s">
        <v>240</v>
      </c>
      <c r="U19" s="221">
        <v>2.5999999999999999E-2</v>
      </c>
      <c r="V19" s="221">
        <f>ROUND(E19*U19,2)</f>
        <v>13.13</v>
      </c>
      <c r="W19" s="221"/>
      <c r="X19" s="221" t="s">
        <v>241</v>
      </c>
      <c r="Y19" s="221" t="s">
        <v>312</v>
      </c>
      <c r="Z19" s="210"/>
      <c r="AA19" s="210"/>
      <c r="AB19" s="210"/>
      <c r="AC19" s="210"/>
      <c r="AD19" s="210"/>
      <c r="AE19" s="210"/>
      <c r="AF19" s="210"/>
      <c r="AG19" s="210" t="s">
        <v>243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2" t="s">
        <v>868</v>
      </c>
      <c r="D20" s="223"/>
      <c r="E20" s="224">
        <v>504.9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247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869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4</v>
      </c>
      <c r="B22" s="237" t="s">
        <v>875</v>
      </c>
      <c r="C22" s="250" t="s">
        <v>876</v>
      </c>
      <c r="D22" s="238" t="s">
        <v>237</v>
      </c>
      <c r="E22" s="239">
        <v>459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7.3899999999999993E-2</v>
      </c>
      <c r="O22" s="239">
        <f>ROUND(E22*N22,2)</f>
        <v>33.92</v>
      </c>
      <c r="P22" s="239">
        <v>0</v>
      </c>
      <c r="Q22" s="239">
        <f>ROUND(E22*P22,2)</f>
        <v>0</v>
      </c>
      <c r="R22" s="241" t="s">
        <v>238</v>
      </c>
      <c r="S22" s="241" t="s">
        <v>239</v>
      </c>
      <c r="T22" s="242" t="s">
        <v>240</v>
      </c>
      <c r="U22" s="221">
        <v>0.47799999999999998</v>
      </c>
      <c r="V22" s="221">
        <f>ROUND(E22*U22,2)</f>
        <v>219.4</v>
      </c>
      <c r="W22" s="221"/>
      <c r="X22" s="221" t="s">
        <v>241</v>
      </c>
      <c r="Y22" s="221" t="s">
        <v>256</v>
      </c>
      <c r="Z22" s="210"/>
      <c r="AA22" s="210"/>
      <c r="AB22" s="210"/>
      <c r="AC22" s="210"/>
      <c r="AD22" s="210"/>
      <c r="AE22" s="210"/>
      <c r="AF22" s="210"/>
      <c r="AG22" s="210" t="s">
        <v>243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 x14ac:dyDescent="0.2">
      <c r="A23" s="217"/>
      <c r="B23" s="218"/>
      <c r="C23" s="251" t="s">
        <v>877</v>
      </c>
      <c r="D23" s="243"/>
      <c r="E23" s="243"/>
      <c r="F23" s="243"/>
      <c r="G23" s="243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4" t="str">
        <f>C23</f>
        <v>s provedením lože z kameniva drceného, s vyplněním spár, s dvojitým hutněním a se smetením přebytečného materiálu na krajnici. S dodáním hmot pro lože a výplň spár.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878</v>
      </c>
      <c r="D24" s="223"/>
      <c r="E24" s="224">
        <v>459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5</v>
      </c>
      <c r="B25" s="237" t="s">
        <v>879</v>
      </c>
      <c r="C25" s="250" t="s">
        <v>880</v>
      </c>
      <c r="D25" s="238" t="s">
        <v>289</v>
      </c>
      <c r="E25" s="239">
        <v>137.69999999999999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3.6000000000000002E-4</v>
      </c>
      <c r="O25" s="239">
        <f>ROUND(E25*N25,2)</f>
        <v>0.05</v>
      </c>
      <c r="P25" s="239">
        <v>0</v>
      </c>
      <c r="Q25" s="239">
        <f>ROUND(E25*P25,2)</f>
        <v>0</v>
      </c>
      <c r="R25" s="241" t="s">
        <v>238</v>
      </c>
      <c r="S25" s="241" t="s">
        <v>239</v>
      </c>
      <c r="T25" s="242" t="s">
        <v>240</v>
      </c>
      <c r="U25" s="221">
        <v>0.43</v>
      </c>
      <c r="V25" s="221">
        <f>ROUND(E25*U25,2)</f>
        <v>59.21</v>
      </c>
      <c r="W25" s="221"/>
      <c r="X25" s="221" t="s">
        <v>241</v>
      </c>
      <c r="Y25" s="221" t="s">
        <v>256</v>
      </c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2" t="s">
        <v>881</v>
      </c>
      <c r="D26" s="223"/>
      <c r="E26" s="224">
        <v>137.69999999999999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6">
        <v>6</v>
      </c>
      <c r="B27" s="237" t="s">
        <v>882</v>
      </c>
      <c r="C27" s="250" t="s">
        <v>883</v>
      </c>
      <c r="D27" s="238" t="s">
        <v>237</v>
      </c>
      <c r="E27" s="239">
        <v>550.79999999999995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0.17599999999999999</v>
      </c>
      <c r="O27" s="239">
        <f>ROUND(E27*N27,2)</f>
        <v>96.94</v>
      </c>
      <c r="P27" s="239">
        <v>0</v>
      </c>
      <c r="Q27" s="239">
        <f>ROUND(E27*P27,2)</f>
        <v>0</v>
      </c>
      <c r="R27" s="241"/>
      <c r="S27" s="241" t="s">
        <v>429</v>
      </c>
      <c r="T27" s="242" t="s">
        <v>430</v>
      </c>
      <c r="U27" s="221">
        <v>0</v>
      </c>
      <c r="V27" s="221">
        <f>ROUND(E27*U27,2)</f>
        <v>0</v>
      </c>
      <c r="W27" s="221"/>
      <c r="X27" s="221" t="s">
        <v>462</v>
      </c>
      <c r="Y27" s="221" t="s">
        <v>256</v>
      </c>
      <c r="Z27" s="210"/>
      <c r="AA27" s="210"/>
      <c r="AB27" s="210"/>
      <c r="AC27" s="210"/>
      <c r="AD27" s="210"/>
      <c r="AE27" s="210"/>
      <c r="AF27" s="210"/>
      <c r="AG27" s="210" t="s">
        <v>463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5" t="s">
        <v>884</v>
      </c>
      <c r="D28" s="247"/>
      <c r="E28" s="247"/>
      <c r="F28" s="247"/>
      <c r="G28" s="247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608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885</v>
      </c>
      <c r="D29" s="223"/>
      <c r="E29" s="224">
        <v>550.79999999999995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6">
        <v>7</v>
      </c>
      <c r="B30" s="237" t="s">
        <v>886</v>
      </c>
      <c r="C30" s="250" t="s">
        <v>887</v>
      </c>
      <c r="D30" s="238" t="s">
        <v>237</v>
      </c>
      <c r="E30" s="239">
        <v>3.54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0.17599999999999999</v>
      </c>
      <c r="O30" s="239">
        <f>ROUND(E30*N30,2)</f>
        <v>0.62</v>
      </c>
      <c r="P30" s="239">
        <v>0</v>
      </c>
      <c r="Q30" s="239">
        <f>ROUND(E30*P30,2)</f>
        <v>0</v>
      </c>
      <c r="R30" s="241" t="s">
        <v>461</v>
      </c>
      <c r="S30" s="241" t="s">
        <v>239</v>
      </c>
      <c r="T30" s="242" t="s">
        <v>240</v>
      </c>
      <c r="U30" s="221">
        <v>0</v>
      </c>
      <c r="V30" s="221">
        <f>ROUND(E30*U30,2)</f>
        <v>0</v>
      </c>
      <c r="W30" s="221"/>
      <c r="X30" s="221" t="s">
        <v>462</v>
      </c>
      <c r="Y30" s="221" t="s">
        <v>256</v>
      </c>
      <c r="Z30" s="210"/>
      <c r="AA30" s="210"/>
      <c r="AB30" s="210"/>
      <c r="AC30" s="210"/>
      <c r="AD30" s="210"/>
      <c r="AE30" s="210"/>
      <c r="AF30" s="210"/>
      <c r="AG30" s="210" t="s">
        <v>463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888</v>
      </c>
      <c r="D31" s="223"/>
      <c r="E31" s="224">
        <v>3.54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9" t="s">
        <v>233</v>
      </c>
      <c r="B32" s="230" t="s">
        <v>157</v>
      </c>
      <c r="C32" s="249" t="s">
        <v>158</v>
      </c>
      <c r="D32" s="231"/>
      <c r="E32" s="232"/>
      <c r="F32" s="233"/>
      <c r="G32" s="233">
        <f>SUMIF(AG33:AG39,"&lt;&gt;NOR",G33:G39)</f>
        <v>0</v>
      </c>
      <c r="H32" s="233"/>
      <c r="I32" s="233">
        <f>SUM(I33:I39)</f>
        <v>0</v>
      </c>
      <c r="J32" s="233"/>
      <c r="K32" s="233">
        <f>SUM(K33:K39)</f>
        <v>0</v>
      </c>
      <c r="L32" s="233"/>
      <c r="M32" s="233">
        <f>SUM(M33:M39)</f>
        <v>0</v>
      </c>
      <c r="N32" s="232"/>
      <c r="O32" s="232">
        <f>SUM(O33:O39)</f>
        <v>13.690000000000001</v>
      </c>
      <c r="P32" s="232"/>
      <c r="Q32" s="232">
        <f>SUM(Q33:Q39)</f>
        <v>0</v>
      </c>
      <c r="R32" s="233"/>
      <c r="S32" s="233"/>
      <c r="T32" s="234"/>
      <c r="U32" s="228"/>
      <c r="V32" s="228">
        <f>SUM(V33:V39)</f>
        <v>18.440000000000001</v>
      </c>
      <c r="W32" s="228"/>
      <c r="X32" s="228"/>
      <c r="Y32" s="228"/>
      <c r="AG32" t="s">
        <v>234</v>
      </c>
    </row>
    <row r="33" spans="1:60" outlineLevel="1" x14ac:dyDescent="0.2">
      <c r="A33" s="236">
        <v>8</v>
      </c>
      <c r="B33" s="237" t="s">
        <v>889</v>
      </c>
      <c r="C33" s="250" t="s">
        <v>890</v>
      </c>
      <c r="D33" s="238" t="s">
        <v>237</v>
      </c>
      <c r="E33" s="239">
        <v>38.03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0.28000000000000003</v>
      </c>
      <c r="O33" s="239">
        <f>ROUND(E33*N33,2)</f>
        <v>10.65</v>
      </c>
      <c r="P33" s="239">
        <v>0</v>
      </c>
      <c r="Q33" s="239">
        <f>ROUND(E33*P33,2)</f>
        <v>0</v>
      </c>
      <c r="R33" s="241" t="s">
        <v>891</v>
      </c>
      <c r="S33" s="241" t="s">
        <v>239</v>
      </c>
      <c r="T33" s="242" t="s">
        <v>240</v>
      </c>
      <c r="U33" s="221">
        <v>0.255</v>
      </c>
      <c r="V33" s="221">
        <f>ROUND(E33*U33,2)</f>
        <v>9.6999999999999993</v>
      </c>
      <c r="W33" s="221"/>
      <c r="X33" s="221" t="s">
        <v>241</v>
      </c>
      <c r="Y33" s="221" t="s">
        <v>256</v>
      </c>
      <c r="Z33" s="210"/>
      <c r="AA33" s="210"/>
      <c r="AB33" s="210"/>
      <c r="AC33" s="210"/>
      <c r="AD33" s="210"/>
      <c r="AE33" s="210"/>
      <c r="AF33" s="210"/>
      <c r="AG33" s="210" t="s">
        <v>243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1" t="s">
        <v>892</v>
      </c>
      <c r="D34" s="243"/>
      <c r="E34" s="243"/>
      <c r="F34" s="243"/>
      <c r="G34" s="243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893</v>
      </c>
      <c r="D35" s="223"/>
      <c r="E35" s="224">
        <v>38.03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6">
        <v>9</v>
      </c>
      <c r="B36" s="237" t="s">
        <v>894</v>
      </c>
      <c r="C36" s="250" t="s">
        <v>895</v>
      </c>
      <c r="D36" s="238" t="s">
        <v>237</v>
      </c>
      <c r="E36" s="239">
        <v>38.03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0.08</v>
      </c>
      <c r="O36" s="239">
        <f>ROUND(E36*N36,2)</f>
        <v>3.04</v>
      </c>
      <c r="P36" s="239">
        <v>0</v>
      </c>
      <c r="Q36" s="239">
        <f>ROUND(E36*P36,2)</f>
        <v>0</v>
      </c>
      <c r="R36" s="241" t="s">
        <v>891</v>
      </c>
      <c r="S36" s="241" t="s">
        <v>239</v>
      </c>
      <c r="T36" s="242" t="s">
        <v>240</v>
      </c>
      <c r="U36" s="221">
        <v>0.1</v>
      </c>
      <c r="V36" s="221">
        <f>ROUND(E36*U36,2)</f>
        <v>3.8</v>
      </c>
      <c r="W36" s="221"/>
      <c r="X36" s="221" t="s">
        <v>241</v>
      </c>
      <c r="Y36" s="221" t="s">
        <v>256</v>
      </c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896</v>
      </c>
      <c r="D37" s="223"/>
      <c r="E37" s="224">
        <v>38.03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10</v>
      </c>
      <c r="B38" s="237" t="s">
        <v>897</v>
      </c>
      <c r="C38" s="250" t="s">
        <v>898</v>
      </c>
      <c r="D38" s="238" t="s">
        <v>237</v>
      </c>
      <c r="E38" s="239">
        <v>38.03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891</v>
      </c>
      <c r="S38" s="241" t="s">
        <v>239</v>
      </c>
      <c r="T38" s="242" t="s">
        <v>240</v>
      </c>
      <c r="U38" s="221">
        <v>0.13</v>
      </c>
      <c r="V38" s="221">
        <f>ROUND(E38*U38,2)</f>
        <v>4.9400000000000004</v>
      </c>
      <c r="W38" s="221"/>
      <c r="X38" s="221" t="s">
        <v>241</v>
      </c>
      <c r="Y38" s="221" t="s">
        <v>256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893</v>
      </c>
      <c r="D39" s="223"/>
      <c r="E39" s="224">
        <v>38.03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9" t="s">
        <v>233</v>
      </c>
      <c r="B40" s="230" t="s">
        <v>163</v>
      </c>
      <c r="C40" s="249" t="s">
        <v>164</v>
      </c>
      <c r="D40" s="231"/>
      <c r="E40" s="232"/>
      <c r="F40" s="233"/>
      <c r="G40" s="233">
        <f>SUMIF(AG41:AG49,"&lt;&gt;NOR",G41:G49)</f>
        <v>0</v>
      </c>
      <c r="H40" s="233"/>
      <c r="I40" s="233">
        <f>SUM(I41:I49)</f>
        <v>0</v>
      </c>
      <c r="J40" s="233"/>
      <c r="K40" s="233">
        <f>SUM(K41:K49)</f>
        <v>0</v>
      </c>
      <c r="L40" s="233"/>
      <c r="M40" s="233">
        <f>SUM(M41:M49)</f>
        <v>0</v>
      </c>
      <c r="N40" s="232"/>
      <c r="O40" s="232">
        <f>SUM(O41:O49)</f>
        <v>75.27000000000001</v>
      </c>
      <c r="P40" s="232"/>
      <c r="Q40" s="232">
        <f>SUM(Q41:Q49)</f>
        <v>0</v>
      </c>
      <c r="R40" s="233"/>
      <c r="S40" s="233"/>
      <c r="T40" s="234"/>
      <c r="U40" s="228"/>
      <c r="V40" s="228">
        <f>SUM(V41:V49)</f>
        <v>65.95</v>
      </c>
      <c r="W40" s="228"/>
      <c r="X40" s="228"/>
      <c r="Y40" s="228"/>
      <c r="AG40" t="s">
        <v>234</v>
      </c>
    </row>
    <row r="41" spans="1:60" ht="22.5" outlineLevel="1" x14ac:dyDescent="0.2">
      <c r="A41" s="236">
        <v>11</v>
      </c>
      <c r="B41" s="237" t="s">
        <v>899</v>
      </c>
      <c r="C41" s="250" t="s">
        <v>900</v>
      </c>
      <c r="D41" s="238" t="s">
        <v>289</v>
      </c>
      <c r="E41" s="239">
        <v>69.599999999999994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0.12472</v>
      </c>
      <c r="O41" s="239">
        <f>ROUND(E41*N41,2)</f>
        <v>8.68</v>
      </c>
      <c r="P41" s="239">
        <v>0</v>
      </c>
      <c r="Q41" s="239">
        <f>ROUND(E41*P41,2)</f>
        <v>0</v>
      </c>
      <c r="R41" s="241" t="s">
        <v>238</v>
      </c>
      <c r="S41" s="241" t="s">
        <v>239</v>
      </c>
      <c r="T41" s="242" t="s">
        <v>240</v>
      </c>
      <c r="U41" s="221">
        <v>0.14000000000000001</v>
      </c>
      <c r="V41" s="221">
        <f>ROUND(E41*U41,2)</f>
        <v>9.74</v>
      </c>
      <c r="W41" s="221"/>
      <c r="X41" s="221" t="s">
        <v>241</v>
      </c>
      <c r="Y41" s="221" t="s">
        <v>256</v>
      </c>
      <c r="Z41" s="210"/>
      <c r="AA41" s="210"/>
      <c r="AB41" s="210"/>
      <c r="AC41" s="210"/>
      <c r="AD41" s="210"/>
      <c r="AE41" s="210"/>
      <c r="AF41" s="210"/>
      <c r="AG41" s="210" t="s">
        <v>243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901</v>
      </c>
      <c r="D42" s="243"/>
      <c r="E42" s="243"/>
      <c r="F42" s="243"/>
      <c r="G42" s="243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2" t="s">
        <v>902</v>
      </c>
      <c r="D43" s="223"/>
      <c r="E43" s="224">
        <v>69.599999999999994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6">
        <v>12</v>
      </c>
      <c r="B44" s="237" t="s">
        <v>903</v>
      </c>
      <c r="C44" s="250" t="s">
        <v>904</v>
      </c>
      <c r="D44" s="238" t="s">
        <v>289</v>
      </c>
      <c r="E44" s="239">
        <v>347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0.19189000000000001</v>
      </c>
      <c r="O44" s="239">
        <f>ROUND(E44*N44,2)</f>
        <v>66.59</v>
      </c>
      <c r="P44" s="239">
        <v>0</v>
      </c>
      <c r="Q44" s="239">
        <f>ROUND(E44*P44,2)</f>
        <v>0</v>
      </c>
      <c r="R44" s="241" t="s">
        <v>238</v>
      </c>
      <c r="S44" s="241" t="s">
        <v>239</v>
      </c>
      <c r="T44" s="242" t="s">
        <v>240</v>
      </c>
      <c r="U44" s="221">
        <v>0.16200000000000001</v>
      </c>
      <c r="V44" s="221">
        <f>ROUND(E44*U44,2)</f>
        <v>56.21</v>
      </c>
      <c r="W44" s="221"/>
      <c r="X44" s="221" t="s">
        <v>241</v>
      </c>
      <c r="Y44" s="221" t="s">
        <v>312</v>
      </c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901</v>
      </c>
      <c r="D45" s="243"/>
      <c r="E45" s="243"/>
      <c r="F45" s="243"/>
      <c r="G45" s="243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905</v>
      </c>
      <c r="D46" s="223"/>
      <c r="E46" s="224">
        <v>34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906</v>
      </c>
      <c r="D47" s="223"/>
      <c r="E47" s="224">
        <v>159.5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907</v>
      </c>
      <c r="D48" s="223"/>
      <c r="E48" s="224">
        <v>50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908</v>
      </c>
      <c r="D49" s="223"/>
      <c r="E49" s="224">
        <v>103.5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9" t="s">
        <v>233</v>
      </c>
      <c r="B50" s="230" t="s">
        <v>169</v>
      </c>
      <c r="C50" s="249" t="s">
        <v>170</v>
      </c>
      <c r="D50" s="231"/>
      <c r="E50" s="232"/>
      <c r="F50" s="233"/>
      <c r="G50" s="233">
        <f>SUMIF(AG51:AG52,"&lt;&gt;NOR",G51:G52)</f>
        <v>0</v>
      </c>
      <c r="H50" s="233"/>
      <c r="I50" s="233">
        <f>SUM(I51:I52)</f>
        <v>0</v>
      </c>
      <c r="J50" s="233"/>
      <c r="K50" s="233">
        <f>SUM(K51:K52)</f>
        <v>0</v>
      </c>
      <c r="L50" s="233"/>
      <c r="M50" s="233">
        <f>SUM(M51:M52)</f>
        <v>0</v>
      </c>
      <c r="N50" s="232"/>
      <c r="O50" s="232">
        <f>SUM(O51:O52)</f>
        <v>0</v>
      </c>
      <c r="P50" s="232"/>
      <c r="Q50" s="232">
        <f>SUM(Q51:Q52)</f>
        <v>0</v>
      </c>
      <c r="R50" s="233"/>
      <c r="S50" s="233"/>
      <c r="T50" s="234"/>
      <c r="U50" s="228"/>
      <c r="V50" s="228">
        <f>SUM(V51:V52)</f>
        <v>238.99</v>
      </c>
      <c r="W50" s="228"/>
      <c r="X50" s="228"/>
      <c r="Y50" s="228"/>
      <c r="AG50" t="s">
        <v>234</v>
      </c>
    </row>
    <row r="51" spans="1:60" outlineLevel="1" x14ac:dyDescent="0.2">
      <c r="A51" s="236">
        <v>13</v>
      </c>
      <c r="B51" s="237" t="s">
        <v>812</v>
      </c>
      <c r="C51" s="250" t="s">
        <v>813</v>
      </c>
      <c r="D51" s="238" t="s">
        <v>460</v>
      </c>
      <c r="E51" s="239">
        <v>612.79795000000001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238</v>
      </c>
      <c r="S51" s="241" t="s">
        <v>239</v>
      </c>
      <c r="T51" s="242" t="s">
        <v>240</v>
      </c>
      <c r="U51" s="221">
        <v>0.39</v>
      </c>
      <c r="V51" s="221">
        <f>ROUND(E51*U51,2)</f>
        <v>238.99</v>
      </c>
      <c r="W51" s="221"/>
      <c r="X51" s="221" t="s">
        <v>563</v>
      </c>
      <c r="Y51" s="221" t="s">
        <v>256</v>
      </c>
      <c r="Z51" s="210"/>
      <c r="AA51" s="210"/>
      <c r="AB51" s="210"/>
      <c r="AC51" s="210"/>
      <c r="AD51" s="210"/>
      <c r="AE51" s="210"/>
      <c r="AF51" s="210"/>
      <c r="AG51" s="210" t="s">
        <v>564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814</v>
      </c>
      <c r="D52" s="243"/>
      <c r="E52" s="243"/>
      <c r="F52" s="243"/>
      <c r="G52" s="243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219</v>
      </c>
    </row>
    <row r="54" spans="1:60" x14ac:dyDescent="0.2">
      <c r="A54" s="213"/>
      <c r="B54" s="214" t="s">
        <v>29</v>
      </c>
      <c r="C54" s="258"/>
      <c r="D54" s="215"/>
      <c r="E54" s="216"/>
      <c r="F54" s="216"/>
      <c r="G54" s="235">
        <f>G8+G13+G32+G40+G50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611</v>
      </c>
    </row>
    <row r="55" spans="1:60" x14ac:dyDescent="0.2">
      <c r="C55" s="259"/>
      <c r="D55" s="10"/>
      <c r="AG55" t="s">
        <v>612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8OxyrxcBC0CVqcolps6y+yXG5IqEVZ0yLlXW/krval7TUm+nfry/k7fWI9f5TKQnhUsuWSjuqg2Qvw47bRCqQ==" saltValue="sNKQiz5HIfHQEb8VUm4XJQ==" spinCount="100000" sheet="1" formatRows="0"/>
  <mergeCells count="12">
    <mergeCell ref="C23:G23"/>
    <mergeCell ref="C28:G28"/>
    <mergeCell ref="C34:G34"/>
    <mergeCell ref="C42:G42"/>
    <mergeCell ref="C45:G45"/>
    <mergeCell ref="C52:G5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17E0-1BC0-4545-9711-7AB0B74ED5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59</v>
      </c>
      <c r="C3" s="199" t="s">
        <v>60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57</v>
      </c>
      <c r="C4" s="202" t="s">
        <v>62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259.19</v>
      </c>
      <c r="R8" s="233"/>
      <c r="S8" s="233"/>
      <c r="T8" s="234"/>
      <c r="U8" s="228"/>
      <c r="V8" s="228">
        <f>SUM(V9:V16)</f>
        <v>85.22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909</v>
      </c>
      <c r="C9" s="250" t="s">
        <v>910</v>
      </c>
      <c r="D9" s="238" t="s">
        <v>237</v>
      </c>
      <c r="E9" s="239">
        <v>467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0.22500000000000001</v>
      </c>
      <c r="Q9" s="239">
        <f>ROUND(E9*P9,2)</f>
        <v>105.08</v>
      </c>
      <c r="R9" s="241" t="s">
        <v>238</v>
      </c>
      <c r="S9" s="241" t="s">
        <v>239</v>
      </c>
      <c r="T9" s="242" t="s">
        <v>240</v>
      </c>
      <c r="U9" s="221">
        <v>0.14199999999999999</v>
      </c>
      <c r="V9" s="221">
        <f>ROUND(E9*U9,2)</f>
        <v>66.31</v>
      </c>
      <c r="W9" s="221"/>
      <c r="X9" s="221" t="s">
        <v>241</v>
      </c>
      <c r="Y9" s="221" t="s">
        <v>256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244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911</v>
      </c>
      <c r="D11" s="248"/>
      <c r="E11" s="248"/>
      <c r="F11" s="248"/>
      <c r="G11" s="248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608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2" t="s">
        <v>912</v>
      </c>
      <c r="D12" s="223"/>
      <c r="E12" s="224">
        <v>174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913</v>
      </c>
      <c r="D13" s="223"/>
      <c r="E13" s="224">
        <v>190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914</v>
      </c>
      <c r="D14" s="223"/>
      <c r="E14" s="224">
        <v>103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6">
        <v>2</v>
      </c>
      <c r="B15" s="237" t="s">
        <v>915</v>
      </c>
      <c r="C15" s="250" t="s">
        <v>916</v>
      </c>
      <c r="D15" s="238" t="s">
        <v>237</v>
      </c>
      <c r="E15" s="239">
        <v>467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0.33</v>
      </c>
      <c r="Q15" s="239">
        <f>ROUND(E15*P15,2)</f>
        <v>154.11000000000001</v>
      </c>
      <c r="R15" s="241" t="s">
        <v>238</v>
      </c>
      <c r="S15" s="241" t="s">
        <v>239</v>
      </c>
      <c r="T15" s="242" t="s">
        <v>240</v>
      </c>
      <c r="U15" s="221">
        <v>4.0500000000000001E-2</v>
      </c>
      <c r="V15" s="221">
        <f>ROUND(E15*U15,2)</f>
        <v>18.91</v>
      </c>
      <c r="W15" s="221"/>
      <c r="X15" s="221" t="s">
        <v>241</v>
      </c>
      <c r="Y15" s="221" t="s">
        <v>242</v>
      </c>
      <c r="Z15" s="210"/>
      <c r="AA15" s="210"/>
      <c r="AB15" s="210"/>
      <c r="AC15" s="210"/>
      <c r="AD15" s="210"/>
      <c r="AE15" s="210"/>
      <c r="AF15" s="210"/>
      <c r="AG15" s="210" t="s">
        <v>243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917</v>
      </c>
      <c r="D16" s="223"/>
      <c r="E16" s="224">
        <v>467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9" t="s">
        <v>233</v>
      </c>
      <c r="B17" s="230" t="s">
        <v>153</v>
      </c>
      <c r="C17" s="249" t="s">
        <v>154</v>
      </c>
      <c r="D17" s="231"/>
      <c r="E17" s="232"/>
      <c r="F17" s="233"/>
      <c r="G17" s="233">
        <f>SUMIF(AG18:AG28,"&lt;&gt;NOR",G18:G28)</f>
        <v>0</v>
      </c>
      <c r="H17" s="233"/>
      <c r="I17" s="233">
        <f>SUM(I18:I28)</f>
        <v>0</v>
      </c>
      <c r="J17" s="233"/>
      <c r="K17" s="233">
        <f>SUM(K18:K28)</f>
        <v>0</v>
      </c>
      <c r="L17" s="233"/>
      <c r="M17" s="233">
        <f>SUM(M18:M28)</f>
        <v>0</v>
      </c>
      <c r="N17" s="232"/>
      <c r="O17" s="232">
        <f>SUM(O18:O28)</f>
        <v>211.09</v>
      </c>
      <c r="P17" s="232"/>
      <c r="Q17" s="232">
        <f>SUM(Q18:Q28)</f>
        <v>0</v>
      </c>
      <c r="R17" s="233"/>
      <c r="S17" s="233"/>
      <c r="T17" s="234"/>
      <c r="U17" s="228"/>
      <c r="V17" s="228">
        <f>SUM(V18:V28)</f>
        <v>280.66000000000003</v>
      </c>
      <c r="W17" s="228"/>
      <c r="X17" s="228"/>
      <c r="Y17" s="228"/>
      <c r="AG17" t="s">
        <v>234</v>
      </c>
    </row>
    <row r="18" spans="1:60" ht="22.5" outlineLevel="1" x14ac:dyDescent="0.2">
      <c r="A18" s="236">
        <v>3</v>
      </c>
      <c r="B18" s="237" t="s">
        <v>732</v>
      </c>
      <c r="C18" s="250" t="s">
        <v>733</v>
      </c>
      <c r="D18" s="238" t="s">
        <v>237</v>
      </c>
      <c r="E18" s="239">
        <v>467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0.378</v>
      </c>
      <c r="O18" s="239">
        <f>ROUND(E18*N18,2)</f>
        <v>176.53</v>
      </c>
      <c r="P18" s="239">
        <v>0</v>
      </c>
      <c r="Q18" s="239">
        <f>ROUND(E18*P18,2)</f>
        <v>0</v>
      </c>
      <c r="R18" s="241" t="s">
        <v>238</v>
      </c>
      <c r="S18" s="241" t="s">
        <v>239</v>
      </c>
      <c r="T18" s="242" t="s">
        <v>240</v>
      </c>
      <c r="U18" s="221">
        <v>2.5999999999999999E-2</v>
      </c>
      <c r="V18" s="221">
        <f>ROUND(E18*U18,2)</f>
        <v>12.14</v>
      </c>
      <c r="W18" s="221"/>
      <c r="X18" s="221" t="s">
        <v>241</v>
      </c>
      <c r="Y18" s="221" t="s">
        <v>256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918</v>
      </c>
      <c r="D19" s="223"/>
      <c r="E19" s="224">
        <v>467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4</v>
      </c>
      <c r="B20" s="237" t="s">
        <v>919</v>
      </c>
      <c r="C20" s="250" t="s">
        <v>920</v>
      </c>
      <c r="D20" s="238" t="s">
        <v>237</v>
      </c>
      <c r="E20" s="239">
        <v>467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7.3899999999999993E-2</v>
      </c>
      <c r="O20" s="239">
        <f>ROUND(E20*N20,2)</f>
        <v>34.51</v>
      </c>
      <c r="P20" s="239">
        <v>0</v>
      </c>
      <c r="Q20" s="239">
        <f>ROUND(E20*P20,2)</f>
        <v>0</v>
      </c>
      <c r="R20" s="241" t="s">
        <v>238</v>
      </c>
      <c r="S20" s="241" t="s">
        <v>239</v>
      </c>
      <c r="T20" s="242" t="s">
        <v>240</v>
      </c>
      <c r="U20" s="221">
        <v>0.45200000000000001</v>
      </c>
      <c r="V20" s="221">
        <f>ROUND(E20*U20,2)</f>
        <v>211.08</v>
      </c>
      <c r="W20" s="221"/>
      <c r="X20" s="221" t="s">
        <v>241</v>
      </c>
      <c r="Y20" s="221" t="s">
        <v>256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51" t="s">
        <v>877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s provedením lože z kameniva drceného, s vyplněním spár, s dvojitým hutněním a se smetením přebytečného materiálu na krajnici. S dodáním hmot pro lože a výplň spár.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6" t="s">
        <v>921</v>
      </c>
      <c r="D22" s="248"/>
      <c r="E22" s="248"/>
      <c r="F22" s="248"/>
      <c r="G22" s="248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608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6" t="s">
        <v>922</v>
      </c>
      <c r="D23" s="248"/>
      <c r="E23" s="248"/>
      <c r="F23" s="248"/>
      <c r="G23" s="248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608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917</v>
      </c>
      <c r="D24" s="223"/>
      <c r="E24" s="224">
        <v>467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5</v>
      </c>
      <c r="B25" s="237" t="s">
        <v>923</v>
      </c>
      <c r="C25" s="250" t="s">
        <v>924</v>
      </c>
      <c r="D25" s="238" t="s">
        <v>289</v>
      </c>
      <c r="E25" s="239">
        <v>140.1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3.3E-4</v>
      </c>
      <c r="O25" s="239">
        <f>ROUND(E25*N25,2)</f>
        <v>0.05</v>
      </c>
      <c r="P25" s="239">
        <v>0</v>
      </c>
      <c r="Q25" s="239">
        <f>ROUND(E25*P25,2)</f>
        <v>0</v>
      </c>
      <c r="R25" s="241" t="s">
        <v>238</v>
      </c>
      <c r="S25" s="241" t="s">
        <v>239</v>
      </c>
      <c r="T25" s="242" t="s">
        <v>240</v>
      </c>
      <c r="U25" s="221">
        <v>0.41</v>
      </c>
      <c r="V25" s="221">
        <f>ROUND(E25*U25,2)</f>
        <v>57.44</v>
      </c>
      <c r="W25" s="221"/>
      <c r="X25" s="221" t="s">
        <v>241</v>
      </c>
      <c r="Y25" s="221" t="s">
        <v>615</v>
      </c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2" t="s">
        <v>925</v>
      </c>
      <c r="D26" s="223"/>
      <c r="E26" s="224">
        <v>52.2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926</v>
      </c>
      <c r="D27" s="223"/>
      <c r="E27" s="224">
        <v>57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927</v>
      </c>
      <c r="D28" s="223"/>
      <c r="E28" s="224">
        <v>30.9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9" t="s">
        <v>233</v>
      </c>
      <c r="B29" s="230" t="s">
        <v>167</v>
      </c>
      <c r="C29" s="249" t="s">
        <v>168</v>
      </c>
      <c r="D29" s="231"/>
      <c r="E29" s="232"/>
      <c r="F29" s="233"/>
      <c r="G29" s="233">
        <f>SUMIF(AG30:AG32,"&lt;&gt;NOR",G30:G32)</f>
        <v>0</v>
      </c>
      <c r="H29" s="233"/>
      <c r="I29" s="233">
        <f>SUM(I30:I32)</f>
        <v>0</v>
      </c>
      <c r="J29" s="233"/>
      <c r="K29" s="233">
        <f>SUM(K30:K32)</f>
        <v>0</v>
      </c>
      <c r="L29" s="233"/>
      <c r="M29" s="233">
        <f>SUM(M30:M32)</f>
        <v>0</v>
      </c>
      <c r="N29" s="232"/>
      <c r="O29" s="232">
        <f>SUM(O30:O32)</f>
        <v>0</v>
      </c>
      <c r="P29" s="232"/>
      <c r="Q29" s="232">
        <f>SUM(Q30:Q32)</f>
        <v>0</v>
      </c>
      <c r="R29" s="233"/>
      <c r="S29" s="233"/>
      <c r="T29" s="234"/>
      <c r="U29" s="228"/>
      <c r="V29" s="228">
        <f>SUM(V30:V32)</f>
        <v>53.71</v>
      </c>
      <c r="W29" s="228"/>
      <c r="X29" s="228"/>
      <c r="Y29" s="228"/>
      <c r="AG29" t="s">
        <v>234</v>
      </c>
    </row>
    <row r="30" spans="1:60" ht="22.5" outlineLevel="1" x14ac:dyDescent="0.2">
      <c r="A30" s="236">
        <v>6</v>
      </c>
      <c r="B30" s="237" t="s">
        <v>549</v>
      </c>
      <c r="C30" s="250" t="s">
        <v>550</v>
      </c>
      <c r="D30" s="238" t="s">
        <v>237</v>
      </c>
      <c r="E30" s="239">
        <v>467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238</v>
      </c>
      <c r="S30" s="241" t="s">
        <v>239</v>
      </c>
      <c r="T30" s="242" t="s">
        <v>240</v>
      </c>
      <c r="U30" s="221">
        <v>0.115</v>
      </c>
      <c r="V30" s="221">
        <f>ROUND(E30*U30,2)</f>
        <v>53.71</v>
      </c>
      <c r="W30" s="221"/>
      <c r="X30" s="221" t="s">
        <v>241</v>
      </c>
      <c r="Y30" s="221" t="s">
        <v>256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2" x14ac:dyDescent="0.2">
      <c r="A31" s="217"/>
      <c r="B31" s="218"/>
      <c r="C31" s="251" t="s">
        <v>551</v>
      </c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4" t="str">
        <f>C31</f>
        <v>krajníků, desek nebo panelů od spojovacího materiálu s odklizením a uložením očištěných hmot a spojovacího materiálu na skládku na vzdálenost do 10 m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917</v>
      </c>
      <c r="D32" s="223"/>
      <c r="E32" s="224">
        <v>467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9" t="s">
        <v>233</v>
      </c>
      <c r="B33" s="230" t="s">
        <v>169</v>
      </c>
      <c r="C33" s="249" t="s">
        <v>170</v>
      </c>
      <c r="D33" s="231"/>
      <c r="E33" s="232"/>
      <c r="F33" s="233"/>
      <c r="G33" s="233">
        <f>SUMIF(AG34:AG35,"&lt;&gt;NOR",G34:G35)</f>
        <v>0</v>
      </c>
      <c r="H33" s="233"/>
      <c r="I33" s="233">
        <f>SUM(I34:I35)</f>
        <v>0</v>
      </c>
      <c r="J33" s="233"/>
      <c r="K33" s="233">
        <f>SUM(K34:K35)</f>
        <v>0</v>
      </c>
      <c r="L33" s="233"/>
      <c r="M33" s="233">
        <f>SUM(M34:M35)</f>
        <v>0</v>
      </c>
      <c r="N33" s="232"/>
      <c r="O33" s="232">
        <f>SUM(O34:O35)</f>
        <v>0</v>
      </c>
      <c r="P33" s="232"/>
      <c r="Q33" s="232">
        <f>SUM(Q34:Q35)</f>
        <v>0</v>
      </c>
      <c r="R33" s="233"/>
      <c r="S33" s="233"/>
      <c r="T33" s="234"/>
      <c r="U33" s="228"/>
      <c r="V33" s="228">
        <f>SUM(V34:V35)</f>
        <v>82.32</v>
      </c>
      <c r="W33" s="228"/>
      <c r="X33" s="228"/>
      <c r="Y33" s="228"/>
      <c r="AG33" t="s">
        <v>234</v>
      </c>
    </row>
    <row r="34" spans="1:60" outlineLevel="1" x14ac:dyDescent="0.2">
      <c r="A34" s="236">
        <v>7</v>
      </c>
      <c r="B34" s="237" t="s">
        <v>812</v>
      </c>
      <c r="C34" s="250" t="s">
        <v>813</v>
      </c>
      <c r="D34" s="238" t="s">
        <v>460</v>
      </c>
      <c r="E34" s="239">
        <v>211.08353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238</v>
      </c>
      <c r="S34" s="241" t="s">
        <v>239</v>
      </c>
      <c r="T34" s="242" t="s">
        <v>240</v>
      </c>
      <c r="U34" s="221">
        <v>0.39</v>
      </c>
      <c r="V34" s="221">
        <f>ROUND(E34*U34,2)</f>
        <v>82.32</v>
      </c>
      <c r="W34" s="221"/>
      <c r="X34" s="221" t="s">
        <v>563</v>
      </c>
      <c r="Y34" s="221" t="s">
        <v>256</v>
      </c>
      <c r="Z34" s="210"/>
      <c r="AA34" s="210"/>
      <c r="AB34" s="210"/>
      <c r="AC34" s="210"/>
      <c r="AD34" s="210"/>
      <c r="AE34" s="210"/>
      <c r="AF34" s="210"/>
      <c r="AG34" s="210" t="s">
        <v>564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1" t="s">
        <v>814</v>
      </c>
      <c r="D35" s="243"/>
      <c r="E35" s="243"/>
      <c r="F35" s="243"/>
      <c r="G35" s="243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9" t="s">
        <v>233</v>
      </c>
      <c r="B36" s="230" t="s">
        <v>201</v>
      </c>
      <c r="C36" s="249" t="s">
        <v>202</v>
      </c>
      <c r="D36" s="231"/>
      <c r="E36" s="232"/>
      <c r="F36" s="233"/>
      <c r="G36" s="233">
        <f>SUMIF(AG37:AG37,"&lt;&gt;NOR",G37:G37)</f>
        <v>0</v>
      </c>
      <c r="H36" s="233"/>
      <c r="I36" s="233">
        <f>SUM(I37:I37)</f>
        <v>0</v>
      </c>
      <c r="J36" s="233"/>
      <c r="K36" s="233">
        <f>SUM(K37:K37)</f>
        <v>0</v>
      </c>
      <c r="L36" s="233"/>
      <c r="M36" s="233">
        <f>SUM(M37:M37)</f>
        <v>0</v>
      </c>
      <c r="N36" s="232"/>
      <c r="O36" s="232">
        <f>SUM(O37:O37)</f>
        <v>0</v>
      </c>
      <c r="P36" s="232"/>
      <c r="Q36" s="232">
        <f>SUM(Q37:Q37)</f>
        <v>0</v>
      </c>
      <c r="R36" s="233"/>
      <c r="S36" s="233"/>
      <c r="T36" s="234"/>
      <c r="U36" s="228"/>
      <c r="V36" s="228">
        <f>SUM(V37:V37)</f>
        <v>222.38</v>
      </c>
      <c r="W36" s="228"/>
      <c r="X36" s="228"/>
      <c r="Y36" s="228"/>
      <c r="AG36" t="s">
        <v>234</v>
      </c>
    </row>
    <row r="37" spans="1:60" ht="22.5" outlineLevel="1" x14ac:dyDescent="0.2">
      <c r="A37" s="236">
        <v>8</v>
      </c>
      <c r="B37" s="237" t="s">
        <v>928</v>
      </c>
      <c r="C37" s="250" t="s">
        <v>929</v>
      </c>
      <c r="D37" s="238" t="s">
        <v>460</v>
      </c>
      <c r="E37" s="239">
        <v>259.185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238</v>
      </c>
      <c r="S37" s="241" t="s">
        <v>239</v>
      </c>
      <c r="T37" s="242" t="s">
        <v>240</v>
      </c>
      <c r="U37" s="221">
        <v>0.85799999999999998</v>
      </c>
      <c r="V37" s="221">
        <f>ROUND(E37*U37,2)</f>
        <v>222.38</v>
      </c>
      <c r="W37" s="221"/>
      <c r="X37" s="221" t="s">
        <v>605</v>
      </c>
      <c r="Y37" s="221" t="s">
        <v>256</v>
      </c>
      <c r="Z37" s="210"/>
      <c r="AA37" s="210"/>
      <c r="AB37" s="210"/>
      <c r="AC37" s="210"/>
      <c r="AD37" s="210"/>
      <c r="AE37" s="210"/>
      <c r="AF37" s="210"/>
      <c r="AG37" s="210" t="s">
        <v>606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3"/>
      <c r="B38" s="4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219</v>
      </c>
    </row>
    <row r="39" spans="1:60" x14ac:dyDescent="0.2">
      <c r="A39" s="213"/>
      <c r="B39" s="214" t="s">
        <v>29</v>
      </c>
      <c r="C39" s="258"/>
      <c r="D39" s="215"/>
      <c r="E39" s="216"/>
      <c r="F39" s="216"/>
      <c r="G39" s="235">
        <f>G8+G17+G29+G33+G36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611</v>
      </c>
    </row>
    <row r="40" spans="1:60" x14ac:dyDescent="0.2">
      <c r="C40" s="259"/>
      <c r="D40" s="10"/>
      <c r="AG40" t="s">
        <v>612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EFINIujhxo4iCVTPfxyiGm/GC9CAHWc4T/pn1ULdZln9Fle2FkaLDLugqVJONdGr809SAOvqSO3BRrn1lyFiw==" saltValue="Ge073iF0QzhASSy+mzKyWw==" spinCount="100000" sheet="1" formatRows="0"/>
  <mergeCells count="11">
    <mergeCell ref="C21:G21"/>
    <mergeCell ref="C22:G22"/>
    <mergeCell ref="C23:G23"/>
    <mergeCell ref="C31:G31"/>
    <mergeCell ref="C35:G3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49AD-A407-4482-9334-B42F665E83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63</v>
      </c>
      <c r="C3" s="199" t="s">
        <v>64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55</v>
      </c>
      <c r="C4" s="202" t="s">
        <v>65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SUMIF(AG9:AG72,"&lt;&gt;NOR",G9:G72)</f>
        <v>0</v>
      </c>
      <c r="H8" s="233"/>
      <c r="I8" s="233">
        <f>SUM(I9:I72)</f>
        <v>0</v>
      </c>
      <c r="J8" s="233"/>
      <c r="K8" s="233">
        <f>SUM(K9:K72)</f>
        <v>0</v>
      </c>
      <c r="L8" s="233"/>
      <c r="M8" s="233">
        <f>SUM(M9:M72)</f>
        <v>0</v>
      </c>
      <c r="N8" s="232"/>
      <c r="O8" s="232">
        <f>SUM(O9:O72)</f>
        <v>371.6</v>
      </c>
      <c r="P8" s="232"/>
      <c r="Q8" s="232">
        <f>SUM(Q9:Q72)</f>
        <v>0</v>
      </c>
      <c r="R8" s="233"/>
      <c r="S8" s="233"/>
      <c r="T8" s="234"/>
      <c r="U8" s="228"/>
      <c r="V8" s="228">
        <f>SUM(V9:V72)</f>
        <v>389.77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930</v>
      </c>
      <c r="C9" s="250" t="s">
        <v>931</v>
      </c>
      <c r="D9" s="238" t="s">
        <v>311</v>
      </c>
      <c r="E9" s="239">
        <v>87.196979999999996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0.26666000000000001</v>
      </c>
      <c r="V9" s="221">
        <f>ROUND(E9*U9,2)</f>
        <v>23.25</v>
      </c>
      <c r="W9" s="221"/>
      <c r="X9" s="221" t="s">
        <v>241</v>
      </c>
      <c r="Y9" s="221" t="s">
        <v>256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1" t="s">
        <v>932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933</v>
      </c>
      <c r="D11" s="223"/>
      <c r="E11" s="224">
        <v>66.440730000000002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934</v>
      </c>
      <c r="D12" s="223"/>
      <c r="E12" s="224">
        <v>20.756250000000001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6">
        <v>2</v>
      </c>
      <c r="B13" s="237" t="s">
        <v>935</v>
      </c>
      <c r="C13" s="250" t="s">
        <v>936</v>
      </c>
      <c r="D13" s="238" t="s">
        <v>311</v>
      </c>
      <c r="E13" s="239">
        <v>34.878790000000002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306</v>
      </c>
      <c r="S13" s="241" t="s">
        <v>239</v>
      </c>
      <c r="T13" s="242" t="s">
        <v>240</v>
      </c>
      <c r="U13" s="221">
        <v>4.3099999999999999E-2</v>
      </c>
      <c r="V13" s="221">
        <f>ROUND(E13*U13,2)</f>
        <v>1.5</v>
      </c>
      <c r="W13" s="221"/>
      <c r="X13" s="221" t="s">
        <v>241</v>
      </c>
      <c r="Y13" s="221" t="s">
        <v>256</v>
      </c>
      <c r="Z13" s="210"/>
      <c r="AA13" s="210"/>
      <c r="AB13" s="210"/>
      <c r="AC13" s="210"/>
      <c r="AD13" s="210"/>
      <c r="AE13" s="210"/>
      <c r="AF13" s="210"/>
      <c r="AG13" s="210" t="s">
        <v>243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51" t="s">
        <v>932</v>
      </c>
      <c r="D14" s="243"/>
      <c r="E14" s="243"/>
      <c r="F14" s="243"/>
      <c r="G14" s="243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4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2" t="s">
        <v>937</v>
      </c>
      <c r="D15" s="223"/>
      <c r="E15" s="224"/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938</v>
      </c>
      <c r="D16" s="223"/>
      <c r="E16" s="224">
        <v>34.878790000000002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3</v>
      </c>
      <c r="B17" s="237" t="s">
        <v>354</v>
      </c>
      <c r="C17" s="250" t="s">
        <v>355</v>
      </c>
      <c r="D17" s="238" t="s">
        <v>311</v>
      </c>
      <c r="E17" s="239">
        <v>214.58716000000001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306</v>
      </c>
      <c r="S17" s="241" t="s">
        <v>239</v>
      </c>
      <c r="T17" s="242" t="s">
        <v>240</v>
      </c>
      <c r="U17" s="221">
        <v>0.2</v>
      </c>
      <c r="V17" s="221">
        <f>ROUND(E17*U17,2)</f>
        <v>42.92</v>
      </c>
      <c r="W17" s="221"/>
      <c r="X17" s="221" t="s">
        <v>241</v>
      </c>
      <c r="Y17" s="221" t="s">
        <v>256</v>
      </c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2" x14ac:dyDescent="0.2">
      <c r="A18" s="217"/>
      <c r="B18" s="218"/>
      <c r="C18" s="251" t="s">
        <v>356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939</v>
      </c>
      <c r="D19" s="223"/>
      <c r="E19" s="224">
        <v>88.164580000000001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940</v>
      </c>
      <c r="D20" s="223"/>
      <c r="E20" s="224">
        <v>82.033850000000001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941</v>
      </c>
      <c r="D21" s="223"/>
      <c r="E21" s="224">
        <v>44.388739999999999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4</v>
      </c>
      <c r="B22" s="237" t="s">
        <v>942</v>
      </c>
      <c r="C22" s="250" t="s">
        <v>943</v>
      </c>
      <c r="D22" s="238" t="s">
        <v>311</v>
      </c>
      <c r="E22" s="239">
        <v>85.834860000000006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 t="s">
        <v>306</v>
      </c>
      <c r="S22" s="241" t="s">
        <v>239</v>
      </c>
      <c r="T22" s="242" t="s">
        <v>240</v>
      </c>
      <c r="U22" s="221">
        <v>8.4000000000000005E-2</v>
      </c>
      <c r="V22" s="221">
        <f>ROUND(E22*U22,2)</f>
        <v>7.21</v>
      </c>
      <c r="W22" s="221"/>
      <c r="X22" s="221" t="s">
        <v>241</v>
      </c>
      <c r="Y22" s="221" t="s">
        <v>256</v>
      </c>
      <c r="Z22" s="210"/>
      <c r="AA22" s="210"/>
      <c r="AB22" s="210"/>
      <c r="AC22" s="210"/>
      <c r="AD22" s="210"/>
      <c r="AE22" s="210"/>
      <c r="AF22" s="210"/>
      <c r="AG22" s="210" t="s">
        <v>243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51" t="s">
        <v>356</v>
      </c>
      <c r="D23" s="243"/>
      <c r="E23" s="243"/>
      <c r="F23" s="243"/>
      <c r="G23" s="243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4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937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944</v>
      </c>
      <c r="D25" s="223"/>
      <c r="E25" s="224">
        <v>85.834860000000006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5</v>
      </c>
      <c r="B26" s="237" t="s">
        <v>945</v>
      </c>
      <c r="C26" s="250" t="s">
        <v>946</v>
      </c>
      <c r="D26" s="238" t="s">
        <v>237</v>
      </c>
      <c r="E26" s="239">
        <v>225.2319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1.49E-3</v>
      </c>
      <c r="O26" s="239">
        <f>ROUND(E26*N26,2)</f>
        <v>0.34</v>
      </c>
      <c r="P26" s="239">
        <v>0</v>
      </c>
      <c r="Q26" s="239">
        <f>ROUND(E26*P26,2)</f>
        <v>0</v>
      </c>
      <c r="R26" s="241" t="s">
        <v>306</v>
      </c>
      <c r="S26" s="241" t="s">
        <v>239</v>
      </c>
      <c r="T26" s="242" t="s">
        <v>240</v>
      </c>
      <c r="U26" s="221">
        <v>0.32300000000000001</v>
      </c>
      <c r="V26" s="221">
        <f>ROUND(E26*U26,2)</f>
        <v>72.75</v>
      </c>
      <c r="W26" s="221"/>
      <c r="X26" s="221" t="s">
        <v>241</v>
      </c>
      <c r="Y26" s="221" t="s">
        <v>256</v>
      </c>
      <c r="Z26" s="210"/>
      <c r="AA26" s="210"/>
      <c r="AB26" s="210"/>
      <c r="AC26" s="210"/>
      <c r="AD26" s="210"/>
      <c r="AE26" s="210"/>
      <c r="AF26" s="210"/>
      <c r="AG26" s="210" t="s">
        <v>243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2" t="s">
        <v>947</v>
      </c>
      <c r="D27" s="223"/>
      <c r="E27" s="224">
        <v>89.733599999999996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948</v>
      </c>
      <c r="D28" s="223"/>
      <c r="E28" s="224">
        <v>82.306299999999993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949</v>
      </c>
      <c r="D29" s="223"/>
      <c r="E29" s="224">
        <v>53.192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6</v>
      </c>
      <c r="B30" s="237" t="s">
        <v>950</v>
      </c>
      <c r="C30" s="250" t="s">
        <v>951</v>
      </c>
      <c r="D30" s="238" t="s">
        <v>237</v>
      </c>
      <c r="E30" s="239">
        <v>225.2319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306</v>
      </c>
      <c r="S30" s="241" t="s">
        <v>239</v>
      </c>
      <c r="T30" s="242" t="s">
        <v>240</v>
      </c>
      <c r="U30" s="221">
        <v>0.17100000000000001</v>
      </c>
      <c r="V30" s="221">
        <f>ROUND(E30*U30,2)</f>
        <v>38.51</v>
      </c>
      <c r="W30" s="221"/>
      <c r="X30" s="221" t="s">
        <v>241</v>
      </c>
      <c r="Y30" s="221" t="s">
        <v>256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1" t="s">
        <v>381</v>
      </c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952</v>
      </c>
      <c r="D32" s="223"/>
      <c r="E32" s="224">
        <v>225.2319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7</v>
      </c>
      <c r="B33" s="237" t="s">
        <v>953</v>
      </c>
      <c r="C33" s="250" t="s">
        <v>954</v>
      </c>
      <c r="D33" s="238" t="s">
        <v>311</v>
      </c>
      <c r="E33" s="239">
        <v>429.64233000000002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1.3699999999999999E-3</v>
      </c>
      <c r="O33" s="239">
        <f>ROUND(E33*N33,2)</f>
        <v>0.59</v>
      </c>
      <c r="P33" s="239">
        <v>0</v>
      </c>
      <c r="Q33" s="239">
        <f>ROUND(E33*P33,2)</f>
        <v>0</v>
      </c>
      <c r="R33" s="241" t="s">
        <v>306</v>
      </c>
      <c r="S33" s="241" t="s">
        <v>239</v>
      </c>
      <c r="T33" s="242" t="s">
        <v>240</v>
      </c>
      <c r="U33" s="221">
        <v>0.16400000000000001</v>
      </c>
      <c r="V33" s="221">
        <f>ROUND(E33*U33,2)</f>
        <v>70.459999999999994</v>
      </c>
      <c r="W33" s="221"/>
      <c r="X33" s="221" t="s">
        <v>241</v>
      </c>
      <c r="Y33" s="221" t="s">
        <v>256</v>
      </c>
      <c r="Z33" s="210"/>
      <c r="AA33" s="210"/>
      <c r="AB33" s="210"/>
      <c r="AC33" s="210"/>
      <c r="AD33" s="210"/>
      <c r="AE33" s="210"/>
      <c r="AF33" s="210"/>
      <c r="AG33" s="210" t="s">
        <v>243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1" t="s">
        <v>385</v>
      </c>
      <c r="D34" s="243"/>
      <c r="E34" s="243"/>
      <c r="F34" s="243"/>
      <c r="G34" s="243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955</v>
      </c>
      <c r="D35" s="223"/>
      <c r="E35" s="224">
        <v>156.33611999999999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956</v>
      </c>
      <c r="D36" s="223"/>
      <c r="E36" s="224">
        <v>169.76330999999999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957</v>
      </c>
      <c r="D37" s="223"/>
      <c r="E37" s="224">
        <v>103.5429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8</v>
      </c>
      <c r="B38" s="237" t="s">
        <v>958</v>
      </c>
      <c r="C38" s="250" t="s">
        <v>959</v>
      </c>
      <c r="D38" s="238" t="s">
        <v>311</v>
      </c>
      <c r="E38" s="239">
        <v>429.64233000000002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306</v>
      </c>
      <c r="S38" s="241" t="s">
        <v>239</v>
      </c>
      <c r="T38" s="242" t="s">
        <v>240</v>
      </c>
      <c r="U38" s="221">
        <v>4.8000000000000001E-2</v>
      </c>
      <c r="V38" s="221">
        <f>ROUND(E38*U38,2)</f>
        <v>20.62</v>
      </c>
      <c r="W38" s="221"/>
      <c r="X38" s="221" t="s">
        <v>241</v>
      </c>
      <c r="Y38" s="221" t="s">
        <v>256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1" t="s">
        <v>389</v>
      </c>
      <c r="D39" s="243"/>
      <c r="E39" s="243"/>
      <c r="F39" s="243"/>
      <c r="G39" s="243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2" t="s">
        <v>960</v>
      </c>
      <c r="D40" s="223"/>
      <c r="E40" s="224">
        <v>429.64233000000002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6">
        <v>9</v>
      </c>
      <c r="B41" s="237" t="s">
        <v>961</v>
      </c>
      <c r="C41" s="250" t="s">
        <v>962</v>
      </c>
      <c r="D41" s="238" t="s">
        <v>311</v>
      </c>
      <c r="E41" s="239">
        <v>194.49055999999999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306</v>
      </c>
      <c r="S41" s="241" t="s">
        <v>239</v>
      </c>
      <c r="T41" s="242" t="s">
        <v>240</v>
      </c>
      <c r="U41" s="221">
        <v>0.34499999999999997</v>
      </c>
      <c r="V41" s="221">
        <f>ROUND(E41*U41,2)</f>
        <v>67.099999999999994</v>
      </c>
      <c r="W41" s="221"/>
      <c r="X41" s="221" t="s">
        <v>241</v>
      </c>
      <c r="Y41" s="221" t="s">
        <v>407</v>
      </c>
      <c r="Z41" s="210"/>
      <c r="AA41" s="210"/>
      <c r="AB41" s="210"/>
      <c r="AC41" s="210"/>
      <c r="AD41" s="210"/>
      <c r="AE41" s="210"/>
      <c r="AF41" s="210"/>
      <c r="AG41" s="210" t="s">
        <v>243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393</v>
      </c>
      <c r="D42" s="243"/>
      <c r="E42" s="243"/>
      <c r="F42" s="243"/>
      <c r="G42" s="243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4" t="str">
        <f>C42</f>
        <v>bez naložení do dopravní nádoby, ale s vyprázdněním dopravní nádoby na hromadu nebo na dopravní prostředek,</v>
      </c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2" t="s">
        <v>963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964</v>
      </c>
      <c r="D44" s="223"/>
      <c r="E44" s="224">
        <v>87.196979999999996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965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966</v>
      </c>
      <c r="D46" s="223"/>
      <c r="E46" s="224">
        <v>107.29358000000001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6">
        <v>10</v>
      </c>
      <c r="B47" s="237" t="s">
        <v>405</v>
      </c>
      <c r="C47" s="250" t="s">
        <v>406</v>
      </c>
      <c r="D47" s="238" t="s">
        <v>311</v>
      </c>
      <c r="E47" s="239">
        <v>301.78413999999998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306</v>
      </c>
      <c r="S47" s="241" t="s">
        <v>239</v>
      </c>
      <c r="T47" s="242" t="s">
        <v>240</v>
      </c>
      <c r="U47" s="221">
        <v>1.0999999999999999E-2</v>
      </c>
      <c r="V47" s="221">
        <f>ROUND(E47*U47,2)</f>
        <v>3.32</v>
      </c>
      <c r="W47" s="221"/>
      <c r="X47" s="221" t="s">
        <v>241</v>
      </c>
      <c r="Y47" s="221" t="s">
        <v>312</v>
      </c>
      <c r="Z47" s="210"/>
      <c r="AA47" s="210"/>
      <c r="AB47" s="210"/>
      <c r="AC47" s="210"/>
      <c r="AD47" s="210"/>
      <c r="AE47" s="210"/>
      <c r="AF47" s="210"/>
      <c r="AG47" s="210" t="s">
        <v>243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1" t="s">
        <v>400</v>
      </c>
      <c r="D48" s="243"/>
      <c r="E48" s="243"/>
      <c r="F48" s="243"/>
      <c r="G48" s="243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963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964</v>
      </c>
      <c r="D50" s="223"/>
      <c r="E50" s="224">
        <v>87.196979999999996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965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967</v>
      </c>
      <c r="D52" s="223"/>
      <c r="E52" s="224">
        <v>214.58716000000001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6">
        <v>11</v>
      </c>
      <c r="B53" s="237" t="s">
        <v>408</v>
      </c>
      <c r="C53" s="250" t="s">
        <v>409</v>
      </c>
      <c r="D53" s="238" t="s">
        <v>311</v>
      </c>
      <c r="E53" s="239">
        <v>1508.9206899999999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306</v>
      </c>
      <c r="S53" s="241" t="s">
        <v>239</v>
      </c>
      <c r="T53" s="242" t="s">
        <v>240</v>
      </c>
      <c r="U53" s="221">
        <v>0</v>
      </c>
      <c r="V53" s="221">
        <f>ROUND(E53*U53,2)</f>
        <v>0</v>
      </c>
      <c r="W53" s="221"/>
      <c r="X53" s="221" t="s">
        <v>241</v>
      </c>
      <c r="Y53" s="221" t="s">
        <v>312</v>
      </c>
      <c r="Z53" s="210"/>
      <c r="AA53" s="210"/>
      <c r="AB53" s="210"/>
      <c r="AC53" s="210"/>
      <c r="AD53" s="210"/>
      <c r="AE53" s="210"/>
      <c r="AF53" s="210"/>
      <c r="AG53" s="210" t="s">
        <v>243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1" t="s">
        <v>400</v>
      </c>
      <c r="D54" s="243"/>
      <c r="E54" s="243"/>
      <c r="F54" s="243"/>
      <c r="G54" s="243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2" t="s">
        <v>968</v>
      </c>
      <c r="D55" s="223"/>
      <c r="E55" s="224">
        <v>1508.9206899999999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247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6">
        <v>12</v>
      </c>
      <c r="B56" s="237" t="s">
        <v>666</v>
      </c>
      <c r="C56" s="250" t="s">
        <v>667</v>
      </c>
      <c r="D56" s="238" t="s">
        <v>311</v>
      </c>
      <c r="E56" s="239">
        <v>301.78413999999998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 t="s">
        <v>306</v>
      </c>
      <c r="S56" s="241" t="s">
        <v>239</v>
      </c>
      <c r="T56" s="242" t="s">
        <v>240</v>
      </c>
      <c r="U56" s="221">
        <v>8.9999999999999993E-3</v>
      </c>
      <c r="V56" s="221">
        <f>ROUND(E56*U56,2)</f>
        <v>2.72</v>
      </c>
      <c r="W56" s="221"/>
      <c r="X56" s="221" t="s">
        <v>241</v>
      </c>
      <c r="Y56" s="221" t="s">
        <v>256</v>
      </c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969</v>
      </c>
      <c r="D57" s="223"/>
      <c r="E57" s="224">
        <v>301.78413999999998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6">
        <v>13</v>
      </c>
      <c r="B58" s="237" t="s">
        <v>411</v>
      </c>
      <c r="C58" s="250" t="s">
        <v>412</v>
      </c>
      <c r="D58" s="238" t="s">
        <v>311</v>
      </c>
      <c r="E58" s="239">
        <v>195.08749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 t="s">
        <v>306</v>
      </c>
      <c r="S58" s="241" t="s">
        <v>239</v>
      </c>
      <c r="T58" s="242" t="s">
        <v>240</v>
      </c>
      <c r="U58" s="221">
        <v>0.20200000000000001</v>
      </c>
      <c r="V58" s="221">
        <f>ROUND(E58*U58,2)</f>
        <v>39.409999999999997</v>
      </c>
      <c r="W58" s="221"/>
      <c r="X58" s="221" t="s">
        <v>241</v>
      </c>
      <c r="Y58" s="221" t="s">
        <v>256</v>
      </c>
      <c r="Z58" s="210"/>
      <c r="AA58" s="210"/>
      <c r="AB58" s="210"/>
      <c r="AC58" s="210"/>
      <c r="AD58" s="210"/>
      <c r="AE58" s="210"/>
      <c r="AF58" s="210"/>
      <c r="AG58" s="210" t="s">
        <v>243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1" t="s">
        <v>413</v>
      </c>
      <c r="D59" s="243"/>
      <c r="E59" s="243"/>
      <c r="F59" s="243"/>
      <c r="G59" s="243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2" t="s">
        <v>939</v>
      </c>
      <c r="D60" s="223"/>
      <c r="E60" s="224">
        <v>88.164580000000001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970</v>
      </c>
      <c r="D61" s="223"/>
      <c r="E61" s="224">
        <v>-39.278309999999998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3" x14ac:dyDescent="0.2">
      <c r="A62" s="217"/>
      <c r="B62" s="218"/>
      <c r="C62" s="252" t="s">
        <v>971</v>
      </c>
      <c r="D62" s="223"/>
      <c r="E62" s="224">
        <v>148.47458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972</v>
      </c>
      <c r="D63" s="223"/>
      <c r="E63" s="224">
        <v>-42.241540000000001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973</v>
      </c>
      <c r="D64" s="223"/>
      <c r="E64" s="224">
        <v>65.144990000000007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974</v>
      </c>
      <c r="D65" s="223"/>
      <c r="E65" s="224">
        <v>-25.1768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6">
        <v>14</v>
      </c>
      <c r="B66" s="237" t="s">
        <v>679</v>
      </c>
      <c r="C66" s="250" t="s">
        <v>680</v>
      </c>
      <c r="D66" s="238" t="s">
        <v>460</v>
      </c>
      <c r="E66" s="239">
        <v>497.94382999999999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 t="s">
        <v>306</v>
      </c>
      <c r="S66" s="241" t="s">
        <v>239</v>
      </c>
      <c r="T66" s="242" t="s">
        <v>240</v>
      </c>
      <c r="U66" s="221">
        <v>0</v>
      </c>
      <c r="V66" s="221">
        <f>ROUND(E66*U66,2)</f>
        <v>0</v>
      </c>
      <c r="W66" s="221"/>
      <c r="X66" s="221" t="s">
        <v>241</v>
      </c>
      <c r="Y66" s="221" t="s">
        <v>256</v>
      </c>
      <c r="Z66" s="210"/>
      <c r="AA66" s="210"/>
      <c r="AB66" s="210"/>
      <c r="AC66" s="210"/>
      <c r="AD66" s="210"/>
      <c r="AE66" s="210"/>
      <c r="AF66" s="210"/>
      <c r="AG66" s="210" t="s">
        <v>243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681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975</v>
      </c>
      <c r="D68" s="223"/>
      <c r="E68" s="224">
        <v>497.94382999999999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15</v>
      </c>
      <c r="B69" s="237" t="s">
        <v>683</v>
      </c>
      <c r="C69" s="250" t="s">
        <v>684</v>
      </c>
      <c r="D69" s="238" t="s">
        <v>460</v>
      </c>
      <c r="E69" s="239">
        <v>370.66622999999998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</v>
      </c>
      <c r="O69" s="239">
        <f>ROUND(E69*N69,2)</f>
        <v>370.67</v>
      </c>
      <c r="P69" s="239">
        <v>0</v>
      </c>
      <c r="Q69" s="239">
        <f>ROUND(E69*P69,2)</f>
        <v>0</v>
      </c>
      <c r="R69" s="241" t="s">
        <v>461</v>
      </c>
      <c r="S69" s="241" t="s">
        <v>239</v>
      </c>
      <c r="T69" s="242" t="s">
        <v>240</v>
      </c>
      <c r="U69" s="221">
        <v>0</v>
      </c>
      <c r="V69" s="221">
        <f>ROUND(E69*U69,2)</f>
        <v>0</v>
      </c>
      <c r="W69" s="221"/>
      <c r="X69" s="221" t="s">
        <v>462</v>
      </c>
      <c r="Y69" s="221" t="s">
        <v>256</v>
      </c>
      <c r="Z69" s="210"/>
      <c r="AA69" s="210"/>
      <c r="AB69" s="210"/>
      <c r="AC69" s="210"/>
      <c r="AD69" s="210"/>
      <c r="AE69" s="210"/>
      <c r="AF69" s="210"/>
      <c r="AG69" s="210" t="s">
        <v>463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464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465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976</v>
      </c>
      <c r="D72" s="223"/>
      <c r="E72" s="224">
        <v>370.66622999999998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9" t="s">
        <v>233</v>
      </c>
      <c r="B73" s="230" t="s">
        <v>147</v>
      </c>
      <c r="C73" s="249" t="s">
        <v>148</v>
      </c>
      <c r="D73" s="231"/>
      <c r="E73" s="232"/>
      <c r="F73" s="233"/>
      <c r="G73" s="233">
        <f>SUMIF(AG74:AG125,"&lt;&gt;NOR",G74:G125)</f>
        <v>0</v>
      </c>
      <c r="H73" s="233"/>
      <c r="I73" s="233">
        <f>SUM(I74:I125)</f>
        <v>0</v>
      </c>
      <c r="J73" s="233"/>
      <c r="K73" s="233">
        <f>SUM(K74:K125)</f>
        <v>0</v>
      </c>
      <c r="L73" s="233"/>
      <c r="M73" s="233">
        <f>SUM(M74:M125)</f>
        <v>0</v>
      </c>
      <c r="N73" s="232"/>
      <c r="O73" s="232">
        <f>SUM(O74:O125)</f>
        <v>177.19</v>
      </c>
      <c r="P73" s="232"/>
      <c r="Q73" s="232">
        <f>SUM(Q74:Q125)</f>
        <v>0</v>
      </c>
      <c r="R73" s="233"/>
      <c r="S73" s="233"/>
      <c r="T73" s="234"/>
      <c r="U73" s="228"/>
      <c r="V73" s="228">
        <f>SUM(V74:V125)</f>
        <v>349.53</v>
      </c>
      <c r="W73" s="228"/>
      <c r="X73" s="228"/>
      <c r="Y73" s="228"/>
      <c r="AG73" t="s">
        <v>234</v>
      </c>
    </row>
    <row r="74" spans="1:60" outlineLevel="1" x14ac:dyDescent="0.2">
      <c r="A74" s="236">
        <v>16</v>
      </c>
      <c r="B74" s="237" t="s">
        <v>687</v>
      </c>
      <c r="C74" s="250" t="s">
        <v>688</v>
      </c>
      <c r="D74" s="238" t="s">
        <v>289</v>
      </c>
      <c r="E74" s="239">
        <v>102.5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0.22106999999999999</v>
      </c>
      <c r="O74" s="239">
        <f>ROUND(E74*N74,2)</f>
        <v>22.66</v>
      </c>
      <c r="P74" s="239">
        <v>0</v>
      </c>
      <c r="Q74" s="239">
        <f>ROUND(E74*P74,2)</f>
        <v>0</v>
      </c>
      <c r="R74" s="241" t="s">
        <v>483</v>
      </c>
      <c r="S74" s="241" t="s">
        <v>239</v>
      </c>
      <c r="T74" s="242" t="s">
        <v>240</v>
      </c>
      <c r="U74" s="221">
        <v>0.185</v>
      </c>
      <c r="V74" s="221">
        <f>ROUND(E74*U74,2)</f>
        <v>18.96</v>
      </c>
      <c r="W74" s="221"/>
      <c r="X74" s="221" t="s">
        <v>241</v>
      </c>
      <c r="Y74" s="221" t="s">
        <v>256</v>
      </c>
      <c r="Z74" s="210"/>
      <c r="AA74" s="210"/>
      <c r="AB74" s="210"/>
      <c r="AC74" s="210"/>
      <c r="AD74" s="210"/>
      <c r="AE74" s="210"/>
      <c r="AF74" s="210"/>
      <c r="AG74" s="210" t="s">
        <v>243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1" t="s">
        <v>690</v>
      </c>
      <c r="D75" s="243"/>
      <c r="E75" s="243"/>
      <c r="F75" s="243"/>
      <c r="G75" s="243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44" t="str">
        <f>C75</f>
        <v>se zřízením štěrkopískového lože pod trubky a s jejich obsypem v průměrném celkovém množství do 0,15 m3/m,</v>
      </c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2" t="s">
        <v>977</v>
      </c>
      <c r="D76" s="223"/>
      <c r="E76" s="224">
        <v>46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978</v>
      </c>
      <c r="D77" s="223"/>
      <c r="E77" s="224">
        <v>42.5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979</v>
      </c>
      <c r="D78" s="223"/>
      <c r="E78" s="224">
        <v>14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6">
        <v>17</v>
      </c>
      <c r="B79" s="237" t="s">
        <v>693</v>
      </c>
      <c r="C79" s="250" t="s">
        <v>694</v>
      </c>
      <c r="D79" s="238" t="s">
        <v>237</v>
      </c>
      <c r="E79" s="239">
        <v>35.875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1.8000000000000001E-4</v>
      </c>
      <c r="O79" s="239">
        <f>ROUND(E79*N79,2)</f>
        <v>0.01</v>
      </c>
      <c r="P79" s="239">
        <v>0</v>
      </c>
      <c r="Q79" s="239">
        <f>ROUND(E79*P79,2)</f>
        <v>0</v>
      </c>
      <c r="R79" s="241" t="s">
        <v>646</v>
      </c>
      <c r="S79" s="241" t="s">
        <v>239</v>
      </c>
      <c r="T79" s="242" t="s">
        <v>240</v>
      </c>
      <c r="U79" s="221">
        <v>7.4999999999999997E-2</v>
      </c>
      <c r="V79" s="221">
        <f>ROUND(E79*U79,2)</f>
        <v>2.69</v>
      </c>
      <c r="W79" s="221"/>
      <c r="X79" s="221" t="s">
        <v>241</v>
      </c>
      <c r="Y79" s="221" t="s">
        <v>256</v>
      </c>
      <c r="Z79" s="210"/>
      <c r="AA79" s="210"/>
      <c r="AB79" s="210"/>
      <c r="AC79" s="210"/>
      <c r="AD79" s="210"/>
      <c r="AE79" s="210"/>
      <c r="AF79" s="210"/>
      <c r="AG79" s="210" t="s">
        <v>243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1" t="s">
        <v>695</v>
      </c>
      <c r="D80" s="243"/>
      <c r="E80" s="243"/>
      <c r="F80" s="243"/>
      <c r="G80" s="243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980</v>
      </c>
      <c r="D81" s="223"/>
      <c r="E81" s="224">
        <v>35.875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247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6">
        <v>18</v>
      </c>
      <c r="B82" s="237" t="s">
        <v>981</v>
      </c>
      <c r="C82" s="250" t="s">
        <v>982</v>
      </c>
      <c r="D82" s="238" t="s">
        <v>237</v>
      </c>
      <c r="E82" s="239">
        <v>178.74967000000001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41" t="s">
        <v>306</v>
      </c>
      <c r="S82" s="241" t="s">
        <v>239</v>
      </c>
      <c r="T82" s="242" t="s">
        <v>240</v>
      </c>
      <c r="U82" s="221">
        <v>0.15</v>
      </c>
      <c r="V82" s="221">
        <f>ROUND(E82*U82,2)</f>
        <v>26.81</v>
      </c>
      <c r="W82" s="221"/>
      <c r="X82" s="221" t="s">
        <v>241</v>
      </c>
      <c r="Y82" s="221" t="s">
        <v>242</v>
      </c>
      <c r="Z82" s="210"/>
      <c r="AA82" s="210"/>
      <c r="AB82" s="210"/>
      <c r="AC82" s="210"/>
      <c r="AD82" s="210"/>
      <c r="AE82" s="210"/>
      <c r="AF82" s="210"/>
      <c r="AG82" s="210" t="s">
        <v>243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1" t="s">
        <v>983</v>
      </c>
      <c r="D83" s="243"/>
      <c r="E83" s="243"/>
      <c r="F83" s="243"/>
      <c r="G83" s="243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44" t="str">
        <f>C83</f>
        <v>z rostlé horniny tř.1 - 4 pod násypy z hornin soudržných do 92% PS a hornin nesoudržných sypkých relativní ulehlosti I(d) do 0,8</v>
      </c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984</v>
      </c>
      <c r="D84" s="223"/>
      <c r="E84" s="224">
        <v>68.989199999999997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3" x14ac:dyDescent="0.2">
      <c r="A85" s="217"/>
      <c r="B85" s="218"/>
      <c r="C85" s="252" t="s">
        <v>985</v>
      </c>
      <c r="D85" s="223"/>
      <c r="E85" s="224">
        <v>69.096890000000002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986</v>
      </c>
      <c r="D86" s="223"/>
      <c r="E86" s="224">
        <v>40.663589999999999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6">
        <v>19</v>
      </c>
      <c r="B87" s="237" t="s">
        <v>987</v>
      </c>
      <c r="C87" s="250" t="s">
        <v>988</v>
      </c>
      <c r="D87" s="238" t="s">
        <v>311</v>
      </c>
      <c r="E87" s="239">
        <v>8.8142999999999994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2.5251399999999999</v>
      </c>
      <c r="O87" s="239">
        <f>ROUND(E87*N87,2)</f>
        <v>22.26</v>
      </c>
      <c r="P87" s="239">
        <v>0</v>
      </c>
      <c r="Q87" s="239">
        <f>ROUND(E87*P87,2)</f>
        <v>0</v>
      </c>
      <c r="R87" s="241" t="s">
        <v>891</v>
      </c>
      <c r="S87" s="241" t="s">
        <v>239</v>
      </c>
      <c r="T87" s="242" t="s">
        <v>240</v>
      </c>
      <c r="U87" s="221">
        <v>1.17</v>
      </c>
      <c r="V87" s="221">
        <f>ROUND(E87*U87,2)</f>
        <v>10.31</v>
      </c>
      <c r="W87" s="221"/>
      <c r="X87" s="221" t="s">
        <v>241</v>
      </c>
      <c r="Y87" s="221" t="s">
        <v>407</v>
      </c>
      <c r="Z87" s="210"/>
      <c r="AA87" s="210"/>
      <c r="AB87" s="210"/>
      <c r="AC87" s="210"/>
      <c r="AD87" s="210"/>
      <c r="AE87" s="210"/>
      <c r="AF87" s="210"/>
      <c r="AG87" s="210" t="s">
        <v>243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1" t="s">
        <v>989</v>
      </c>
      <c r="D88" s="243"/>
      <c r="E88" s="243"/>
      <c r="F88" s="243"/>
      <c r="G88" s="243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6" t="s">
        <v>990</v>
      </c>
      <c r="D89" s="248"/>
      <c r="E89" s="248"/>
      <c r="F89" s="248"/>
      <c r="G89" s="248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608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2" t="s">
        <v>991</v>
      </c>
      <c r="D90" s="223"/>
      <c r="E90" s="224">
        <v>3.4280900000000001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3.75" outlineLevel="3" x14ac:dyDescent="0.2">
      <c r="A91" s="217"/>
      <c r="B91" s="218"/>
      <c r="C91" s="252" t="s">
        <v>992</v>
      </c>
      <c r="D91" s="223"/>
      <c r="E91" s="224">
        <v>3.3835099999999998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993</v>
      </c>
      <c r="D92" s="223"/>
      <c r="E92" s="224">
        <v>2.0026999999999999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6">
        <v>20</v>
      </c>
      <c r="B93" s="237" t="s">
        <v>994</v>
      </c>
      <c r="C93" s="250" t="s">
        <v>995</v>
      </c>
      <c r="D93" s="238" t="s">
        <v>311</v>
      </c>
      <c r="E93" s="239">
        <v>48.74991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2.5249999999999999</v>
      </c>
      <c r="O93" s="239">
        <f>ROUND(E93*N93,2)</f>
        <v>123.09</v>
      </c>
      <c r="P93" s="239">
        <v>0</v>
      </c>
      <c r="Q93" s="239">
        <f>ROUND(E93*P93,2)</f>
        <v>0</v>
      </c>
      <c r="R93" s="241" t="s">
        <v>891</v>
      </c>
      <c r="S93" s="241" t="s">
        <v>239</v>
      </c>
      <c r="T93" s="242" t="s">
        <v>240</v>
      </c>
      <c r="U93" s="221">
        <v>0.48</v>
      </c>
      <c r="V93" s="221">
        <f>ROUND(E93*U93,2)</f>
        <v>23.4</v>
      </c>
      <c r="W93" s="221"/>
      <c r="X93" s="221" t="s">
        <v>241</v>
      </c>
      <c r="Y93" s="221" t="s">
        <v>407</v>
      </c>
      <c r="Z93" s="210"/>
      <c r="AA93" s="210"/>
      <c r="AB93" s="210"/>
      <c r="AC93" s="210"/>
      <c r="AD93" s="210"/>
      <c r="AE93" s="210"/>
      <c r="AF93" s="210"/>
      <c r="AG93" s="210" t="s">
        <v>243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1" t="s">
        <v>996</v>
      </c>
      <c r="D94" s="243"/>
      <c r="E94" s="243"/>
      <c r="F94" s="243"/>
      <c r="G94" s="243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6" t="s">
        <v>997</v>
      </c>
      <c r="D95" s="248"/>
      <c r="E95" s="248"/>
      <c r="F95" s="248"/>
      <c r="G95" s="248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608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2" t="s">
        <v>998</v>
      </c>
      <c r="D96" s="223"/>
      <c r="E96" s="224">
        <v>18.815239999999999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3" x14ac:dyDescent="0.2">
      <c r="A97" s="217"/>
      <c r="B97" s="218"/>
      <c r="C97" s="252" t="s">
        <v>999</v>
      </c>
      <c r="D97" s="223"/>
      <c r="E97" s="224">
        <v>18.844609999999999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1000</v>
      </c>
      <c r="D98" s="223"/>
      <c r="E98" s="224">
        <v>11.090070000000001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6">
        <v>21</v>
      </c>
      <c r="B99" s="237" t="s">
        <v>1001</v>
      </c>
      <c r="C99" s="250" t="s">
        <v>1002</v>
      </c>
      <c r="D99" s="238" t="s">
        <v>237</v>
      </c>
      <c r="E99" s="239">
        <v>104.8578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3.916E-2</v>
      </c>
      <c r="O99" s="239">
        <f>ROUND(E99*N99,2)</f>
        <v>4.1100000000000003</v>
      </c>
      <c r="P99" s="239">
        <v>0</v>
      </c>
      <c r="Q99" s="239">
        <f>ROUND(E99*P99,2)</f>
        <v>0</v>
      </c>
      <c r="R99" s="241" t="s">
        <v>891</v>
      </c>
      <c r="S99" s="241" t="s">
        <v>239</v>
      </c>
      <c r="T99" s="242" t="s">
        <v>240</v>
      </c>
      <c r="U99" s="221">
        <v>1.05</v>
      </c>
      <c r="V99" s="221">
        <f>ROUND(E99*U99,2)</f>
        <v>110.1</v>
      </c>
      <c r="W99" s="221"/>
      <c r="X99" s="221" t="s">
        <v>241</v>
      </c>
      <c r="Y99" s="221" t="s">
        <v>256</v>
      </c>
      <c r="Z99" s="210"/>
      <c r="AA99" s="210"/>
      <c r="AB99" s="210"/>
      <c r="AC99" s="210"/>
      <c r="AD99" s="210"/>
      <c r="AE99" s="210"/>
      <c r="AF99" s="210"/>
      <c r="AG99" s="210" t="s">
        <v>243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2" x14ac:dyDescent="0.2">
      <c r="A100" s="217"/>
      <c r="B100" s="218"/>
      <c r="C100" s="251" t="s">
        <v>1003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44" t="str">
        <f>C100</f>
        <v>svislé nebo šikmé (odkloněné), půdorysně přímé nebo zalomené, stěn základových pasů ve volných nebo zapažených jámách, rýhách, šachtách, včetně případných vzpěr,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1004</v>
      </c>
      <c r="D101" s="223"/>
      <c r="E101" s="224">
        <v>38.5458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3.75" outlineLevel="3" x14ac:dyDescent="0.2">
      <c r="A102" s="217"/>
      <c r="B102" s="218"/>
      <c r="C102" s="252" t="s">
        <v>1005</v>
      </c>
      <c r="D102" s="223"/>
      <c r="E102" s="224">
        <v>40.919400000000003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3" x14ac:dyDescent="0.2">
      <c r="A103" s="217"/>
      <c r="B103" s="218"/>
      <c r="C103" s="252" t="s">
        <v>1006</v>
      </c>
      <c r="D103" s="223"/>
      <c r="E103" s="224">
        <v>25.392600000000002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6">
        <v>22</v>
      </c>
      <c r="B104" s="237" t="s">
        <v>1007</v>
      </c>
      <c r="C104" s="250" t="s">
        <v>1008</v>
      </c>
      <c r="D104" s="238" t="s">
        <v>237</v>
      </c>
      <c r="E104" s="239">
        <v>104.8578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41" t="s">
        <v>891</v>
      </c>
      <c r="S104" s="241" t="s">
        <v>239</v>
      </c>
      <c r="T104" s="242" t="s">
        <v>240</v>
      </c>
      <c r="U104" s="221">
        <v>0.32</v>
      </c>
      <c r="V104" s="221">
        <f>ROUND(E104*U104,2)</f>
        <v>33.549999999999997</v>
      </c>
      <c r="W104" s="221"/>
      <c r="X104" s="221" t="s">
        <v>241</v>
      </c>
      <c r="Y104" s="221" t="s">
        <v>256</v>
      </c>
      <c r="Z104" s="210"/>
      <c r="AA104" s="210"/>
      <c r="AB104" s="210"/>
      <c r="AC104" s="210"/>
      <c r="AD104" s="210"/>
      <c r="AE104" s="210"/>
      <c r="AF104" s="210"/>
      <c r="AG104" s="210" t="s">
        <v>243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2" x14ac:dyDescent="0.2">
      <c r="A105" s="217"/>
      <c r="B105" s="218"/>
      <c r="C105" s="251" t="s">
        <v>1003</v>
      </c>
      <c r="D105" s="243"/>
      <c r="E105" s="243"/>
      <c r="F105" s="243"/>
      <c r="G105" s="243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44" t="str">
        <f>C105</f>
        <v>svislé nebo šikmé (odkloněné), půdorysně přímé nebo zalomené, stěn základových pasů ve volných nebo zapažených jámách, rýhách, šachtách, včetně případných vzpěr,</v>
      </c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2" t="s">
        <v>1009</v>
      </c>
      <c r="D106" s="223"/>
      <c r="E106" s="224">
        <v>104.8578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247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6">
        <v>23</v>
      </c>
      <c r="B107" s="237" t="s">
        <v>1010</v>
      </c>
      <c r="C107" s="250" t="s">
        <v>1011</v>
      </c>
      <c r="D107" s="238" t="s">
        <v>450</v>
      </c>
      <c r="E107" s="239">
        <v>9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1.41E-3</v>
      </c>
      <c r="O107" s="239">
        <f>ROUND(E107*N107,2)</f>
        <v>0.01</v>
      </c>
      <c r="P107" s="239">
        <v>0</v>
      </c>
      <c r="Q107" s="239">
        <f>ROUND(E107*P107,2)</f>
        <v>0</v>
      </c>
      <c r="R107" s="241" t="s">
        <v>891</v>
      </c>
      <c r="S107" s="241" t="s">
        <v>239</v>
      </c>
      <c r="T107" s="242" t="s">
        <v>240</v>
      </c>
      <c r="U107" s="221">
        <v>0.4</v>
      </c>
      <c r="V107" s="221">
        <f>ROUND(E107*U107,2)</f>
        <v>3.6</v>
      </c>
      <c r="W107" s="221"/>
      <c r="X107" s="221" t="s">
        <v>241</v>
      </c>
      <c r="Y107" s="221" t="s">
        <v>407</v>
      </c>
      <c r="Z107" s="210"/>
      <c r="AA107" s="210"/>
      <c r="AB107" s="210"/>
      <c r="AC107" s="210"/>
      <c r="AD107" s="210"/>
      <c r="AE107" s="210"/>
      <c r="AF107" s="210"/>
      <c r="AG107" s="210" t="s">
        <v>243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1" t="s">
        <v>1012</v>
      </c>
      <c r="D108" s="243"/>
      <c r="E108" s="243"/>
      <c r="F108" s="243"/>
      <c r="G108" s="243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1013</v>
      </c>
      <c r="D109" s="223"/>
      <c r="E109" s="224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1014</v>
      </c>
      <c r="D110" s="223"/>
      <c r="E110" s="224">
        <v>3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1015</v>
      </c>
      <c r="D111" s="223"/>
      <c r="E111" s="224">
        <v>3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1016</v>
      </c>
      <c r="D112" s="223"/>
      <c r="E112" s="224">
        <v>3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6">
        <v>24</v>
      </c>
      <c r="B113" s="237" t="s">
        <v>1017</v>
      </c>
      <c r="C113" s="250" t="s">
        <v>1018</v>
      </c>
      <c r="D113" s="238" t="s">
        <v>460</v>
      </c>
      <c r="E113" s="239">
        <v>4.8749900000000004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1.0211600000000001</v>
      </c>
      <c r="O113" s="239">
        <f>ROUND(E113*N113,2)</f>
        <v>4.9800000000000004</v>
      </c>
      <c r="P113" s="239">
        <v>0</v>
      </c>
      <c r="Q113" s="239">
        <f>ROUND(E113*P113,2)</f>
        <v>0</v>
      </c>
      <c r="R113" s="241" t="s">
        <v>891</v>
      </c>
      <c r="S113" s="241" t="s">
        <v>239</v>
      </c>
      <c r="T113" s="242" t="s">
        <v>240</v>
      </c>
      <c r="U113" s="221">
        <v>23.530999999999999</v>
      </c>
      <c r="V113" s="221">
        <f>ROUND(E113*U113,2)</f>
        <v>114.71</v>
      </c>
      <c r="W113" s="221"/>
      <c r="X113" s="221" t="s">
        <v>241</v>
      </c>
      <c r="Y113" s="221" t="s">
        <v>312</v>
      </c>
      <c r="Z113" s="210"/>
      <c r="AA113" s="210"/>
      <c r="AB113" s="210"/>
      <c r="AC113" s="210"/>
      <c r="AD113" s="210"/>
      <c r="AE113" s="210"/>
      <c r="AF113" s="210"/>
      <c r="AG113" s="210" t="s">
        <v>243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5" t="s">
        <v>1019</v>
      </c>
      <c r="D114" s="247"/>
      <c r="E114" s="247"/>
      <c r="F114" s="247"/>
      <c r="G114" s="247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608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1020</v>
      </c>
      <c r="D115" s="223"/>
      <c r="E115" s="224">
        <v>4.8749900000000004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6">
        <v>25</v>
      </c>
      <c r="B116" s="237" t="s">
        <v>1021</v>
      </c>
      <c r="C116" s="250" t="s">
        <v>1022</v>
      </c>
      <c r="D116" s="238" t="s">
        <v>289</v>
      </c>
      <c r="E116" s="239">
        <v>6.75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2.0999999999999999E-3</v>
      </c>
      <c r="O116" s="239">
        <f>ROUND(E116*N116,2)</f>
        <v>0.01</v>
      </c>
      <c r="P116" s="239">
        <v>0</v>
      </c>
      <c r="Q116" s="239">
        <f>ROUND(E116*P116,2)</f>
        <v>0</v>
      </c>
      <c r="R116" s="241" t="s">
        <v>1023</v>
      </c>
      <c r="S116" s="241" t="s">
        <v>239</v>
      </c>
      <c r="T116" s="242" t="s">
        <v>240</v>
      </c>
      <c r="U116" s="221">
        <v>0.8</v>
      </c>
      <c r="V116" s="221">
        <f>ROUND(E116*U116,2)</f>
        <v>5.4</v>
      </c>
      <c r="W116" s="221"/>
      <c r="X116" s="221" t="s">
        <v>241</v>
      </c>
      <c r="Y116" s="221" t="s">
        <v>407</v>
      </c>
      <c r="Z116" s="210"/>
      <c r="AA116" s="210"/>
      <c r="AB116" s="210"/>
      <c r="AC116" s="210"/>
      <c r="AD116" s="210"/>
      <c r="AE116" s="210"/>
      <c r="AF116" s="210"/>
      <c r="AG116" s="210" t="s">
        <v>243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1" t="s">
        <v>1024</v>
      </c>
      <c r="D117" s="243"/>
      <c r="E117" s="243"/>
      <c r="F117" s="243"/>
      <c r="G117" s="243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2" t="s">
        <v>1025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1026</v>
      </c>
      <c r="D119" s="223"/>
      <c r="E119" s="224">
        <v>2.25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1027</v>
      </c>
      <c r="D120" s="223"/>
      <c r="E120" s="224">
        <v>2.25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2" t="s">
        <v>1028</v>
      </c>
      <c r="D121" s="223"/>
      <c r="E121" s="224">
        <v>2.25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6">
        <v>26</v>
      </c>
      <c r="B122" s="237" t="s">
        <v>702</v>
      </c>
      <c r="C122" s="250" t="s">
        <v>1029</v>
      </c>
      <c r="D122" s="238" t="s">
        <v>289</v>
      </c>
      <c r="E122" s="239">
        <v>112.75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4.8000000000000001E-4</v>
      </c>
      <c r="O122" s="239">
        <f>ROUND(E122*N122,2)</f>
        <v>0.05</v>
      </c>
      <c r="P122" s="239">
        <v>0</v>
      </c>
      <c r="Q122" s="239">
        <f>ROUND(E122*P122,2)</f>
        <v>0</v>
      </c>
      <c r="R122" s="241" t="s">
        <v>461</v>
      </c>
      <c r="S122" s="241" t="s">
        <v>239</v>
      </c>
      <c r="T122" s="242" t="s">
        <v>240</v>
      </c>
      <c r="U122" s="221">
        <v>0</v>
      </c>
      <c r="V122" s="221">
        <f>ROUND(E122*U122,2)</f>
        <v>0</v>
      </c>
      <c r="W122" s="221"/>
      <c r="X122" s="221" t="s">
        <v>462</v>
      </c>
      <c r="Y122" s="221" t="s">
        <v>256</v>
      </c>
      <c r="Z122" s="210"/>
      <c r="AA122" s="210"/>
      <c r="AB122" s="210"/>
      <c r="AC122" s="210"/>
      <c r="AD122" s="210"/>
      <c r="AE122" s="210"/>
      <c r="AF122" s="210"/>
      <c r="AG122" s="210" t="s">
        <v>463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2" t="s">
        <v>1030</v>
      </c>
      <c r="D123" s="223"/>
      <c r="E123" s="224">
        <v>112.75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6">
        <v>27</v>
      </c>
      <c r="B124" s="237" t="s">
        <v>705</v>
      </c>
      <c r="C124" s="250" t="s">
        <v>1031</v>
      </c>
      <c r="D124" s="238" t="s">
        <v>237</v>
      </c>
      <c r="E124" s="239">
        <v>39.462499999999999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2.9999999999999997E-4</v>
      </c>
      <c r="O124" s="239">
        <f>ROUND(E124*N124,2)</f>
        <v>0.01</v>
      </c>
      <c r="P124" s="239">
        <v>0</v>
      </c>
      <c r="Q124" s="239">
        <f>ROUND(E124*P124,2)</f>
        <v>0</v>
      </c>
      <c r="R124" s="241" t="s">
        <v>461</v>
      </c>
      <c r="S124" s="241" t="s">
        <v>239</v>
      </c>
      <c r="T124" s="242" t="s">
        <v>240</v>
      </c>
      <c r="U124" s="221">
        <v>0</v>
      </c>
      <c r="V124" s="221">
        <f>ROUND(E124*U124,2)</f>
        <v>0</v>
      </c>
      <c r="W124" s="221"/>
      <c r="X124" s="221" t="s">
        <v>462</v>
      </c>
      <c r="Y124" s="221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463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1032</v>
      </c>
      <c r="D125" s="223"/>
      <c r="E125" s="224">
        <v>39.462499999999999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247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29" t="s">
        <v>233</v>
      </c>
      <c r="B126" s="230" t="s">
        <v>149</v>
      </c>
      <c r="C126" s="249" t="s">
        <v>150</v>
      </c>
      <c r="D126" s="231"/>
      <c r="E126" s="232"/>
      <c r="F126" s="233"/>
      <c r="G126" s="233">
        <f>SUMIF(AG127:AG174,"&lt;&gt;NOR",G127:G174)</f>
        <v>0</v>
      </c>
      <c r="H126" s="233"/>
      <c r="I126" s="233">
        <f>SUM(I127:I174)</f>
        <v>0</v>
      </c>
      <c r="J126" s="233"/>
      <c r="K126" s="233">
        <f>SUM(K127:K174)</f>
        <v>0</v>
      </c>
      <c r="L126" s="233"/>
      <c r="M126" s="233">
        <f>SUM(M127:M174)</f>
        <v>0</v>
      </c>
      <c r="N126" s="232"/>
      <c r="O126" s="232">
        <f>SUM(O127:O174)</f>
        <v>220.54</v>
      </c>
      <c r="P126" s="232"/>
      <c r="Q126" s="232">
        <f>SUM(Q127:Q174)</f>
        <v>0</v>
      </c>
      <c r="R126" s="233"/>
      <c r="S126" s="233"/>
      <c r="T126" s="234"/>
      <c r="U126" s="228"/>
      <c r="V126" s="228">
        <f>SUM(V127:V174)</f>
        <v>951.30999999999983</v>
      </c>
      <c r="W126" s="228"/>
      <c r="X126" s="228"/>
      <c r="Y126" s="228"/>
      <c r="AG126" t="s">
        <v>234</v>
      </c>
    </row>
    <row r="127" spans="1:60" ht="22.5" outlineLevel="1" x14ac:dyDescent="0.2">
      <c r="A127" s="236">
        <v>28</v>
      </c>
      <c r="B127" s="237" t="s">
        <v>1033</v>
      </c>
      <c r="C127" s="250" t="s">
        <v>1034</v>
      </c>
      <c r="D127" s="238" t="s">
        <v>311</v>
      </c>
      <c r="E127" s="239">
        <v>67.613169999999997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2.5301300000000002</v>
      </c>
      <c r="O127" s="239">
        <f>ROUND(E127*N127,2)</f>
        <v>171.07</v>
      </c>
      <c r="P127" s="239">
        <v>0</v>
      </c>
      <c r="Q127" s="239">
        <f>ROUND(E127*P127,2)</f>
        <v>0</v>
      </c>
      <c r="R127" s="241" t="s">
        <v>891</v>
      </c>
      <c r="S127" s="241" t="s">
        <v>239</v>
      </c>
      <c r="T127" s="242" t="s">
        <v>240</v>
      </c>
      <c r="U127" s="221">
        <v>1.212</v>
      </c>
      <c r="V127" s="221">
        <f>ROUND(E127*U127,2)</f>
        <v>81.95</v>
      </c>
      <c r="W127" s="221"/>
      <c r="X127" s="221" t="s">
        <v>241</v>
      </c>
      <c r="Y127" s="221" t="s">
        <v>256</v>
      </c>
      <c r="Z127" s="210"/>
      <c r="AA127" s="210"/>
      <c r="AB127" s="210"/>
      <c r="AC127" s="210"/>
      <c r="AD127" s="210"/>
      <c r="AE127" s="210"/>
      <c r="AF127" s="210"/>
      <c r="AG127" s="210" t="s">
        <v>243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2" x14ac:dyDescent="0.2">
      <c r="A128" s="217"/>
      <c r="B128" s="218"/>
      <c r="C128" s="251" t="s">
        <v>1035</v>
      </c>
      <c r="D128" s="243"/>
      <c r="E128" s="243"/>
      <c r="F128" s="243"/>
      <c r="G128" s="243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245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44" t="str">
        <f>C128</f>
        <v>nosných, výplňových, obkladových, půdních, štítových, poprsních apod. (bez výztuže), s pomocným lešením o výšce podlahy do 1900 mm a pro zatížení 1,5 kPa,</v>
      </c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6" t="s">
        <v>1036</v>
      </c>
      <c r="D129" s="248"/>
      <c r="E129" s="248"/>
      <c r="F129" s="248"/>
      <c r="G129" s="248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608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2" t="s">
        <v>1037</v>
      </c>
      <c r="D130" s="223"/>
      <c r="E130" s="224">
        <v>24.73385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1038</v>
      </c>
      <c r="D131" s="223"/>
      <c r="E131" s="224">
        <v>26.68121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1039</v>
      </c>
      <c r="D132" s="223"/>
      <c r="E132" s="224">
        <v>16.198119999999999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6">
        <v>29</v>
      </c>
      <c r="B133" s="237" t="s">
        <v>1040</v>
      </c>
      <c r="C133" s="250" t="s">
        <v>1041</v>
      </c>
      <c r="D133" s="238" t="s">
        <v>237</v>
      </c>
      <c r="E133" s="239">
        <v>450.75448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6.0310000000000002E-2</v>
      </c>
      <c r="O133" s="239">
        <f>ROUND(E133*N133,2)</f>
        <v>27.19</v>
      </c>
      <c r="P133" s="239">
        <v>0</v>
      </c>
      <c r="Q133" s="239">
        <f>ROUND(E133*P133,2)</f>
        <v>0</v>
      </c>
      <c r="R133" s="241" t="s">
        <v>891</v>
      </c>
      <c r="S133" s="241" t="s">
        <v>239</v>
      </c>
      <c r="T133" s="242" t="s">
        <v>240</v>
      </c>
      <c r="U133" s="221">
        <v>0.85</v>
      </c>
      <c r="V133" s="221">
        <f>ROUND(E133*U133,2)</f>
        <v>383.14</v>
      </c>
      <c r="W133" s="221"/>
      <c r="X133" s="221" t="s">
        <v>241</v>
      </c>
      <c r="Y133" s="221" t="s">
        <v>407</v>
      </c>
      <c r="Z133" s="210"/>
      <c r="AA133" s="210"/>
      <c r="AB133" s="210"/>
      <c r="AC133" s="210"/>
      <c r="AD133" s="210"/>
      <c r="AE133" s="210"/>
      <c r="AF133" s="210"/>
      <c r="AG133" s="210" t="s">
        <v>243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2" x14ac:dyDescent="0.2">
      <c r="A134" s="217"/>
      <c r="B134" s="218"/>
      <c r="C134" s="251" t="s">
        <v>1042</v>
      </c>
      <c r="D134" s="243"/>
      <c r="E134" s="243"/>
      <c r="F134" s="243"/>
      <c r="G134" s="243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44" t="str">
        <f>C134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6" t="s">
        <v>1036</v>
      </c>
      <c r="D135" s="248"/>
      <c r="E135" s="248"/>
      <c r="F135" s="248"/>
      <c r="G135" s="248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608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2" t="s">
        <v>1043</v>
      </c>
      <c r="D136" s="223"/>
      <c r="E136" s="224">
        <v>164.89230000000001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1044</v>
      </c>
      <c r="D137" s="223"/>
      <c r="E137" s="224">
        <v>177.87469999999999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1045</v>
      </c>
      <c r="D138" s="223"/>
      <c r="E138" s="224">
        <v>107.98748000000001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6">
        <v>30</v>
      </c>
      <c r="B139" s="237" t="s">
        <v>1046</v>
      </c>
      <c r="C139" s="250" t="s">
        <v>1047</v>
      </c>
      <c r="D139" s="238" t="s">
        <v>237</v>
      </c>
      <c r="E139" s="239">
        <v>450.75448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41" t="s">
        <v>891</v>
      </c>
      <c r="S139" s="241" t="s">
        <v>239</v>
      </c>
      <c r="T139" s="242" t="s">
        <v>240</v>
      </c>
      <c r="U139" s="221">
        <v>0.35</v>
      </c>
      <c r="V139" s="221">
        <f>ROUND(E139*U139,2)</f>
        <v>157.76</v>
      </c>
      <c r="W139" s="221"/>
      <c r="X139" s="221" t="s">
        <v>241</v>
      </c>
      <c r="Y139" s="221" t="s">
        <v>407</v>
      </c>
      <c r="Z139" s="210"/>
      <c r="AA139" s="210"/>
      <c r="AB139" s="210"/>
      <c r="AC139" s="210"/>
      <c r="AD139" s="210"/>
      <c r="AE139" s="210"/>
      <c r="AF139" s="210"/>
      <c r="AG139" s="210" t="s">
        <v>243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2" x14ac:dyDescent="0.2">
      <c r="A140" s="217"/>
      <c r="B140" s="218"/>
      <c r="C140" s="251" t="s">
        <v>1042</v>
      </c>
      <c r="D140" s="243"/>
      <c r="E140" s="243"/>
      <c r="F140" s="243"/>
      <c r="G140" s="243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4" t="str">
        <f>C140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6" t="s">
        <v>1036</v>
      </c>
      <c r="D141" s="248"/>
      <c r="E141" s="248"/>
      <c r="F141" s="248"/>
      <c r="G141" s="248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608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2" t="s">
        <v>1048</v>
      </c>
      <c r="D142" s="223"/>
      <c r="E142" s="224">
        <v>450.75448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247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6">
        <v>31</v>
      </c>
      <c r="B143" s="237" t="s">
        <v>1049</v>
      </c>
      <c r="C143" s="250" t="s">
        <v>1050</v>
      </c>
      <c r="D143" s="238" t="s">
        <v>289</v>
      </c>
      <c r="E143" s="239">
        <v>302.88600000000002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1.3999999999999999E-4</v>
      </c>
      <c r="O143" s="239">
        <f>ROUND(E143*N143,2)</f>
        <v>0.04</v>
      </c>
      <c r="P143" s="239">
        <v>0</v>
      </c>
      <c r="Q143" s="239">
        <f>ROUND(E143*P143,2)</f>
        <v>0</v>
      </c>
      <c r="R143" s="241" t="s">
        <v>891</v>
      </c>
      <c r="S143" s="241" t="s">
        <v>239</v>
      </c>
      <c r="T143" s="242" t="s">
        <v>240</v>
      </c>
      <c r="U143" s="221">
        <v>0.13</v>
      </c>
      <c r="V143" s="221">
        <f>ROUND(E143*U143,2)</f>
        <v>39.380000000000003</v>
      </c>
      <c r="W143" s="221"/>
      <c r="X143" s="221" t="s">
        <v>241</v>
      </c>
      <c r="Y143" s="221" t="s">
        <v>312</v>
      </c>
      <c r="Z143" s="210"/>
      <c r="AA143" s="210"/>
      <c r="AB143" s="210"/>
      <c r="AC143" s="210"/>
      <c r="AD143" s="210"/>
      <c r="AE143" s="210"/>
      <c r="AF143" s="210"/>
      <c r="AG143" s="210" t="s">
        <v>243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1051</v>
      </c>
      <c r="D144" s="223"/>
      <c r="E144" s="224">
        <v>118.536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1052</v>
      </c>
      <c r="D145" s="223"/>
      <c r="E145" s="224">
        <v>111.94799999999999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1053</v>
      </c>
      <c r="D146" s="223"/>
      <c r="E146" s="224">
        <v>72.402000000000001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6">
        <v>32</v>
      </c>
      <c r="B147" s="237" t="s">
        <v>1054</v>
      </c>
      <c r="C147" s="250" t="s">
        <v>1055</v>
      </c>
      <c r="D147" s="238" t="s">
        <v>460</v>
      </c>
      <c r="E147" s="239">
        <v>8.7897099999999995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1.0202899999999999</v>
      </c>
      <c r="O147" s="239">
        <f>ROUND(E147*N147,2)</f>
        <v>8.9700000000000006</v>
      </c>
      <c r="P147" s="239">
        <v>0</v>
      </c>
      <c r="Q147" s="239">
        <f>ROUND(E147*P147,2)</f>
        <v>0</v>
      </c>
      <c r="R147" s="241" t="s">
        <v>891</v>
      </c>
      <c r="S147" s="241" t="s">
        <v>239</v>
      </c>
      <c r="T147" s="242" t="s">
        <v>240</v>
      </c>
      <c r="U147" s="221">
        <v>25.271000000000001</v>
      </c>
      <c r="V147" s="221">
        <f>ROUND(E147*U147,2)</f>
        <v>222.12</v>
      </c>
      <c r="W147" s="221"/>
      <c r="X147" s="221" t="s">
        <v>241</v>
      </c>
      <c r="Y147" s="221" t="s">
        <v>312</v>
      </c>
      <c r="Z147" s="210"/>
      <c r="AA147" s="210"/>
      <c r="AB147" s="210"/>
      <c r="AC147" s="210"/>
      <c r="AD147" s="210"/>
      <c r="AE147" s="210"/>
      <c r="AF147" s="210"/>
      <c r="AG147" s="210" t="s">
        <v>243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1" t="s">
        <v>1056</v>
      </c>
      <c r="D148" s="243"/>
      <c r="E148" s="243"/>
      <c r="F148" s="243"/>
      <c r="G148" s="243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245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6" t="s">
        <v>1057</v>
      </c>
      <c r="D149" s="248"/>
      <c r="E149" s="248"/>
      <c r="F149" s="248"/>
      <c r="G149" s="248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608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2" t="s">
        <v>1058</v>
      </c>
      <c r="D150" s="223"/>
      <c r="E150" s="224">
        <v>8.7897099999999995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247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6">
        <v>33</v>
      </c>
      <c r="B151" s="237" t="s">
        <v>475</v>
      </c>
      <c r="C151" s="250" t="s">
        <v>476</v>
      </c>
      <c r="D151" s="238" t="s">
        <v>237</v>
      </c>
      <c r="E151" s="239">
        <v>71.75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39">
        <v>3.7670000000000002E-2</v>
      </c>
      <c r="O151" s="239">
        <f>ROUND(E151*N151,2)</f>
        <v>2.7</v>
      </c>
      <c r="P151" s="239">
        <v>0</v>
      </c>
      <c r="Q151" s="239">
        <f>ROUND(E151*P151,2)</f>
        <v>0</v>
      </c>
      <c r="R151" s="241" t="s">
        <v>472</v>
      </c>
      <c r="S151" s="241" t="s">
        <v>239</v>
      </c>
      <c r="T151" s="242" t="s">
        <v>240</v>
      </c>
      <c r="U151" s="221">
        <v>0.41</v>
      </c>
      <c r="V151" s="221">
        <f>ROUND(E151*U151,2)</f>
        <v>29.42</v>
      </c>
      <c r="W151" s="221"/>
      <c r="X151" s="221" t="s">
        <v>241</v>
      </c>
      <c r="Y151" s="221" t="s">
        <v>256</v>
      </c>
      <c r="Z151" s="210"/>
      <c r="AA151" s="210"/>
      <c r="AB151" s="210"/>
      <c r="AC151" s="210"/>
      <c r="AD151" s="210"/>
      <c r="AE151" s="210"/>
      <c r="AF151" s="210"/>
      <c r="AG151" s="210" t="s">
        <v>243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1" t="s">
        <v>477</v>
      </c>
      <c r="D152" s="243"/>
      <c r="E152" s="243"/>
      <c r="F152" s="243"/>
      <c r="G152" s="243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1059</v>
      </c>
      <c r="D153" s="223"/>
      <c r="E153" s="224"/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1060</v>
      </c>
      <c r="D154" s="223"/>
      <c r="E154" s="224">
        <v>17.600000000000001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1061</v>
      </c>
      <c r="D155" s="223"/>
      <c r="E155" s="224">
        <v>-5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1062</v>
      </c>
      <c r="D156" s="223"/>
      <c r="E156" s="224">
        <v>3.25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1063</v>
      </c>
      <c r="D157" s="223"/>
      <c r="E157" s="224">
        <v>24.065000000000001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1064</v>
      </c>
      <c r="D158" s="223"/>
      <c r="E158" s="224">
        <v>6.78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2" t="s">
        <v>1065</v>
      </c>
      <c r="D159" s="223"/>
      <c r="E159" s="224">
        <v>7.41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1066</v>
      </c>
      <c r="D160" s="223"/>
      <c r="E160" s="224">
        <v>2.3075000000000001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2" t="s">
        <v>1067</v>
      </c>
      <c r="D161" s="223"/>
      <c r="E161" s="224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3" x14ac:dyDescent="0.2">
      <c r="A162" s="217"/>
      <c r="B162" s="218"/>
      <c r="C162" s="252" t="s">
        <v>1068</v>
      </c>
      <c r="D162" s="223"/>
      <c r="E162" s="224">
        <v>7.5374999999999996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247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1069</v>
      </c>
      <c r="D163" s="223"/>
      <c r="E163" s="224">
        <v>4.62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1070</v>
      </c>
      <c r="D164" s="223"/>
      <c r="E164" s="224">
        <v>3.18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6">
        <v>34</v>
      </c>
      <c r="B165" s="237" t="s">
        <v>1071</v>
      </c>
      <c r="C165" s="250" t="s">
        <v>1072</v>
      </c>
      <c r="D165" s="238" t="s">
        <v>289</v>
      </c>
      <c r="E165" s="239">
        <v>138.21299999999999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6.7269999999999996E-2</v>
      </c>
      <c r="O165" s="239">
        <f>ROUND(E165*N165,2)</f>
        <v>9.3000000000000007</v>
      </c>
      <c r="P165" s="239">
        <v>0</v>
      </c>
      <c r="Q165" s="239">
        <f>ROUND(E165*P165,2)</f>
        <v>0</v>
      </c>
      <c r="R165" s="241" t="s">
        <v>891</v>
      </c>
      <c r="S165" s="241" t="s">
        <v>239</v>
      </c>
      <c r="T165" s="242" t="s">
        <v>240</v>
      </c>
      <c r="U165" s="221">
        <v>0.23899999999999999</v>
      </c>
      <c r="V165" s="221">
        <f>ROUND(E165*U165,2)</f>
        <v>33.03</v>
      </c>
      <c r="W165" s="221"/>
      <c r="X165" s="221" t="s">
        <v>241</v>
      </c>
      <c r="Y165" s="221" t="s">
        <v>256</v>
      </c>
      <c r="Z165" s="210"/>
      <c r="AA165" s="210"/>
      <c r="AB165" s="210"/>
      <c r="AC165" s="210"/>
      <c r="AD165" s="210"/>
      <c r="AE165" s="210"/>
      <c r="AF165" s="210"/>
      <c r="AG165" s="210" t="s">
        <v>243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1073</v>
      </c>
      <c r="D166" s="243"/>
      <c r="E166" s="243"/>
      <c r="F166" s="243"/>
      <c r="G166" s="243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1074</v>
      </c>
      <c r="D167" s="223"/>
      <c r="E167" s="224">
        <v>55.067999999999998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1075</v>
      </c>
      <c r="D168" s="223"/>
      <c r="E168" s="224">
        <v>46.024000000000001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1076</v>
      </c>
      <c r="D169" s="223"/>
      <c r="E169" s="224">
        <v>26.120999999999999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1077</v>
      </c>
      <c r="D170" s="223"/>
      <c r="E170" s="224">
        <v>11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6">
        <v>35</v>
      </c>
      <c r="B171" s="237" t="s">
        <v>1078</v>
      </c>
      <c r="C171" s="250" t="s">
        <v>1079</v>
      </c>
      <c r="D171" s="238" t="s">
        <v>289</v>
      </c>
      <c r="E171" s="239">
        <v>18.852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6.7269999999999996E-2</v>
      </c>
      <c r="O171" s="239">
        <f>ROUND(E171*N171,2)</f>
        <v>1.27</v>
      </c>
      <c r="P171" s="239">
        <v>0</v>
      </c>
      <c r="Q171" s="239">
        <f>ROUND(E171*P171,2)</f>
        <v>0</v>
      </c>
      <c r="R171" s="241"/>
      <c r="S171" s="241" t="s">
        <v>429</v>
      </c>
      <c r="T171" s="242" t="s">
        <v>430</v>
      </c>
      <c r="U171" s="221">
        <v>0.23899999999999999</v>
      </c>
      <c r="V171" s="221">
        <f>ROUND(E171*U171,2)</f>
        <v>4.51</v>
      </c>
      <c r="W171" s="221"/>
      <c r="X171" s="221" t="s">
        <v>241</v>
      </c>
      <c r="Y171" s="221" t="s">
        <v>256</v>
      </c>
      <c r="Z171" s="210"/>
      <c r="AA171" s="210"/>
      <c r="AB171" s="210"/>
      <c r="AC171" s="210"/>
      <c r="AD171" s="210"/>
      <c r="AE171" s="210"/>
      <c r="AF171" s="210"/>
      <c r="AG171" s="210" t="s">
        <v>243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2" t="s">
        <v>1080</v>
      </c>
      <c r="D172" s="223"/>
      <c r="E172" s="224">
        <v>10.997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1081</v>
      </c>
      <c r="D173" s="223"/>
      <c r="E173" s="224">
        <v>6.2839999999999998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1082</v>
      </c>
      <c r="D174" s="223"/>
      <c r="E174" s="224">
        <v>1.571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247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9" t="s">
        <v>233</v>
      </c>
      <c r="B175" s="230" t="s">
        <v>151</v>
      </c>
      <c r="C175" s="249" t="s">
        <v>152</v>
      </c>
      <c r="D175" s="231"/>
      <c r="E175" s="232"/>
      <c r="F175" s="233"/>
      <c r="G175" s="233">
        <f>SUMIF(AG176:AG179,"&lt;&gt;NOR",G176:G179)</f>
        <v>0</v>
      </c>
      <c r="H175" s="233"/>
      <c r="I175" s="233">
        <f>SUM(I176:I179)</f>
        <v>0</v>
      </c>
      <c r="J175" s="233"/>
      <c r="K175" s="233">
        <f>SUM(K176:K179)</f>
        <v>0</v>
      </c>
      <c r="L175" s="233"/>
      <c r="M175" s="233">
        <f>SUM(M176:M179)</f>
        <v>0</v>
      </c>
      <c r="N175" s="232"/>
      <c r="O175" s="232">
        <f>SUM(O176:O179)</f>
        <v>42.28</v>
      </c>
      <c r="P175" s="232"/>
      <c r="Q175" s="232">
        <f>SUM(Q176:Q179)</f>
        <v>0</v>
      </c>
      <c r="R175" s="233"/>
      <c r="S175" s="233"/>
      <c r="T175" s="234"/>
      <c r="U175" s="228"/>
      <c r="V175" s="228">
        <f>SUM(V176:V179)</f>
        <v>24.51</v>
      </c>
      <c r="W175" s="228"/>
      <c r="X175" s="228"/>
      <c r="Y175" s="228"/>
      <c r="AG175" t="s">
        <v>234</v>
      </c>
    </row>
    <row r="176" spans="1:60" ht="22.5" outlineLevel="1" x14ac:dyDescent="0.2">
      <c r="A176" s="236">
        <v>36</v>
      </c>
      <c r="B176" s="237" t="s">
        <v>1083</v>
      </c>
      <c r="C176" s="250" t="s">
        <v>1084</v>
      </c>
      <c r="D176" s="238" t="s">
        <v>311</v>
      </c>
      <c r="E176" s="239">
        <v>16.912500000000001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2.5</v>
      </c>
      <c r="O176" s="239">
        <f>ROUND(E176*N176,2)</f>
        <v>42.28</v>
      </c>
      <c r="P176" s="239">
        <v>0</v>
      </c>
      <c r="Q176" s="239">
        <f>ROUND(E176*P176,2)</f>
        <v>0</v>
      </c>
      <c r="R176" s="241" t="s">
        <v>483</v>
      </c>
      <c r="S176" s="241" t="s">
        <v>239</v>
      </c>
      <c r="T176" s="242" t="s">
        <v>240</v>
      </c>
      <c r="U176" s="221">
        <v>1.4490000000000001</v>
      </c>
      <c r="V176" s="221">
        <f>ROUND(E176*U176,2)</f>
        <v>24.51</v>
      </c>
      <c r="W176" s="221"/>
      <c r="X176" s="221" t="s">
        <v>241</v>
      </c>
      <c r="Y176" s="221" t="s">
        <v>312</v>
      </c>
      <c r="Z176" s="210"/>
      <c r="AA176" s="210"/>
      <c r="AB176" s="210"/>
      <c r="AC176" s="210"/>
      <c r="AD176" s="210"/>
      <c r="AE176" s="210"/>
      <c r="AF176" s="210"/>
      <c r="AG176" s="210" t="s">
        <v>243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1" t="s">
        <v>1085</v>
      </c>
      <c r="D177" s="243"/>
      <c r="E177" s="243"/>
      <c r="F177" s="243"/>
      <c r="G177" s="243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2" t="s">
        <v>1086</v>
      </c>
      <c r="D178" s="223"/>
      <c r="E178" s="224"/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1087</v>
      </c>
      <c r="D179" s="223"/>
      <c r="E179" s="224">
        <v>16.912500000000001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247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9" t="s">
        <v>233</v>
      </c>
      <c r="B180" s="230" t="s">
        <v>155</v>
      </c>
      <c r="C180" s="249" t="s">
        <v>156</v>
      </c>
      <c r="D180" s="231"/>
      <c r="E180" s="232"/>
      <c r="F180" s="233"/>
      <c r="G180" s="233">
        <f>SUMIF(AG181:AG191,"&lt;&gt;NOR",G181:G191)</f>
        <v>0</v>
      </c>
      <c r="H180" s="233"/>
      <c r="I180" s="233">
        <f>SUM(I181:I191)</f>
        <v>0</v>
      </c>
      <c r="J180" s="233"/>
      <c r="K180" s="233">
        <f>SUM(K181:K191)</f>
        <v>0</v>
      </c>
      <c r="L180" s="233"/>
      <c r="M180" s="233">
        <f>SUM(M181:M191)</f>
        <v>0</v>
      </c>
      <c r="N180" s="232"/>
      <c r="O180" s="232">
        <f>SUM(O181:O191)</f>
        <v>0.7</v>
      </c>
      <c r="P180" s="232"/>
      <c r="Q180" s="232">
        <f>SUM(Q181:Q191)</f>
        <v>0</v>
      </c>
      <c r="R180" s="233"/>
      <c r="S180" s="233"/>
      <c r="T180" s="234"/>
      <c r="U180" s="228"/>
      <c r="V180" s="228">
        <f>SUM(V181:V191)</f>
        <v>100.59</v>
      </c>
      <c r="W180" s="228"/>
      <c r="X180" s="228"/>
      <c r="Y180" s="228"/>
      <c r="AG180" t="s">
        <v>234</v>
      </c>
    </row>
    <row r="181" spans="1:60" ht="22.5" outlineLevel="1" x14ac:dyDescent="0.2">
      <c r="A181" s="236">
        <v>37</v>
      </c>
      <c r="B181" s="237" t="s">
        <v>1088</v>
      </c>
      <c r="C181" s="250" t="s">
        <v>1089</v>
      </c>
      <c r="D181" s="238" t="s">
        <v>237</v>
      </c>
      <c r="E181" s="239">
        <v>71.75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6.1799999999999997E-3</v>
      </c>
      <c r="O181" s="239">
        <f>ROUND(E181*N181,2)</f>
        <v>0.44</v>
      </c>
      <c r="P181" s="239">
        <v>0</v>
      </c>
      <c r="Q181" s="239">
        <f>ROUND(E181*P181,2)</f>
        <v>0</v>
      </c>
      <c r="R181" s="241" t="s">
        <v>891</v>
      </c>
      <c r="S181" s="241" t="s">
        <v>239</v>
      </c>
      <c r="T181" s="242" t="s">
        <v>240</v>
      </c>
      <c r="U181" s="221">
        <v>0.5</v>
      </c>
      <c r="V181" s="221">
        <f>ROUND(E181*U181,2)</f>
        <v>35.880000000000003</v>
      </c>
      <c r="W181" s="221"/>
      <c r="X181" s="221" t="s">
        <v>241</v>
      </c>
      <c r="Y181" s="221" t="s">
        <v>256</v>
      </c>
      <c r="Z181" s="210"/>
      <c r="AA181" s="210"/>
      <c r="AB181" s="210"/>
      <c r="AC181" s="210"/>
      <c r="AD181" s="210"/>
      <c r="AE181" s="210"/>
      <c r="AF181" s="210"/>
      <c r="AG181" s="210" t="s">
        <v>243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2" t="s">
        <v>1090</v>
      </c>
      <c r="D182" s="223"/>
      <c r="E182" s="224">
        <v>71.75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247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36">
        <v>38</v>
      </c>
      <c r="B183" s="237" t="s">
        <v>1091</v>
      </c>
      <c r="C183" s="250" t="s">
        <v>1092</v>
      </c>
      <c r="D183" s="238" t="s">
        <v>237</v>
      </c>
      <c r="E183" s="239">
        <v>71.75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3.6700000000000001E-3</v>
      </c>
      <c r="O183" s="239">
        <f>ROUND(E183*N183,2)</f>
        <v>0.26</v>
      </c>
      <c r="P183" s="239">
        <v>0</v>
      </c>
      <c r="Q183" s="239">
        <f>ROUND(E183*P183,2)</f>
        <v>0</v>
      </c>
      <c r="R183" s="241" t="s">
        <v>891</v>
      </c>
      <c r="S183" s="241" t="s">
        <v>239</v>
      </c>
      <c r="T183" s="242" t="s">
        <v>240</v>
      </c>
      <c r="U183" s="221">
        <v>0.36199999999999999</v>
      </c>
      <c r="V183" s="221">
        <f>ROUND(E183*U183,2)</f>
        <v>25.97</v>
      </c>
      <c r="W183" s="221"/>
      <c r="X183" s="221" t="s">
        <v>241</v>
      </c>
      <c r="Y183" s="221" t="s">
        <v>256</v>
      </c>
      <c r="Z183" s="210"/>
      <c r="AA183" s="210"/>
      <c r="AB183" s="210"/>
      <c r="AC183" s="210"/>
      <c r="AD183" s="210"/>
      <c r="AE183" s="210"/>
      <c r="AF183" s="210"/>
      <c r="AG183" s="210" t="s">
        <v>243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2" t="s">
        <v>1093</v>
      </c>
      <c r="D184" s="223"/>
      <c r="E184" s="224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1090</v>
      </c>
      <c r="D185" s="223"/>
      <c r="E185" s="224">
        <v>71.75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247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6">
        <v>39</v>
      </c>
      <c r="B186" s="237" t="s">
        <v>1094</v>
      </c>
      <c r="C186" s="250" t="s">
        <v>1095</v>
      </c>
      <c r="D186" s="238" t="s">
        <v>237</v>
      </c>
      <c r="E186" s="239">
        <v>71.75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2.0000000000000002E-5</v>
      </c>
      <c r="O186" s="239">
        <f>ROUND(E186*N186,2)</f>
        <v>0</v>
      </c>
      <c r="P186" s="239">
        <v>0</v>
      </c>
      <c r="Q186" s="239">
        <f>ROUND(E186*P186,2)</f>
        <v>0</v>
      </c>
      <c r="R186" s="241" t="s">
        <v>891</v>
      </c>
      <c r="S186" s="241" t="s">
        <v>239</v>
      </c>
      <c r="T186" s="242" t="s">
        <v>240</v>
      </c>
      <c r="U186" s="221">
        <v>0.11</v>
      </c>
      <c r="V186" s="221">
        <f>ROUND(E186*U186,2)</f>
        <v>7.89</v>
      </c>
      <c r="W186" s="221"/>
      <c r="X186" s="221" t="s">
        <v>241</v>
      </c>
      <c r="Y186" s="221" t="s">
        <v>256</v>
      </c>
      <c r="Z186" s="210"/>
      <c r="AA186" s="210"/>
      <c r="AB186" s="210"/>
      <c r="AC186" s="210"/>
      <c r="AD186" s="210"/>
      <c r="AE186" s="210"/>
      <c r="AF186" s="210"/>
      <c r="AG186" s="210" t="s">
        <v>243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2" t="s">
        <v>1093</v>
      </c>
      <c r="D187" s="223"/>
      <c r="E187" s="224"/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2" t="s">
        <v>1090</v>
      </c>
      <c r="D188" s="223"/>
      <c r="E188" s="224">
        <v>71.75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247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6">
        <v>40</v>
      </c>
      <c r="B189" s="237" t="s">
        <v>1096</v>
      </c>
      <c r="C189" s="250" t="s">
        <v>1097</v>
      </c>
      <c r="D189" s="238" t="s">
        <v>237</v>
      </c>
      <c r="E189" s="239">
        <v>71.75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41" t="s">
        <v>891</v>
      </c>
      <c r="S189" s="241" t="s">
        <v>239</v>
      </c>
      <c r="T189" s="242" t="s">
        <v>240</v>
      </c>
      <c r="U189" s="221">
        <v>0.43</v>
      </c>
      <c r="V189" s="221">
        <f>ROUND(E189*U189,2)</f>
        <v>30.85</v>
      </c>
      <c r="W189" s="221"/>
      <c r="X189" s="221" t="s">
        <v>241</v>
      </c>
      <c r="Y189" s="221" t="s">
        <v>256</v>
      </c>
      <c r="Z189" s="210"/>
      <c r="AA189" s="210"/>
      <c r="AB189" s="210"/>
      <c r="AC189" s="210"/>
      <c r="AD189" s="210"/>
      <c r="AE189" s="210"/>
      <c r="AF189" s="210"/>
      <c r="AG189" s="210" t="s">
        <v>243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2" t="s">
        <v>1093</v>
      </c>
      <c r="D190" s="223"/>
      <c r="E190" s="224"/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2" t="s">
        <v>1090</v>
      </c>
      <c r="D191" s="223"/>
      <c r="E191" s="224">
        <v>71.75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247</v>
      </c>
      <c r="AH191" s="210">
        <v>5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9" t="s">
        <v>233</v>
      </c>
      <c r="B192" s="230" t="s">
        <v>165</v>
      </c>
      <c r="C192" s="249" t="s">
        <v>166</v>
      </c>
      <c r="D192" s="231"/>
      <c r="E192" s="232"/>
      <c r="F192" s="233"/>
      <c r="G192" s="233">
        <f>SUMIF(AG193:AG197,"&lt;&gt;NOR",G193:G197)</f>
        <v>0</v>
      </c>
      <c r="H192" s="233"/>
      <c r="I192" s="233">
        <f>SUM(I193:I197)</f>
        <v>0</v>
      </c>
      <c r="J192" s="233"/>
      <c r="K192" s="233">
        <f>SUM(K193:K197)</f>
        <v>0</v>
      </c>
      <c r="L192" s="233"/>
      <c r="M192" s="233">
        <f>SUM(M193:M197)</f>
        <v>0</v>
      </c>
      <c r="N192" s="232"/>
      <c r="O192" s="232">
        <f>SUM(O193:O197)</f>
        <v>0</v>
      </c>
      <c r="P192" s="232"/>
      <c r="Q192" s="232">
        <f>SUM(Q193:Q197)</f>
        <v>0</v>
      </c>
      <c r="R192" s="233"/>
      <c r="S192" s="233"/>
      <c r="T192" s="234"/>
      <c r="U192" s="228"/>
      <c r="V192" s="228">
        <f>SUM(V193:V197)</f>
        <v>22.740000000000002</v>
      </c>
      <c r="W192" s="228"/>
      <c r="X192" s="228"/>
      <c r="Y192" s="228"/>
      <c r="AG192" t="s">
        <v>234</v>
      </c>
    </row>
    <row r="193" spans="1:60" outlineLevel="1" x14ac:dyDescent="0.2">
      <c r="A193" s="236">
        <v>41</v>
      </c>
      <c r="B193" s="237" t="s">
        <v>1098</v>
      </c>
      <c r="C193" s="250" t="s">
        <v>1099</v>
      </c>
      <c r="D193" s="238" t="s">
        <v>237</v>
      </c>
      <c r="E193" s="239">
        <v>24.995000000000001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41" t="s">
        <v>1100</v>
      </c>
      <c r="S193" s="241" t="s">
        <v>239</v>
      </c>
      <c r="T193" s="242" t="s">
        <v>240</v>
      </c>
      <c r="U193" s="221">
        <v>0.20699999999999999</v>
      </c>
      <c r="V193" s="221">
        <f>ROUND(E193*U193,2)</f>
        <v>5.17</v>
      </c>
      <c r="W193" s="221"/>
      <c r="X193" s="221" t="s">
        <v>241</v>
      </c>
      <c r="Y193" s="221" t="s">
        <v>256</v>
      </c>
      <c r="Z193" s="210"/>
      <c r="AA193" s="210"/>
      <c r="AB193" s="210"/>
      <c r="AC193" s="210"/>
      <c r="AD193" s="210"/>
      <c r="AE193" s="210"/>
      <c r="AF193" s="210"/>
      <c r="AG193" s="210" t="s">
        <v>243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2" t="s">
        <v>1101</v>
      </c>
      <c r="D194" s="223"/>
      <c r="E194" s="224">
        <v>11.79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1102</v>
      </c>
      <c r="D195" s="223"/>
      <c r="E195" s="224">
        <v>13.205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247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6">
        <v>42</v>
      </c>
      <c r="B196" s="237" t="s">
        <v>1103</v>
      </c>
      <c r="C196" s="250" t="s">
        <v>1104</v>
      </c>
      <c r="D196" s="238" t="s">
        <v>237</v>
      </c>
      <c r="E196" s="239">
        <v>24.995000000000001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0</v>
      </c>
      <c r="O196" s="239">
        <f>ROUND(E196*N196,2)</f>
        <v>0</v>
      </c>
      <c r="P196" s="239">
        <v>0</v>
      </c>
      <c r="Q196" s="239">
        <f>ROUND(E196*P196,2)</f>
        <v>0</v>
      </c>
      <c r="R196" s="241" t="s">
        <v>1100</v>
      </c>
      <c r="S196" s="241" t="s">
        <v>239</v>
      </c>
      <c r="T196" s="242" t="s">
        <v>240</v>
      </c>
      <c r="U196" s="221">
        <v>0.70299999999999996</v>
      </c>
      <c r="V196" s="221">
        <f>ROUND(E196*U196,2)</f>
        <v>17.57</v>
      </c>
      <c r="W196" s="221"/>
      <c r="X196" s="221" t="s">
        <v>241</v>
      </c>
      <c r="Y196" s="221" t="s">
        <v>256</v>
      </c>
      <c r="Z196" s="210"/>
      <c r="AA196" s="210"/>
      <c r="AB196" s="210"/>
      <c r="AC196" s="210"/>
      <c r="AD196" s="210"/>
      <c r="AE196" s="210"/>
      <c r="AF196" s="210"/>
      <c r="AG196" s="210" t="s">
        <v>243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2" t="s">
        <v>1105</v>
      </c>
      <c r="D197" s="223"/>
      <c r="E197" s="224">
        <v>24.995000000000001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247</v>
      </c>
      <c r="AH197" s="210">
        <v>5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9" t="s">
        <v>233</v>
      </c>
      <c r="B198" s="230" t="s">
        <v>167</v>
      </c>
      <c r="C198" s="249" t="s">
        <v>168</v>
      </c>
      <c r="D198" s="231"/>
      <c r="E198" s="232"/>
      <c r="F198" s="233"/>
      <c r="G198" s="233">
        <f>SUMIF(AG199:AG213,"&lt;&gt;NOR",G199:G213)</f>
        <v>0</v>
      </c>
      <c r="H198" s="233"/>
      <c r="I198" s="233">
        <f>SUM(I199:I213)</f>
        <v>0</v>
      </c>
      <c r="J198" s="233"/>
      <c r="K198" s="233">
        <f>SUM(K199:K213)</f>
        <v>0</v>
      </c>
      <c r="L198" s="233"/>
      <c r="M198" s="233">
        <f>SUM(M199:M213)</f>
        <v>0</v>
      </c>
      <c r="N198" s="232"/>
      <c r="O198" s="232">
        <f>SUM(O199:O213)</f>
        <v>0</v>
      </c>
      <c r="P198" s="232"/>
      <c r="Q198" s="232">
        <f>SUM(Q199:Q213)</f>
        <v>10.039999999999999</v>
      </c>
      <c r="R198" s="233"/>
      <c r="S198" s="233"/>
      <c r="T198" s="234"/>
      <c r="U198" s="228"/>
      <c r="V198" s="228">
        <f>SUM(V199:V213)</f>
        <v>46.8</v>
      </c>
      <c r="W198" s="228"/>
      <c r="X198" s="228"/>
      <c r="Y198" s="228"/>
      <c r="AG198" t="s">
        <v>234</v>
      </c>
    </row>
    <row r="199" spans="1:60" ht="22.5" outlineLevel="1" x14ac:dyDescent="0.2">
      <c r="A199" s="236">
        <v>43</v>
      </c>
      <c r="B199" s="237" t="s">
        <v>1106</v>
      </c>
      <c r="C199" s="250" t="s">
        <v>1107</v>
      </c>
      <c r="D199" s="238" t="s">
        <v>237</v>
      </c>
      <c r="E199" s="239">
        <v>67.825000000000003</v>
      </c>
      <c r="F199" s="240"/>
      <c r="G199" s="241">
        <f>ROUND(E199*F199,2)</f>
        <v>0</v>
      </c>
      <c r="H199" s="240"/>
      <c r="I199" s="241">
        <f>ROUND(E199*H199,2)</f>
        <v>0</v>
      </c>
      <c r="J199" s="240"/>
      <c r="K199" s="241">
        <f>ROUND(E199*J199,2)</f>
        <v>0</v>
      </c>
      <c r="L199" s="241">
        <v>21</v>
      </c>
      <c r="M199" s="241">
        <f>G199*(1+L199/100)</f>
        <v>0</v>
      </c>
      <c r="N199" s="239">
        <v>0</v>
      </c>
      <c r="O199" s="239">
        <f>ROUND(E199*N199,2)</f>
        <v>0</v>
      </c>
      <c r="P199" s="239">
        <v>5.8999999999999997E-2</v>
      </c>
      <c r="Q199" s="239">
        <f>ROUND(E199*P199,2)</f>
        <v>4</v>
      </c>
      <c r="R199" s="241" t="s">
        <v>497</v>
      </c>
      <c r="S199" s="241" t="s">
        <v>239</v>
      </c>
      <c r="T199" s="242" t="s">
        <v>240</v>
      </c>
      <c r="U199" s="221">
        <v>0.3</v>
      </c>
      <c r="V199" s="221">
        <f>ROUND(E199*U199,2)</f>
        <v>20.350000000000001</v>
      </c>
      <c r="W199" s="221"/>
      <c r="X199" s="221" t="s">
        <v>241</v>
      </c>
      <c r="Y199" s="221" t="s">
        <v>256</v>
      </c>
      <c r="Z199" s="210"/>
      <c r="AA199" s="210"/>
      <c r="AB199" s="210"/>
      <c r="AC199" s="210"/>
      <c r="AD199" s="210"/>
      <c r="AE199" s="210"/>
      <c r="AF199" s="210"/>
      <c r="AG199" s="210" t="s">
        <v>243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2" t="s">
        <v>1108</v>
      </c>
      <c r="D200" s="223"/>
      <c r="E200" s="224">
        <v>67.825000000000003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247</v>
      </c>
      <c r="AH200" s="210">
        <v>5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36">
        <v>44</v>
      </c>
      <c r="B201" s="237" t="s">
        <v>528</v>
      </c>
      <c r="C201" s="250" t="s">
        <v>529</v>
      </c>
      <c r="D201" s="238" t="s">
        <v>237</v>
      </c>
      <c r="E201" s="239">
        <v>67.825000000000003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0</v>
      </c>
      <c r="O201" s="239">
        <f>ROUND(E201*N201,2)</f>
        <v>0</v>
      </c>
      <c r="P201" s="239">
        <v>8.8999999999999996E-2</v>
      </c>
      <c r="Q201" s="239">
        <f>ROUND(E201*P201,2)</f>
        <v>6.04</v>
      </c>
      <c r="R201" s="241" t="s">
        <v>497</v>
      </c>
      <c r="S201" s="241" t="s">
        <v>239</v>
      </c>
      <c r="T201" s="242" t="s">
        <v>240</v>
      </c>
      <c r="U201" s="221">
        <v>0.39</v>
      </c>
      <c r="V201" s="221">
        <f>ROUND(E201*U201,2)</f>
        <v>26.45</v>
      </c>
      <c r="W201" s="221"/>
      <c r="X201" s="221" t="s">
        <v>241</v>
      </c>
      <c r="Y201" s="221" t="s">
        <v>256</v>
      </c>
      <c r="Z201" s="210"/>
      <c r="AA201" s="210"/>
      <c r="AB201" s="210"/>
      <c r="AC201" s="210"/>
      <c r="AD201" s="210"/>
      <c r="AE201" s="210"/>
      <c r="AF201" s="210"/>
      <c r="AG201" s="210" t="s">
        <v>243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1" t="s">
        <v>530</v>
      </c>
      <c r="D202" s="243"/>
      <c r="E202" s="243"/>
      <c r="F202" s="243"/>
      <c r="G202" s="243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245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2" t="s">
        <v>1059</v>
      </c>
      <c r="D203" s="223"/>
      <c r="E203" s="224"/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247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1060</v>
      </c>
      <c r="D204" s="223"/>
      <c r="E204" s="224">
        <v>17.600000000000001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247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2" t="s">
        <v>1061</v>
      </c>
      <c r="D205" s="223"/>
      <c r="E205" s="224">
        <v>-5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247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2" t="s">
        <v>1063</v>
      </c>
      <c r="D206" s="223"/>
      <c r="E206" s="224">
        <v>24.065000000000001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247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52" t="s">
        <v>1064</v>
      </c>
      <c r="D207" s="223"/>
      <c r="E207" s="224">
        <v>6.78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2" t="s">
        <v>1065</v>
      </c>
      <c r="D208" s="223"/>
      <c r="E208" s="224">
        <v>7.41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247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1066</v>
      </c>
      <c r="D209" s="223"/>
      <c r="E209" s="224">
        <v>2.3075000000000001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2" t="s">
        <v>1067</v>
      </c>
      <c r="D210" s="223"/>
      <c r="E210" s="224"/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247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3" x14ac:dyDescent="0.2">
      <c r="A211" s="217"/>
      <c r="B211" s="218"/>
      <c r="C211" s="252" t="s">
        <v>1109</v>
      </c>
      <c r="D211" s="223"/>
      <c r="E211" s="224">
        <v>6.8624999999999998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247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1069</v>
      </c>
      <c r="D212" s="223"/>
      <c r="E212" s="224">
        <v>4.62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247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2" t="s">
        <v>1070</v>
      </c>
      <c r="D213" s="223"/>
      <c r="E213" s="224">
        <v>3.18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247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229" t="s">
        <v>233</v>
      </c>
      <c r="B214" s="230" t="s">
        <v>169</v>
      </c>
      <c r="C214" s="249" t="s">
        <v>170</v>
      </c>
      <c r="D214" s="231"/>
      <c r="E214" s="232"/>
      <c r="F214" s="233"/>
      <c r="G214" s="233">
        <f>SUMIF(AG215:AG216,"&lt;&gt;NOR",G215:G216)</f>
        <v>0</v>
      </c>
      <c r="H214" s="233"/>
      <c r="I214" s="233">
        <f>SUM(I215:I216)</f>
        <v>0</v>
      </c>
      <c r="J214" s="233"/>
      <c r="K214" s="233">
        <f>SUM(K215:K216)</f>
        <v>0</v>
      </c>
      <c r="L214" s="233"/>
      <c r="M214" s="233">
        <f>SUM(M215:M216)</f>
        <v>0</v>
      </c>
      <c r="N214" s="232"/>
      <c r="O214" s="232">
        <f>SUM(O215:O216)</f>
        <v>0</v>
      </c>
      <c r="P214" s="232"/>
      <c r="Q214" s="232">
        <f>SUM(Q215:Q216)</f>
        <v>0</v>
      </c>
      <c r="R214" s="233"/>
      <c r="S214" s="233"/>
      <c r="T214" s="234"/>
      <c r="U214" s="228"/>
      <c r="V214" s="228">
        <f>SUM(V215:V216)</f>
        <v>1026.76</v>
      </c>
      <c r="W214" s="228"/>
      <c r="X214" s="228"/>
      <c r="Y214" s="228"/>
      <c r="AG214" t="s">
        <v>234</v>
      </c>
    </row>
    <row r="215" spans="1:60" outlineLevel="1" x14ac:dyDescent="0.2">
      <c r="A215" s="236">
        <v>45</v>
      </c>
      <c r="B215" s="237" t="s">
        <v>1110</v>
      </c>
      <c r="C215" s="250" t="s">
        <v>1111</v>
      </c>
      <c r="D215" s="238" t="s">
        <v>460</v>
      </c>
      <c r="E215" s="239">
        <v>812.30821000000003</v>
      </c>
      <c r="F215" s="240"/>
      <c r="G215" s="241">
        <f>ROUND(E215*F215,2)</f>
        <v>0</v>
      </c>
      <c r="H215" s="240"/>
      <c r="I215" s="241">
        <f>ROUND(E215*H215,2)</f>
        <v>0</v>
      </c>
      <c r="J215" s="240"/>
      <c r="K215" s="241">
        <f>ROUND(E215*J215,2)</f>
        <v>0</v>
      </c>
      <c r="L215" s="241">
        <v>21</v>
      </c>
      <c r="M215" s="241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41" t="s">
        <v>891</v>
      </c>
      <c r="S215" s="241" t="s">
        <v>239</v>
      </c>
      <c r="T215" s="242" t="s">
        <v>240</v>
      </c>
      <c r="U215" s="221">
        <v>1.264</v>
      </c>
      <c r="V215" s="221">
        <f>ROUND(E215*U215,2)</f>
        <v>1026.76</v>
      </c>
      <c r="W215" s="221"/>
      <c r="X215" s="221" t="s">
        <v>563</v>
      </c>
      <c r="Y215" s="221" t="s">
        <v>256</v>
      </c>
      <c r="Z215" s="210"/>
      <c r="AA215" s="210"/>
      <c r="AB215" s="210"/>
      <c r="AC215" s="210"/>
      <c r="AD215" s="210"/>
      <c r="AE215" s="210"/>
      <c r="AF215" s="210"/>
      <c r="AG215" s="210" t="s">
        <v>564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2" x14ac:dyDescent="0.2">
      <c r="A216" s="217"/>
      <c r="B216" s="218"/>
      <c r="C216" s="251" t="s">
        <v>1112</v>
      </c>
      <c r="D216" s="243"/>
      <c r="E216" s="243"/>
      <c r="F216" s="243"/>
      <c r="G216" s="243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44" t="str">
        <f>C216</f>
        <v>přesun hmot pro budovy občanské výstavby (JKSO 801), budovy pro bydlení (JKSO 803) budovy pro výrobu a služby (JKSO 812) s nosnou svislou konstrukcí monolitickou betonovou tyčovou nebo plošnou</v>
      </c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9" t="s">
        <v>233</v>
      </c>
      <c r="B217" s="230" t="s">
        <v>173</v>
      </c>
      <c r="C217" s="249" t="s">
        <v>174</v>
      </c>
      <c r="D217" s="231"/>
      <c r="E217" s="232"/>
      <c r="F217" s="233"/>
      <c r="G217" s="233">
        <f>SUMIF(AG218:AG229,"&lt;&gt;NOR",G218:G229)</f>
        <v>0</v>
      </c>
      <c r="H217" s="233"/>
      <c r="I217" s="233">
        <f>SUM(I218:I229)</f>
        <v>0</v>
      </c>
      <c r="J217" s="233"/>
      <c r="K217" s="233">
        <f>SUM(K218:K229)</f>
        <v>0</v>
      </c>
      <c r="L217" s="233"/>
      <c r="M217" s="233">
        <f>SUM(M218:M229)</f>
        <v>0</v>
      </c>
      <c r="N217" s="232"/>
      <c r="O217" s="232">
        <f>SUM(O218:O229)</f>
        <v>0.48</v>
      </c>
      <c r="P217" s="232"/>
      <c r="Q217" s="232">
        <f>SUM(Q218:Q229)</f>
        <v>0</v>
      </c>
      <c r="R217" s="233"/>
      <c r="S217" s="233"/>
      <c r="T217" s="234"/>
      <c r="U217" s="228"/>
      <c r="V217" s="228">
        <f>SUM(V218:V229)</f>
        <v>130.41999999999999</v>
      </c>
      <c r="W217" s="228"/>
      <c r="X217" s="228"/>
      <c r="Y217" s="228"/>
      <c r="AG217" t="s">
        <v>234</v>
      </c>
    </row>
    <row r="218" spans="1:60" ht="33.75" outlineLevel="1" x14ac:dyDescent="0.2">
      <c r="A218" s="236">
        <v>46</v>
      </c>
      <c r="B218" s="237" t="s">
        <v>1113</v>
      </c>
      <c r="C218" s="250" t="s">
        <v>1114</v>
      </c>
      <c r="D218" s="238" t="s">
        <v>237</v>
      </c>
      <c r="E218" s="239">
        <v>504.875</v>
      </c>
      <c r="F218" s="240"/>
      <c r="G218" s="241">
        <f>ROUND(E218*F218,2)</f>
        <v>0</v>
      </c>
      <c r="H218" s="240"/>
      <c r="I218" s="241">
        <f>ROUND(E218*H218,2)</f>
        <v>0</v>
      </c>
      <c r="J218" s="240"/>
      <c r="K218" s="241">
        <f>ROUND(E218*J218,2)</f>
        <v>0</v>
      </c>
      <c r="L218" s="241">
        <v>21</v>
      </c>
      <c r="M218" s="241">
        <f>G218*(1+L218/100)</f>
        <v>0</v>
      </c>
      <c r="N218" s="239">
        <v>5.1999999999999995E-4</v>
      </c>
      <c r="O218" s="239">
        <f>ROUND(E218*N218,2)</f>
        <v>0.26</v>
      </c>
      <c r="P218" s="239">
        <v>0</v>
      </c>
      <c r="Q218" s="239">
        <f>ROUND(E218*P218,2)</f>
        <v>0</v>
      </c>
      <c r="R218" s="241" t="s">
        <v>1115</v>
      </c>
      <c r="S218" s="241" t="s">
        <v>239</v>
      </c>
      <c r="T218" s="242" t="s">
        <v>240</v>
      </c>
      <c r="U218" s="221">
        <v>4.9000000000000002E-2</v>
      </c>
      <c r="V218" s="221">
        <f>ROUND(E218*U218,2)</f>
        <v>24.74</v>
      </c>
      <c r="W218" s="221"/>
      <c r="X218" s="221" t="s">
        <v>241</v>
      </c>
      <c r="Y218" s="221" t="s">
        <v>407</v>
      </c>
      <c r="Z218" s="210"/>
      <c r="AA218" s="210"/>
      <c r="AB218" s="210"/>
      <c r="AC218" s="210"/>
      <c r="AD218" s="210"/>
      <c r="AE218" s="210"/>
      <c r="AF218" s="210"/>
      <c r="AG218" s="210" t="s">
        <v>243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2" t="s">
        <v>1116</v>
      </c>
      <c r="D219" s="223"/>
      <c r="E219" s="224">
        <v>504.875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247</v>
      </c>
      <c r="AH219" s="210">
        <v>5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6">
        <v>47</v>
      </c>
      <c r="B220" s="237" t="s">
        <v>1117</v>
      </c>
      <c r="C220" s="250" t="s">
        <v>1118</v>
      </c>
      <c r="D220" s="238" t="s">
        <v>237</v>
      </c>
      <c r="E220" s="239">
        <v>504.875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1.7000000000000001E-4</v>
      </c>
      <c r="O220" s="239">
        <f>ROUND(E220*N220,2)</f>
        <v>0.09</v>
      </c>
      <c r="P220" s="239">
        <v>0</v>
      </c>
      <c r="Q220" s="239">
        <f>ROUND(E220*P220,2)</f>
        <v>0</v>
      </c>
      <c r="R220" s="241" t="s">
        <v>1115</v>
      </c>
      <c r="S220" s="241" t="s">
        <v>239</v>
      </c>
      <c r="T220" s="242" t="s">
        <v>240</v>
      </c>
      <c r="U220" s="221">
        <v>0.16</v>
      </c>
      <c r="V220" s="221">
        <f>ROUND(E220*U220,2)</f>
        <v>80.78</v>
      </c>
      <c r="W220" s="221"/>
      <c r="X220" s="221" t="s">
        <v>241</v>
      </c>
      <c r="Y220" s="221" t="s">
        <v>615</v>
      </c>
      <c r="Z220" s="210"/>
      <c r="AA220" s="210"/>
      <c r="AB220" s="210"/>
      <c r="AC220" s="210"/>
      <c r="AD220" s="210"/>
      <c r="AE220" s="210"/>
      <c r="AF220" s="210"/>
      <c r="AG220" s="210" t="s">
        <v>243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2" t="s">
        <v>1119</v>
      </c>
      <c r="D221" s="223"/>
      <c r="E221" s="224">
        <v>192.5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247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2" t="s">
        <v>1120</v>
      </c>
      <c r="D222" s="223"/>
      <c r="E222" s="224">
        <v>203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247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1121</v>
      </c>
      <c r="D223" s="223"/>
      <c r="E223" s="224">
        <v>109.375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247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6">
        <v>48</v>
      </c>
      <c r="B224" s="237" t="s">
        <v>1122</v>
      </c>
      <c r="C224" s="250" t="s">
        <v>1123</v>
      </c>
      <c r="D224" s="238" t="s">
        <v>289</v>
      </c>
      <c r="E224" s="239">
        <v>248.95</v>
      </c>
      <c r="F224" s="240"/>
      <c r="G224" s="241">
        <f>ROUND(E224*F224,2)</f>
        <v>0</v>
      </c>
      <c r="H224" s="240"/>
      <c r="I224" s="241">
        <f>ROUND(E224*H224,2)</f>
        <v>0</v>
      </c>
      <c r="J224" s="240"/>
      <c r="K224" s="241">
        <f>ROUND(E224*J224,2)</f>
        <v>0</v>
      </c>
      <c r="L224" s="241">
        <v>21</v>
      </c>
      <c r="M224" s="241">
        <f>G224*(1+L224/100)</f>
        <v>0</v>
      </c>
      <c r="N224" s="239">
        <v>5.2999999999999998E-4</v>
      </c>
      <c r="O224" s="239">
        <f>ROUND(E224*N224,2)</f>
        <v>0.13</v>
      </c>
      <c r="P224" s="239">
        <v>0</v>
      </c>
      <c r="Q224" s="239">
        <f>ROUND(E224*P224,2)</f>
        <v>0</v>
      </c>
      <c r="R224" s="241" t="s">
        <v>1115</v>
      </c>
      <c r="S224" s="241" t="s">
        <v>239</v>
      </c>
      <c r="T224" s="242" t="s">
        <v>240</v>
      </c>
      <c r="U224" s="221">
        <v>0.1</v>
      </c>
      <c r="V224" s="221">
        <f>ROUND(E224*U224,2)</f>
        <v>24.9</v>
      </c>
      <c r="W224" s="221"/>
      <c r="X224" s="221" t="s">
        <v>241</v>
      </c>
      <c r="Y224" s="221" t="s">
        <v>256</v>
      </c>
      <c r="Z224" s="210"/>
      <c r="AA224" s="210"/>
      <c r="AB224" s="210"/>
      <c r="AC224" s="210"/>
      <c r="AD224" s="210"/>
      <c r="AE224" s="210"/>
      <c r="AF224" s="210"/>
      <c r="AG224" s="210" t="s">
        <v>243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2" t="s">
        <v>1124</v>
      </c>
      <c r="D225" s="223"/>
      <c r="E225" s="224">
        <v>108.35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247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2" t="s">
        <v>1125</v>
      </c>
      <c r="D226" s="223"/>
      <c r="E226" s="224">
        <v>91.1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247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1126</v>
      </c>
      <c r="D227" s="223"/>
      <c r="E227" s="224">
        <v>49.5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>
        <v>49</v>
      </c>
      <c r="B228" s="218" t="s">
        <v>1127</v>
      </c>
      <c r="C228" s="253" t="s">
        <v>1128</v>
      </c>
      <c r="D228" s="219" t="s">
        <v>0</v>
      </c>
      <c r="E228" s="245"/>
      <c r="F228" s="222"/>
      <c r="G228" s="221">
        <f>ROUND(E228*F228,2)</f>
        <v>0</v>
      </c>
      <c r="H228" s="222"/>
      <c r="I228" s="221">
        <f>ROUND(E228*H228,2)</f>
        <v>0</v>
      </c>
      <c r="J228" s="222"/>
      <c r="K228" s="221">
        <f>ROUND(E228*J228,2)</f>
        <v>0</v>
      </c>
      <c r="L228" s="221">
        <v>21</v>
      </c>
      <c r="M228" s="221">
        <f>G228*(1+L228/100)</f>
        <v>0</v>
      </c>
      <c r="N228" s="220">
        <v>0</v>
      </c>
      <c r="O228" s="220">
        <f>ROUND(E228*N228,2)</f>
        <v>0</v>
      </c>
      <c r="P228" s="220">
        <v>0</v>
      </c>
      <c r="Q228" s="220">
        <f>ROUND(E228*P228,2)</f>
        <v>0</v>
      </c>
      <c r="R228" s="221" t="s">
        <v>1115</v>
      </c>
      <c r="S228" s="221" t="s">
        <v>239</v>
      </c>
      <c r="T228" s="221" t="s">
        <v>240</v>
      </c>
      <c r="U228" s="221">
        <v>0</v>
      </c>
      <c r="V228" s="221">
        <f>ROUND(E228*U228,2)</f>
        <v>0</v>
      </c>
      <c r="W228" s="221"/>
      <c r="X228" s="221" t="s">
        <v>563</v>
      </c>
      <c r="Y228" s="221" t="s">
        <v>256</v>
      </c>
      <c r="Z228" s="210"/>
      <c r="AA228" s="210"/>
      <c r="AB228" s="210"/>
      <c r="AC228" s="210"/>
      <c r="AD228" s="210"/>
      <c r="AE228" s="210"/>
      <c r="AF228" s="210"/>
      <c r="AG228" s="210" t="s">
        <v>564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4" t="s">
        <v>1129</v>
      </c>
      <c r="D229" s="246"/>
      <c r="E229" s="246"/>
      <c r="F229" s="246"/>
      <c r="G229" s="246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245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x14ac:dyDescent="0.2">
      <c r="A230" s="229" t="s">
        <v>233</v>
      </c>
      <c r="B230" s="230" t="s">
        <v>177</v>
      </c>
      <c r="C230" s="249" t="s">
        <v>178</v>
      </c>
      <c r="D230" s="231"/>
      <c r="E230" s="232"/>
      <c r="F230" s="233"/>
      <c r="G230" s="233">
        <f>SUMIF(AG231:AG237,"&lt;&gt;NOR",G231:G237)</f>
        <v>0</v>
      </c>
      <c r="H230" s="233"/>
      <c r="I230" s="233">
        <f>SUM(I231:I237)</f>
        <v>0</v>
      </c>
      <c r="J230" s="233"/>
      <c r="K230" s="233">
        <f>SUM(K231:K237)</f>
        <v>0</v>
      </c>
      <c r="L230" s="233"/>
      <c r="M230" s="233">
        <f>SUM(M231:M237)</f>
        <v>0</v>
      </c>
      <c r="N230" s="232"/>
      <c r="O230" s="232">
        <f>SUM(O231:O237)</f>
        <v>0.03</v>
      </c>
      <c r="P230" s="232"/>
      <c r="Q230" s="232">
        <f>SUM(Q231:Q237)</f>
        <v>0.03</v>
      </c>
      <c r="R230" s="233"/>
      <c r="S230" s="233"/>
      <c r="T230" s="234"/>
      <c r="U230" s="228"/>
      <c r="V230" s="228">
        <f>SUM(V231:V237)</f>
        <v>4.74</v>
      </c>
      <c r="W230" s="228"/>
      <c r="X230" s="228"/>
      <c r="Y230" s="228"/>
      <c r="AG230" t="s">
        <v>234</v>
      </c>
    </row>
    <row r="231" spans="1:60" ht="22.5" outlineLevel="1" x14ac:dyDescent="0.2">
      <c r="A231" s="236">
        <v>50</v>
      </c>
      <c r="B231" s="237" t="s">
        <v>1130</v>
      </c>
      <c r="C231" s="250" t="s">
        <v>1131</v>
      </c>
      <c r="D231" s="238" t="s">
        <v>289</v>
      </c>
      <c r="E231" s="239">
        <v>2.75</v>
      </c>
      <c r="F231" s="240"/>
      <c r="G231" s="241">
        <f>ROUND(E231*F231,2)</f>
        <v>0</v>
      </c>
      <c r="H231" s="240"/>
      <c r="I231" s="241">
        <f>ROUND(E231*H231,2)</f>
        <v>0</v>
      </c>
      <c r="J231" s="240"/>
      <c r="K231" s="241">
        <f>ROUND(E231*J231,2)</f>
        <v>0</v>
      </c>
      <c r="L231" s="241">
        <v>21</v>
      </c>
      <c r="M231" s="241">
        <f>G231*(1+L231/100)</f>
        <v>0</v>
      </c>
      <c r="N231" s="239">
        <v>9.2999999999999992E-3</v>
      </c>
      <c r="O231" s="239">
        <f>ROUND(E231*N231,2)</f>
        <v>0.03</v>
      </c>
      <c r="P231" s="239">
        <v>0</v>
      </c>
      <c r="Q231" s="239">
        <f>ROUND(E231*P231,2)</f>
        <v>0</v>
      </c>
      <c r="R231" s="241" t="s">
        <v>568</v>
      </c>
      <c r="S231" s="241" t="s">
        <v>239</v>
      </c>
      <c r="T231" s="242" t="s">
        <v>240</v>
      </c>
      <c r="U231" s="221">
        <v>1.3080000000000001</v>
      </c>
      <c r="V231" s="221">
        <f>ROUND(E231*U231,2)</f>
        <v>3.6</v>
      </c>
      <c r="W231" s="221"/>
      <c r="X231" s="221" t="s">
        <v>241</v>
      </c>
      <c r="Y231" s="221" t="s">
        <v>256</v>
      </c>
      <c r="Z231" s="210"/>
      <c r="AA231" s="210"/>
      <c r="AB231" s="210"/>
      <c r="AC231" s="210"/>
      <c r="AD231" s="210"/>
      <c r="AE231" s="210"/>
      <c r="AF231" s="210"/>
      <c r="AG231" s="210" t="s">
        <v>243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1" t="s">
        <v>1132</v>
      </c>
      <c r="D232" s="243"/>
      <c r="E232" s="243"/>
      <c r="F232" s="243"/>
      <c r="G232" s="243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245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2" t="s">
        <v>1133</v>
      </c>
      <c r="D233" s="223"/>
      <c r="E233" s="224">
        <v>2.75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247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6">
        <v>51</v>
      </c>
      <c r="B234" s="237" t="s">
        <v>566</v>
      </c>
      <c r="C234" s="250" t="s">
        <v>567</v>
      </c>
      <c r="D234" s="238" t="s">
        <v>289</v>
      </c>
      <c r="E234" s="239">
        <v>11</v>
      </c>
      <c r="F234" s="240"/>
      <c r="G234" s="241">
        <f>ROUND(E234*F234,2)</f>
        <v>0</v>
      </c>
      <c r="H234" s="240"/>
      <c r="I234" s="241">
        <f>ROUND(E234*H234,2)</f>
        <v>0</v>
      </c>
      <c r="J234" s="240"/>
      <c r="K234" s="241">
        <f>ROUND(E234*J234,2)</f>
        <v>0</v>
      </c>
      <c r="L234" s="241">
        <v>21</v>
      </c>
      <c r="M234" s="241">
        <f>G234*(1+L234/100)</f>
        <v>0</v>
      </c>
      <c r="N234" s="239">
        <v>0</v>
      </c>
      <c r="O234" s="239">
        <f>ROUND(E234*N234,2)</f>
        <v>0</v>
      </c>
      <c r="P234" s="239">
        <v>2.3E-3</v>
      </c>
      <c r="Q234" s="239">
        <f>ROUND(E234*P234,2)</f>
        <v>0.03</v>
      </c>
      <c r="R234" s="241" t="s">
        <v>568</v>
      </c>
      <c r="S234" s="241" t="s">
        <v>239</v>
      </c>
      <c r="T234" s="242" t="s">
        <v>240</v>
      </c>
      <c r="U234" s="221">
        <v>0.10349999999999999</v>
      </c>
      <c r="V234" s="221">
        <f>ROUND(E234*U234,2)</f>
        <v>1.1399999999999999</v>
      </c>
      <c r="W234" s="221"/>
      <c r="X234" s="221" t="s">
        <v>241</v>
      </c>
      <c r="Y234" s="221" t="s">
        <v>256</v>
      </c>
      <c r="Z234" s="210"/>
      <c r="AA234" s="210"/>
      <c r="AB234" s="210"/>
      <c r="AC234" s="210"/>
      <c r="AD234" s="210"/>
      <c r="AE234" s="210"/>
      <c r="AF234" s="210"/>
      <c r="AG234" s="210" t="s">
        <v>243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1077</v>
      </c>
      <c r="D235" s="223"/>
      <c r="E235" s="224">
        <v>11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247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>
        <v>52</v>
      </c>
      <c r="B236" s="218" t="s">
        <v>576</v>
      </c>
      <c r="C236" s="253" t="s">
        <v>577</v>
      </c>
      <c r="D236" s="219" t="s">
        <v>0</v>
      </c>
      <c r="E236" s="245"/>
      <c r="F236" s="222"/>
      <c r="G236" s="221">
        <f>ROUND(E236*F236,2)</f>
        <v>0</v>
      </c>
      <c r="H236" s="222"/>
      <c r="I236" s="221">
        <f>ROUND(E236*H236,2)</f>
        <v>0</v>
      </c>
      <c r="J236" s="222"/>
      <c r="K236" s="221">
        <f>ROUND(E236*J236,2)</f>
        <v>0</v>
      </c>
      <c r="L236" s="221">
        <v>21</v>
      </c>
      <c r="M236" s="221">
        <f>G236*(1+L236/100)</f>
        <v>0</v>
      </c>
      <c r="N236" s="220">
        <v>0</v>
      </c>
      <c r="O236" s="220">
        <f>ROUND(E236*N236,2)</f>
        <v>0</v>
      </c>
      <c r="P236" s="220">
        <v>0</v>
      </c>
      <c r="Q236" s="220">
        <f>ROUND(E236*P236,2)</f>
        <v>0</v>
      </c>
      <c r="R236" s="221" t="s">
        <v>568</v>
      </c>
      <c r="S236" s="221" t="s">
        <v>239</v>
      </c>
      <c r="T236" s="221" t="s">
        <v>240</v>
      </c>
      <c r="U236" s="221">
        <v>0</v>
      </c>
      <c r="V236" s="221">
        <f>ROUND(E236*U236,2)</f>
        <v>0</v>
      </c>
      <c r="W236" s="221"/>
      <c r="X236" s="221" t="s">
        <v>563</v>
      </c>
      <c r="Y236" s="221" t="s">
        <v>256</v>
      </c>
      <c r="Z236" s="210"/>
      <c r="AA236" s="210"/>
      <c r="AB236" s="210"/>
      <c r="AC236" s="210"/>
      <c r="AD236" s="210"/>
      <c r="AE236" s="210"/>
      <c r="AF236" s="210"/>
      <c r="AG236" s="210" t="s">
        <v>564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4" t="s">
        <v>578</v>
      </c>
      <c r="D237" s="246"/>
      <c r="E237" s="246"/>
      <c r="F237" s="246"/>
      <c r="G237" s="246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245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">
      <c r="A238" s="229" t="s">
        <v>233</v>
      </c>
      <c r="B238" s="230" t="s">
        <v>179</v>
      </c>
      <c r="C238" s="249" t="s">
        <v>180</v>
      </c>
      <c r="D238" s="231"/>
      <c r="E238" s="232"/>
      <c r="F238" s="233"/>
      <c r="G238" s="233">
        <f>SUMIF(AG239:AG250,"&lt;&gt;NOR",G239:G250)</f>
        <v>0</v>
      </c>
      <c r="H238" s="233"/>
      <c r="I238" s="233">
        <f>SUM(I239:I250)</f>
        <v>0</v>
      </c>
      <c r="J238" s="233"/>
      <c r="K238" s="233">
        <f>SUM(K239:K250)</f>
        <v>0</v>
      </c>
      <c r="L238" s="233"/>
      <c r="M238" s="233">
        <f>SUM(M239:M250)</f>
        <v>0</v>
      </c>
      <c r="N238" s="232"/>
      <c r="O238" s="232">
        <f>SUM(O239:O250)</f>
        <v>10.37</v>
      </c>
      <c r="P238" s="232"/>
      <c r="Q238" s="232">
        <f>SUM(Q239:Q250)</f>
        <v>0</v>
      </c>
      <c r="R238" s="233"/>
      <c r="S238" s="233"/>
      <c r="T238" s="234"/>
      <c r="U238" s="228"/>
      <c r="V238" s="228">
        <f>SUM(V239:V250)</f>
        <v>0</v>
      </c>
      <c r="W238" s="228"/>
      <c r="X238" s="228"/>
      <c r="Y238" s="228"/>
      <c r="AG238" t="s">
        <v>234</v>
      </c>
    </row>
    <row r="239" spans="1:60" ht="22.5" outlineLevel="1" x14ac:dyDescent="0.2">
      <c r="A239" s="236">
        <v>53</v>
      </c>
      <c r="B239" s="237" t="s">
        <v>1134</v>
      </c>
      <c r="C239" s="250" t="s">
        <v>1135</v>
      </c>
      <c r="D239" s="238" t="s">
        <v>289</v>
      </c>
      <c r="E239" s="239">
        <v>22.54</v>
      </c>
      <c r="F239" s="240"/>
      <c r="G239" s="241">
        <f>ROUND(E239*F239,2)</f>
        <v>0</v>
      </c>
      <c r="H239" s="240"/>
      <c r="I239" s="241">
        <f>ROUND(E239*H239,2)</f>
        <v>0</v>
      </c>
      <c r="J239" s="240"/>
      <c r="K239" s="241">
        <f>ROUND(E239*J239,2)</f>
        <v>0</v>
      </c>
      <c r="L239" s="241">
        <v>21</v>
      </c>
      <c r="M239" s="241">
        <f>G239*(1+L239/100)</f>
        <v>0</v>
      </c>
      <c r="N239" s="239">
        <v>0.35</v>
      </c>
      <c r="O239" s="239">
        <f>ROUND(E239*N239,2)</f>
        <v>7.89</v>
      </c>
      <c r="P239" s="239">
        <v>0</v>
      </c>
      <c r="Q239" s="239">
        <f>ROUND(E239*P239,2)</f>
        <v>0</v>
      </c>
      <c r="R239" s="241"/>
      <c r="S239" s="241" t="s">
        <v>429</v>
      </c>
      <c r="T239" s="242" t="s">
        <v>430</v>
      </c>
      <c r="U239" s="221">
        <v>0</v>
      </c>
      <c r="V239" s="221">
        <f>ROUND(E239*U239,2)</f>
        <v>0</v>
      </c>
      <c r="W239" s="221"/>
      <c r="X239" s="221" t="s">
        <v>241</v>
      </c>
      <c r="Y239" s="221" t="s">
        <v>407</v>
      </c>
      <c r="Z239" s="210"/>
      <c r="AA239" s="210"/>
      <c r="AB239" s="210"/>
      <c r="AC239" s="210"/>
      <c r="AD239" s="210"/>
      <c r="AE239" s="210"/>
      <c r="AF239" s="210"/>
      <c r="AG239" s="210" t="s">
        <v>243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2" t="s">
        <v>1136</v>
      </c>
      <c r="D240" s="223"/>
      <c r="E240" s="224">
        <v>22.54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247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6">
        <v>54</v>
      </c>
      <c r="B241" s="237" t="s">
        <v>1137</v>
      </c>
      <c r="C241" s="250" t="s">
        <v>1138</v>
      </c>
      <c r="D241" s="238" t="s">
        <v>289</v>
      </c>
      <c r="E241" s="239">
        <v>11.44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21</v>
      </c>
      <c r="M241" s="241">
        <f>G241*(1+L241/100)</f>
        <v>0</v>
      </c>
      <c r="N241" s="239">
        <v>0.18</v>
      </c>
      <c r="O241" s="239">
        <f>ROUND(E241*N241,2)</f>
        <v>2.06</v>
      </c>
      <c r="P241" s="239">
        <v>0</v>
      </c>
      <c r="Q241" s="239">
        <f>ROUND(E241*P241,2)</f>
        <v>0</v>
      </c>
      <c r="R241" s="241"/>
      <c r="S241" s="241" t="s">
        <v>429</v>
      </c>
      <c r="T241" s="242" t="s">
        <v>430</v>
      </c>
      <c r="U241" s="221">
        <v>0</v>
      </c>
      <c r="V241" s="221">
        <f>ROUND(E241*U241,2)</f>
        <v>0</v>
      </c>
      <c r="W241" s="221"/>
      <c r="X241" s="221" t="s">
        <v>241</v>
      </c>
      <c r="Y241" s="221" t="s">
        <v>407</v>
      </c>
      <c r="Z241" s="210"/>
      <c r="AA241" s="210"/>
      <c r="AB241" s="210"/>
      <c r="AC241" s="210"/>
      <c r="AD241" s="210"/>
      <c r="AE241" s="210"/>
      <c r="AF241" s="210"/>
      <c r="AG241" s="210" t="s">
        <v>243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2" t="s">
        <v>1139</v>
      </c>
      <c r="D242" s="223"/>
      <c r="E242" s="224">
        <v>11.44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247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6">
        <v>55</v>
      </c>
      <c r="B243" s="237" t="s">
        <v>1140</v>
      </c>
      <c r="C243" s="250" t="s">
        <v>1141</v>
      </c>
      <c r="D243" s="238" t="s">
        <v>1142</v>
      </c>
      <c r="E243" s="239">
        <v>8</v>
      </c>
      <c r="F243" s="240"/>
      <c r="G243" s="241">
        <f>ROUND(E243*F243,2)</f>
        <v>0</v>
      </c>
      <c r="H243" s="240"/>
      <c r="I243" s="241">
        <f>ROUND(E243*H243,2)</f>
        <v>0</v>
      </c>
      <c r="J243" s="240"/>
      <c r="K243" s="241">
        <f>ROUND(E243*J243,2)</f>
        <v>0</v>
      </c>
      <c r="L243" s="241">
        <v>21</v>
      </c>
      <c r="M243" s="241">
        <f>G243*(1+L243/100)</f>
        <v>0</v>
      </c>
      <c r="N243" s="239">
        <v>0.05</v>
      </c>
      <c r="O243" s="239">
        <f>ROUND(E243*N243,2)</f>
        <v>0.4</v>
      </c>
      <c r="P243" s="239">
        <v>0</v>
      </c>
      <c r="Q243" s="239">
        <f>ROUND(E243*P243,2)</f>
        <v>0</v>
      </c>
      <c r="R243" s="241"/>
      <c r="S243" s="241" t="s">
        <v>429</v>
      </c>
      <c r="T243" s="242" t="s">
        <v>430</v>
      </c>
      <c r="U243" s="221">
        <v>0</v>
      </c>
      <c r="V243" s="221">
        <f>ROUND(E243*U243,2)</f>
        <v>0</v>
      </c>
      <c r="W243" s="221"/>
      <c r="X243" s="221" t="s">
        <v>241</v>
      </c>
      <c r="Y243" s="221" t="s">
        <v>256</v>
      </c>
      <c r="Z243" s="210"/>
      <c r="AA243" s="210"/>
      <c r="AB243" s="210"/>
      <c r="AC243" s="210"/>
      <c r="AD243" s="210"/>
      <c r="AE243" s="210"/>
      <c r="AF243" s="210"/>
      <c r="AG243" s="210" t="s">
        <v>243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2" t="s">
        <v>159</v>
      </c>
      <c r="D244" s="223"/>
      <c r="E244" s="224">
        <v>8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6">
        <v>56</v>
      </c>
      <c r="B245" s="237" t="s">
        <v>1143</v>
      </c>
      <c r="C245" s="250" t="s">
        <v>1144</v>
      </c>
      <c r="D245" s="238" t="s">
        <v>1142</v>
      </c>
      <c r="E245" s="239">
        <v>1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5.0000000000000001E-3</v>
      </c>
      <c r="O245" s="239">
        <f>ROUND(E245*N245,2)</f>
        <v>0.01</v>
      </c>
      <c r="P245" s="239">
        <v>0</v>
      </c>
      <c r="Q245" s="239">
        <f>ROUND(E245*P245,2)</f>
        <v>0</v>
      </c>
      <c r="R245" s="241"/>
      <c r="S245" s="241" t="s">
        <v>429</v>
      </c>
      <c r="T245" s="242" t="s">
        <v>430</v>
      </c>
      <c r="U245" s="221">
        <v>0</v>
      </c>
      <c r="V245" s="221">
        <f>ROUND(E245*U245,2)</f>
        <v>0</v>
      </c>
      <c r="W245" s="221"/>
      <c r="X245" s="221" t="s">
        <v>241</v>
      </c>
      <c r="Y245" s="221" t="s">
        <v>256</v>
      </c>
      <c r="Z245" s="210"/>
      <c r="AA245" s="210"/>
      <c r="AB245" s="210"/>
      <c r="AC245" s="210"/>
      <c r="AD245" s="210"/>
      <c r="AE245" s="210"/>
      <c r="AF245" s="210"/>
      <c r="AG245" s="210" t="s">
        <v>243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2" t="s">
        <v>145</v>
      </c>
      <c r="D246" s="223"/>
      <c r="E246" s="224">
        <v>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247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6">
        <v>57</v>
      </c>
      <c r="B247" s="237" t="s">
        <v>1145</v>
      </c>
      <c r="C247" s="250" t="s">
        <v>1146</v>
      </c>
      <c r="D247" s="238" t="s">
        <v>699</v>
      </c>
      <c r="E247" s="239">
        <v>1</v>
      </c>
      <c r="F247" s="240"/>
      <c r="G247" s="241">
        <f>ROUND(E247*F247,2)</f>
        <v>0</v>
      </c>
      <c r="H247" s="240"/>
      <c r="I247" s="241">
        <f>ROUND(E247*H247,2)</f>
        <v>0</v>
      </c>
      <c r="J247" s="240"/>
      <c r="K247" s="241">
        <f>ROUND(E247*J247,2)</f>
        <v>0</v>
      </c>
      <c r="L247" s="241">
        <v>21</v>
      </c>
      <c r="M247" s="241">
        <f>G247*(1+L247/100)</f>
        <v>0</v>
      </c>
      <c r="N247" s="239">
        <v>5.0000000000000001E-3</v>
      </c>
      <c r="O247" s="239">
        <f>ROUND(E247*N247,2)</f>
        <v>0.01</v>
      </c>
      <c r="P247" s="239">
        <v>0</v>
      </c>
      <c r="Q247" s="239">
        <f>ROUND(E247*P247,2)</f>
        <v>0</v>
      </c>
      <c r="R247" s="241"/>
      <c r="S247" s="241" t="s">
        <v>429</v>
      </c>
      <c r="T247" s="242" t="s">
        <v>430</v>
      </c>
      <c r="U247" s="221">
        <v>0</v>
      </c>
      <c r="V247" s="221">
        <f>ROUND(E247*U247,2)</f>
        <v>0</v>
      </c>
      <c r="W247" s="221"/>
      <c r="X247" s="221" t="s">
        <v>241</v>
      </c>
      <c r="Y247" s="221" t="s">
        <v>256</v>
      </c>
      <c r="Z247" s="210"/>
      <c r="AA247" s="210"/>
      <c r="AB247" s="210"/>
      <c r="AC247" s="210"/>
      <c r="AD247" s="210"/>
      <c r="AE247" s="210"/>
      <c r="AF247" s="210"/>
      <c r="AG247" s="210" t="s">
        <v>243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2" t="s">
        <v>145</v>
      </c>
      <c r="D248" s="223"/>
      <c r="E248" s="224">
        <v>1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>
        <v>58</v>
      </c>
      <c r="B249" s="218" t="s">
        <v>601</v>
      </c>
      <c r="C249" s="253" t="s">
        <v>602</v>
      </c>
      <c r="D249" s="219" t="s">
        <v>0</v>
      </c>
      <c r="E249" s="245"/>
      <c r="F249" s="222"/>
      <c r="G249" s="221">
        <f>ROUND(E249*F249,2)</f>
        <v>0</v>
      </c>
      <c r="H249" s="222"/>
      <c r="I249" s="221">
        <f>ROUND(E249*H249,2)</f>
        <v>0</v>
      </c>
      <c r="J249" s="222"/>
      <c r="K249" s="221">
        <f>ROUND(E249*J249,2)</f>
        <v>0</v>
      </c>
      <c r="L249" s="221">
        <v>21</v>
      </c>
      <c r="M249" s="221">
        <f>G249*(1+L249/100)</f>
        <v>0</v>
      </c>
      <c r="N249" s="220">
        <v>0</v>
      </c>
      <c r="O249" s="220">
        <f>ROUND(E249*N249,2)</f>
        <v>0</v>
      </c>
      <c r="P249" s="220">
        <v>0</v>
      </c>
      <c r="Q249" s="220">
        <f>ROUND(E249*P249,2)</f>
        <v>0</v>
      </c>
      <c r="R249" s="221" t="s">
        <v>581</v>
      </c>
      <c r="S249" s="221" t="s">
        <v>239</v>
      </c>
      <c r="T249" s="221" t="s">
        <v>240</v>
      </c>
      <c r="U249" s="221">
        <v>0</v>
      </c>
      <c r="V249" s="221">
        <f>ROUND(E249*U249,2)</f>
        <v>0</v>
      </c>
      <c r="W249" s="221"/>
      <c r="X249" s="221" t="s">
        <v>563</v>
      </c>
      <c r="Y249" s="221" t="s">
        <v>256</v>
      </c>
      <c r="Z249" s="210"/>
      <c r="AA249" s="210"/>
      <c r="AB249" s="210"/>
      <c r="AC249" s="210"/>
      <c r="AD249" s="210"/>
      <c r="AE249" s="210"/>
      <c r="AF249" s="210"/>
      <c r="AG249" s="210" t="s">
        <v>564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4" t="s">
        <v>578</v>
      </c>
      <c r="D250" s="246"/>
      <c r="E250" s="246"/>
      <c r="F250" s="246"/>
      <c r="G250" s="246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245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9" t="s">
        <v>233</v>
      </c>
      <c r="B251" s="230" t="s">
        <v>181</v>
      </c>
      <c r="C251" s="249" t="s">
        <v>182</v>
      </c>
      <c r="D251" s="231"/>
      <c r="E251" s="232"/>
      <c r="F251" s="233"/>
      <c r="G251" s="233">
        <f>SUMIF(AG252:AG261,"&lt;&gt;NOR",G252:G261)</f>
        <v>0</v>
      </c>
      <c r="H251" s="233"/>
      <c r="I251" s="233">
        <f>SUM(I252:I261)</f>
        <v>0</v>
      </c>
      <c r="J251" s="233"/>
      <c r="K251" s="233">
        <f>SUM(K252:K261)</f>
        <v>0</v>
      </c>
      <c r="L251" s="233"/>
      <c r="M251" s="233">
        <f>SUM(M252:M261)</f>
        <v>0</v>
      </c>
      <c r="N251" s="232"/>
      <c r="O251" s="232">
        <f>SUM(O252:O261)</f>
        <v>0.02</v>
      </c>
      <c r="P251" s="232"/>
      <c r="Q251" s="232">
        <f>SUM(Q252:Q261)</f>
        <v>0</v>
      </c>
      <c r="R251" s="233"/>
      <c r="S251" s="233"/>
      <c r="T251" s="234"/>
      <c r="U251" s="228"/>
      <c r="V251" s="228">
        <f>SUM(V252:V261)</f>
        <v>14.71</v>
      </c>
      <c r="W251" s="228"/>
      <c r="X251" s="228"/>
      <c r="Y251" s="228"/>
      <c r="AG251" t="s">
        <v>234</v>
      </c>
    </row>
    <row r="252" spans="1:60" outlineLevel="1" x14ac:dyDescent="0.2">
      <c r="A252" s="236">
        <v>59</v>
      </c>
      <c r="B252" s="237" t="s">
        <v>1147</v>
      </c>
      <c r="C252" s="250" t="s">
        <v>1148</v>
      </c>
      <c r="D252" s="238" t="s">
        <v>237</v>
      </c>
      <c r="E252" s="239">
        <v>9.6</v>
      </c>
      <c r="F252" s="240"/>
      <c r="G252" s="241">
        <f>ROUND(E252*F252,2)</f>
        <v>0</v>
      </c>
      <c r="H252" s="240"/>
      <c r="I252" s="241">
        <f>ROUND(E252*H252,2)</f>
        <v>0</v>
      </c>
      <c r="J252" s="240"/>
      <c r="K252" s="241">
        <f>ROUND(E252*J252,2)</f>
        <v>0</v>
      </c>
      <c r="L252" s="241">
        <v>21</v>
      </c>
      <c r="M252" s="241">
        <f>G252*(1+L252/100)</f>
        <v>0</v>
      </c>
      <c r="N252" s="239">
        <v>1.4999999999999999E-4</v>
      </c>
      <c r="O252" s="239">
        <f>ROUND(E252*N252,2)</f>
        <v>0</v>
      </c>
      <c r="P252" s="239">
        <v>0</v>
      </c>
      <c r="Q252" s="239">
        <f>ROUND(E252*P252,2)</f>
        <v>0</v>
      </c>
      <c r="R252" s="241" t="s">
        <v>1149</v>
      </c>
      <c r="S252" s="241" t="s">
        <v>239</v>
      </c>
      <c r="T252" s="242" t="s">
        <v>240</v>
      </c>
      <c r="U252" s="221">
        <v>0.22800000000000001</v>
      </c>
      <c r="V252" s="221">
        <f>ROUND(E252*U252,2)</f>
        <v>2.19</v>
      </c>
      <c r="W252" s="221"/>
      <c r="X252" s="221" t="s">
        <v>241</v>
      </c>
      <c r="Y252" s="221" t="s">
        <v>256</v>
      </c>
      <c r="Z252" s="210"/>
      <c r="AA252" s="210"/>
      <c r="AB252" s="210"/>
      <c r="AC252" s="210"/>
      <c r="AD252" s="210"/>
      <c r="AE252" s="210"/>
      <c r="AF252" s="210"/>
      <c r="AG252" s="210" t="s">
        <v>243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2" t="s">
        <v>1150</v>
      </c>
      <c r="D253" s="223"/>
      <c r="E253" s="224">
        <v>9.6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247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6">
        <v>60</v>
      </c>
      <c r="B254" s="237" t="s">
        <v>1151</v>
      </c>
      <c r="C254" s="250" t="s">
        <v>1152</v>
      </c>
      <c r="D254" s="238" t="s">
        <v>237</v>
      </c>
      <c r="E254" s="239">
        <v>9.6</v>
      </c>
      <c r="F254" s="240"/>
      <c r="G254" s="241">
        <f>ROUND(E254*F254,2)</f>
        <v>0</v>
      </c>
      <c r="H254" s="240"/>
      <c r="I254" s="241">
        <f>ROUND(E254*H254,2)</f>
        <v>0</v>
      </c>
      <c r="J254" s="240"/>
      <c r="K254" s="241">
        <f>ROUND(E254*J254,2)</f>
        <v>0</v>
      </c>
      <c r="L254" s="241">
        <v>21</v>
      </c>
      <c r="M254" s="241">
        <f>G254*(1+L254/100)</f>
        <v>0</v>
      </c>
      <c r="N254" s="239">
        <v>3.1E-4</v>
      </c>
      <c r="O254" s="239">
        <f>ROUND(E254*N254,2)</f>
        <v>0</v>
      </c>
      <c r="P254" s="239">
        <v>0</v>
      </c>
      <c r="Q254" s="239">
        <f>ROUND(E254*P254,2)</f>
        <v>0</v>
      </c>
      <c r="R254" s="241" t="s">
        <v>1149</v>
      </c>
      <c r="S254" s="241" t="s">
        <v>239</v>
      </c>
      <c r="T254" s="242" t="s">
        <v>240</v>
      </c>
      <c r="U254" s="221">
        <v>0.40300000000000002</v>
      </c>
      <c r="V254" s="221">
        <f>ROUND(E254*U254,2)</f>
        <v>3.87</v>
      </c>
      <c r="W254" s="221"/>
      <c r="X254" s="221" t="s">
        <v>241</v>
      </c>
      <c r="Y254" s="221" t="s">
        <v>256</v>
      </c>
      <c r="Z254" s="210"/>
      <c r="AA254" s="210"/>
      <c r="AB254" s="210"/>
      <c r="AC254" s="210"/>
      <c r="AD254" s="210"/>
      <c r="AE254" s="210"/>
      <c r="AF254" s="210"/>
      <c r="AG254" s="210" t="s">
        <v>243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2" t="s">
        <v>1153</v>
      </c>
      <c r="D255" s="223"/>
      <c r="E255" s="224">
        <v>9.6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247</v>
      </c>
      <c r="AH255" s="210">
        <v>5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36">
        <v>61</v>
      </c>
      <c r="B256" s="237" t="s">
        <v>1154</v>
      </c>
      <c r="C256" s="250" t="s">
        <v>1155</v>
      </c>
      <c r="D256" s="238" t="s">
        <v>237</v>
      </c>
      <c r="E256" s="239">
        <v>24.995000000000001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2.1000000000000001E-4</v>
      </c>
      <c r="O256" s="239">
        <f>ROUND(E256*N256,2)</f>
        <v>0.01</v>
      </c>
      <c r="P256" s="239">
        <v>0</v>
      </c>
      <c r="Q256" s="239">
        <f>ROUND(E256*P256,2)</f>
        <v>0</v>
      </c>
      <c r="R256" s="241" t="s">
        <v>1149</v>
      </c>
      <c r="S256" s="241" t="s">
        <v>239</v>
      </c>
      <c r="T256" s="242" t="s">
        <v>240</v>
      </c>
      <c r="U256" s="221">
        <v>0.09</v>
      </c>
      <c r="V256" s="221">
        <f>ROUND(E256*U256,2)</f>
        <v>2.25</v>
      </c>
      <c r="W256" s="221"/>
      <c r="X256" s="221" t="s">
        <v>241</v>
      </c>
      <c r="Y256" s="221" t="s">
        <v>256</v>
      </c>
      <c r="Z256" s="210"/>
      <c r="AA256" s="210"/>
      <c r="AB256" s="210"/>
      <c r="AC256" s="210"/>
      <c r="AD256" s="210"/>
      <c r="AE256" s="210"/>
      <c r="AF256" s="210"/>
      <c r="AG256" s="210" t="s">
        <v>243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52" t="s">
        <v>1105</v>
      </c>
      <c r="D257" s="223"/>
      <c r="E257" s="224">
        <v>24.995000000000001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247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6">
        <v>62</v>
      </c>
      <c r="B258" s="237" t="s">
        <v>1156</v>
      </c>
      <c r="C258" s="250" t="s">
        <v>1157</v>
      </c>
      <c r="D258" s="238" t="s">
        <v>237</v>
      </c>
      <c r="E258" s="239">
        <v>24.995000000000001</v>
      </c>
      <c r="F258" s="240"/>
      <c r="G258" s="241">
        <f>ROUND(E258*F258,2)</f>
        <v>0</v>
      </c>
      <c r="H258" s="240"/>
      <c r="I258" s="241">
        <f>ROUND(E258*H258,2)</f>
        <v>0</v>
      </c>
      <c r="J258" s="240"/>
      <c r="K258" s="241">
        <f>ROUND(E258*J258,2)</f>
        <v>0</v>
      </c>
      <c r="L258" s="241">
        <v>21</v>
      </c>
      <c r="M258" s="241">
        <f>G258*(1+L258/100)</f>
        <v>0</v>
      </c>
      <c r="N258" s="239">
        <v>2.4000000000000001E-4</v>
      </c>
      <c r="O258" s="239">
        <f>ROUND(E258*N258,2)</f>
        <v>0.01</v>
      </c>
      <c r="P258" s="239">
        <v>0</v>
      </c>
      <c r="Q258" s="239">
        <f>ROUND(E258*P258,2)</f>
        <v>0</v>
      </c>
      <c r="R258" s="241" t="s">
        <v>1149</v>
      </c>
      <c r="S258" s="241" t="s">
        <v>239</v>
      </c>
      <c r="T258" s="242" t="s">
        <v>240</v>
      </c>
      <c r="U258" s="221">
        <v>0.23899999999999999</v>
      </c>
      <c r="V258" s="221">
        <f>ROUND(E258*U258,2)</f>
        <v>5.97</v>
      </c>
      <c r="W258" s="221"/>
      <c r="X258" s="221" t="s">
        <v>241</v>
      </c>
      <c r="Y258" s="221" t="s">
        <v>256</v>
      </c>
      <c r="Z258" s="210"/>
      <c r="AA258" s="210"/>
      <c r="AB258" s="210"/>
      <c r="AC258" s="210"/>
      <c r="AD258" s="210"/>
      <c r="AE258" s="210"/>
      <c r="AF258" s="210"/>
      <c r="AG258" s="210" t="s">
        <v>243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2" t="s">
        <v>1105</v>
      </c>
      <c r="D259" s="223"/>
      <c r="E259" s="224">
        <v>24.995000000000001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247</v>
      </c>
      <c r="AH259" s="210">
        <v>5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6">
        <v>63</v>
      </c>
      <c r="B260" s="237" t="s">
        <v>1158</v>
      </c>
      <c r="C260" s="250" t="s">
        <v>1159</v>
      </c>
      <c r="D260" s="238" t="s">
        <v>237</v>
      </c>
      <c r="E260" s="239">
        <v>9.6</v>
      </c>
      <c r="F260" s="240"/>
      <c r="G260" s="241">
        <f>ROUND(E260*F260,2)</f>
        <v>0</v>
      </c>
      <c r="H260" s="240"/>
      <c r="I260" s="241">
        <f>ROUND(E260*H260,2)</f>
        <v>0</v>
      </c>
      <c r="J260" s="240"/>
      <c r="K260" s="241">
        <f>ROUND(E260*J260,2)</f>
        <v>0</v>
      </c>
      <c r="L260" s="241">
        <v>21</v>
      </c>
      <c r="M260" s="241">
        <f>G260*(1+L260/100)</f>
        <v>0</v>
      </c>
      <c r="N260" s="239">
        <v>1.0000000000000001E-5</v>
      </c>
      <c r="O260" s="239">
        <f>ROUND(E260*N260,2)</f>
        <v>0</v>
      </c>
      <c r="P260" s="239">
        <v>0</v>
      </c>
      <c r="Q260" s="239">
        <f>ROUND(E260*P260,2)</f>
        <v>0</v>
      </c>
      <c r="R260" s="241" t="s">
        <v>1149</v>
      </c>
      <c r="S260" s="241" t="s">
        <v>239</v>
      </c>
      <c r="T260" s="242" t="s">
        <v>240</v>
      </c>
      <c r="U260" s="221">
        <v>4.4999999999999998E-2</v>
      </c>
      <c r="V260" s="221">
        <f>ROUND(E260*U260,2)</f>
        <v>0.43</v>
      </c>
      <c r="W260" s="221"/>
      <c r="X260" s="221" t="s">
        <v>241</v>
      </c>
      <c r="Y260" s="221" t="s">
        <v>256</v>
      </c>
      <c r="Z260" s="210"/>
      <c r="AA260" s="210"/>
      <c r="AB260" s="210"/>
      <c r="AC260" s="210"/>
      <c r="AD260" s="210"/>
      <c r="AE260" s="210"/>
      <c r="AF260" s="210"/>
      <c r="AG260" s="210" t="s">
        <v>243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2" t="s">
        <v>1153</v>
      </c>
      <c r="D261" s="223"/>
      <c r="E261" s="224">
        <v>9.6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247</v>
      </c>
      <c r="AH261" s="210">
        <v>5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x14ac:dyDescent="0.2">
      <c r="A262" s="229" t="s">
        <v>233</v>
      </c>
      <c r="B262" s="230" t="s">
        <v>201</v>
      </c>
      <c r="C262" s="249" t="s">
        <v>202</v>
      </c>
      <c r="D262" s="231"/>
      <c r="E262" s="232"/>
      <c r="F262" s="233"/>
      <c r="G262" s="233">
        <f>SUMIF(AG263:AG266,"&lt;&gt;NOR",G263:G266)</f>
        <v>0</v>
      </c>
      <c r="H262" s="233"/>
      <c r="I262" s="233">
        <f>SUM(I263:I266)</f>
        <v>0</v>
      </c>
      <c r="J262" s="233"/>
      <c r="K262" s="233">
        <f>SUM(K263:K266)</f>
        <v>0</v>
      </c>
      <c r="L262" s="233"/>
      <c r="M262" s="233">
        <f>SUM(M263:M266)</f>
        <v>0</v>
      </c>
      <c r="N262" s="232"/>
      <c r="O262" s="232">
        <f>SUM(O263:O266)</f>
        <v>0</v>
      </c>
      <c r="P262" s="232"/>
      <c r="Q262" s="232">
        <f>SUM(Q263:Q266)</f>
        <v>0</v>
      </c>
      <c r="R262" s="233"/>
      <c r="S262" s="233"/>
      <c r="T262" s="234"/>
      <c r="U262" s="228"/>
      <c r="V262" s="228">
        <f>SUM(V263:V266)</f>
        <v>4.93</v>
      </c>
      <c r="W262" s="228"/>
      <c r="X262" s="228"/>
      <c r="Y262" s="228"/>
      <c r="AG262" t="s">
        <v>234</v>
      </c>
    </row>
    <row r="263" spans="1:60" outlineLevel="1" x14ac:dyDescent="0.2">
      <c r="A263" s="236">
        <v>64</v>
      </c>
      <c r="B263" s="237" t="s">
        <v>603</v>
      </c>
      <c r="C263" s="250" t="s">
        <v>604</v>
      </c>
      <c r="D263" s="238" t="s">
        <v>460</v>
      </c>
      <c r="E263" s="239">
        <v>10.0634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0</v>
      </c>
      <c r="O263" s="239">
        <f>ROUND(E263*N263,2)</f>
        <v>0</v>
      </c>
      <c r="P263" s="239">
        <v>0</v>
      </c>
      <c r="Q263" s="239">
        <f>ROUND(E263*P263,2)</f>
        <v>0</v>
      </c>
      <c r="R263" s="241"/>
      <c r="S263" s="241" t="s">
        <v>429</v>
      </c>
      <c r="T263" s="242" t="s">
        <v>430</v>
      </c>
      <c r="U263" s="221">
        <v>0.49</v>
      </c>
      <c r="V263" s="221">
        <f>ROUND(E263*U263,2)</f>
        <v>4.93</v>
      </c>
      <c r="W263" s="221"/>
      <c r="X263" s="221" t="s">
        <v>605</v>
      </c>
      <c r="Y263" s="221" t="s">
        <v>256</v>
      </c>
      <c r="Z263" s="210"/>
      <c r="AA263" s="210"/>
      <c r="AB263" s="210"/>
      <c r="AC263" s="210"/>
      <c r="AD263" s="210"/>
      <c r="AE263" s="210"/>
      <c r="AF263" s="210"/>
      <c r="AG263" s="210" t="s">
        <v>606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5" t="s">
        <v>607</v>
      </c>
      <c r="D264" s="247"/>
      <c r="E264" s="247"/>
      <c r="F264" s="247"/>
      <c r="G264" s="247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608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6" t="s">
        <v>609</v>
      </c>
      <c r="D265" s="248"/>
      <c r="E265" s="248"/>
      <c r="F265" s="248"/>
      <c r="G265" s="248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608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6" t="s">
        <v>610</v>
      </c>
      <c r="D266" s="248"/>
      <c r="E266" s="248"/>
      <c r="F266" s="248"/>
      <c r="G266" s="248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608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x14ac:dyDescent="0.2">
      <c r="A267" s="3"/>
      <c r="B267" s="4"/>
      <c r="C267" s="257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E267">
        <v>15</v>
      </c>
      <c r="AF267">
        <v>21</v>
      </c>
      <c r="AG267" t="s">
        <v>219</v>
      </c>
    </row>
    <row r="268" spans="1:60" x14ac:dyDescent="0.2">
      <c r="A268" s="213"/>
      <c r="B268" s="214" t="s">
        <v>29</v>
      </c>
      <c r="C268" s="258"/>
      <c r="D268" s="215"/>
      <c r="E268" s="216"/>
      <c r="F268" s="216"/>
      <c r="G268" s="235">
        <f>G8+G73+G126+G175+G180+G192+G198+G214+G217+G230+G238+G251+G262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E268">
        <f>SUMIF(L7:L266,AE267,G7:G266)</f>
        <v>0</v>
      </c>
      <c r="AF268">
        <f>SUMIF(L7:L266,AF267,G7:G266)</f>
        <v>0</v>
      </c>
      <c r="AG268" t="s">
        <v>611</v>
      </c>
    </row>
    <row r="269" spans="1:60" x14ac:dyDescent="0.2">
      <c r="C269" s="259"/>
      <c r="D269" s="10"/>
      <c r="AG269" t="s">
        <v>612</v>
      </c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njwR2ME+J/Qr49HgORMfwyNlvK9T6vWTJ9dbjdI6yJ5N1w4YU2Uz97YDlCjkQku5LUn5JwqLuJE1iRvoYqeaQ==" saltValue="rGuUQDzwDy4dTVtGUD+PNA==" spinCount="100000" sheet="1" formatRows="0"/>
  <mergeCells count="47">
    <mergeCell ref="C237:G237"/>
    <mergeCell ref="C250:G250"/>
    <mergeCell ref="C264:G264"/>
    <mergeCell ref="C265:G265"/>
    <mergeCell ref="C266:G266"/>
    <mergeCell ref="C166:G166"/>
    <mergeCell ref="C177:G177"/>
    <mergeCell ref="C202:G202"/>
    <mergeCell ref="C216:G216"/>
    <mergeCell ref="C229:G229"/>
    <mergeCell ref="C232:G232"/>
    <mergeCell ref="C135:G135"/>
    <mergeCell ref="C140:G140"/>
    <mergeCell ref="C141:G141"/>
    <mergeCell ref="C148:G148"/>
    <mergeCell ref="C149:G149"/>
    <mergeCell ref="C152:G152"/>
    <mergeCell ref="C108:G108"/>
    <mergeCell ref="C114:G114"/>
    <mergeCell ref="C117:G117"/>
    <mergeCell ref="C128:G128"/>
    <mergeCell ref="C129:G129"/>
    <mergeCell ref="C134:G134"/>
    <mergeCell ref="C88:G88"/>
    <mergeCell ref="C89:G89"/>
    <mergeCell ref="C94:G94"/>
    <mergeCell ref="C95:G95"/>
    <mergeCell ref="C100:G100"/>
    <mergeCell ref="C105:G105"/>
    <mergeCell ref="C48:G48"/>
    <mergeCell ref="C54:G54"/>
    <mergeCell ref="C59:G59"/>
    <mergeCell ref="C75:G75"/>
    <mergeCell ref="C80:G80"/>
    <mergeCell ref="C83:G83"/>
    <mergeCell ref="C18:G18"/>
    <mergeCell ref="C23:G23"/>
    <mergeCell ref="C31:G31"/>
    <mergeCell ref="C34:G34"/>
    <mergeCell ref="C39:G39"/>
    <mergeCell ref="C42:G4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5D24-4AF1-4A1E-99A7-548B71B3771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66</v>
      </c>
      <c r="C3" s="199" t="s">
        <v>67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SUMIF(AG9:AG94,"&lt;&gt;NOR",G9:G94)</f>
        <v>0</v>
      </c>
      <c r="H8" s="233"/>
      <c r="I8" s="233">
        <f>SUM(I9:I94)</f>
        <v>0</v>
      </c>
      <c r="J8" s="233"/>
      <c r="K8" s="233">
        <f>SUM(K9:K94)</f>
        <v>0</v>
      </c>
      <c r="L8" s="233"/>
      <c r="M8" s="233">
        <f>SUM(M9:M94)</f>
        <v>0</v>
      </c>
      <c r="N8" s="232"/>
      <c r="O8" s="232">
        <f>SUM(O9:O94)</f>
        <v>75.430000000000007</v>
      </c>
      <c r="P8" s="232"/>
      <c r="Q8" s="232">
        <f>SUM(Q9:Q94)</f>
        <v>0</v>
      </c>
      <c r="R8" s="233"/>
      <c r="S8" s="233"/>
      <c r="T8" s="234"/>
      <c r="U8" s="228"/>
      <c r="V8" s="228">
        <f>SUM(V9:V94)</f>
        <v>179.63000000000002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1160</v>
      </c>
      <c r="C9" s="250" t="s">
        <v>1161</v>
      </c>
      <c r="D9" s="238" t="s">
        <v>1162</v>
      </c>
      <c r="E9" s="239">
        <v>120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0.20300000000000001</v>
      </c>
      <c r="V9" s="221">
        <f>ROUND(E9*U9,2)</f>
        <v>24.36</v>
      </c>
      <c r="W9" s="221"/>
      <c r="X9" s="221" t="s">
        <v>241</v>
      </c>
      <c r="Y9" s="221" t="s">
        <v>312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1163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na vzdálenost od hladiny vody v jímce po výšku roviny proložené osou nejvyššího bodu výtlačného potrubí. Včetně odpadní potrubí v délce do 20 m.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1164</v>
      </c>
      <c r="D11" s="223"/>
      <c r="E11" s="224">
        <v>120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6">
        <v>2</v>
      </c>
      <c r="B12" s="237" t="s">
        <v>1165</v>
      </c>
      <c r="C12" s="250" t="s">
        <v>1166</v>
      </c>
      <c r="D12" s="238" t="s">
        <v>1167</v>
      </c>
      <c r="E12" s="239">
        <v>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306</v>
      </c>
      <c r="S12" s="241" t="s">
        <v>239</v>
      </c>
      <c r="T12" s="242" t="s">
        <v>240</v>
      </c>
      <c r="U12" s="221">
        <v>0</v>
      </c>
      <c r="V12" s="221">
        <f>ROUND(E12*U12,2)</f>
        <v>0</v>
      </c>
      <c r="W12" s="221"/>
      <c r="X12" s="221" t="s">
        <v>241</v>
      </c>
      <c r="Y12" s="221" t="s">
        <v>312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1" t="s">
        <v>1168</v>
      </c>
      <c r="D13" s="243"/>
      <c r="E13" s="243"/>
      <c r="F13" s="243"/>
      <c r="G13" s="243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1169</v>
      </c>
      <c r="C14" s="250" t="s">
        <v>1170</v>
      </c>
      <c r="D14" s="238" t="s">
        <v>289</v>
      </c>
      <c r="E14" s="239">
        <v>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8.6899999999999998E-3</v>
      </c>
      <c r="O14" s="239">
        <f>ROUND(E14*N14,2)</f>
        <v>7.0000000000000007E-2</v>
      </c>
      <c r="P14" s="239">
        <v>0</v>
      </c>
      <c r="Q14" s="239">
        <f>ROUND(E14*P14,2)</f>
        <v>0</v>
      </c>
      <c r="R14" s="241" t="s">
        <v>306</v>
      </c>
      <c r="S14" s="241" t="s">
        <v>239</v>
      </c>
      <c r="T14" s="242" t="s">
        <v>240</v>
      </c>
      <c r="U14" s="221">
        <v>0.70299999999999996</v>
      </c>
      <c r="V14" s="221">
        <f>ROUND(E14*U14,2)</f>
        <v>5.62</v>
      </c>
      <c r="W14" s="221"/>
      <c r="X14" s="221" t="s">
        <v>241</v>
      </c>
      <c r="Y14" s="221" t="s">
        <v>312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307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1171</v>
      </c>
      <c r="D16" s="223"/>
      <c r="E16" s="224">
        <v>8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4</v>
      </c>
      <c r="B17" s="237" t="s">
        <v>1172</v>
      </c>
      <c r="C17" s="250" t="s">
        <v>1173</v>
      </c>
      <c r="D17" s="238" t="s">
        <v>289</v>
      </c>
      <c r="E17" s="239">
        <v>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2.478E-2</v>
      </c>
      <c r="O17" s="239">
        <f>ROUND(E17*N17,2)</f>
        <v>0.1</v>
      </c>
      <c r="P17" s="239">
        <v>0</v>
      </c>
      <c r="Q17" s="239">
        <f>ROUND(E17*P17,2)</f>
        <v>0</v>
      </c>
      <c r="R17" s="241" t="s">
        <v>306</v>
      </c>
      <c r="S17" s="241" t="s">
        <v>239</v>
      </c>
      <c r="T17" s="242" t="s">
        <v>240</v>
      </c>
      <c r="U17" s="221">
        <v>0.54700000000000004</v>
      </c>
      <c r="V17" s="221">
        <f>ROUND(E17*U17,2)</f>
        <v>2.19</v>
      </c>
      <c r="W17" s="221"/>
      <c r="X17" s="221" t="s">
        <v>241</v>
      </c>
      <c r="Y17" s="221" t="s">
        <v>312</v>
      </c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1" t="s">
        <v>307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4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151</v>
      </c>
      <c r="D19" s="223"/>
      <c r="E19" s="224">
        <v>4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1174</v>
      </c>
      <c r="C20" s="250" t="s">
        <v>1175</v>
      </c>
      <c r="D20" s="238" t="s">
        <v>311</v>
      </c>
      <c r="E20" s="239">
        <v>18.59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306</v>
      </c>
      <c r="S20" s="241" t="s">
        <v>239</v>
      </c>
      <c r="T20" s="242" t="s">
        <v>240</v>
      </c>
      <c r="U20" s="221">
        <v>2.2490000000000001</v>
      </c>
      <c r="V20" s="221">
        <f>ROUND(E20*U20,2)</f>
        <v>41.81</v>
      </c>
      <c r="W20" s="221"/>
      <c r="X20" s="221" t="s">
        <v>241</v>
      </c>
      <c r="Y20" s="221" t="s">
        <v>312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51" t="s">
        <v>1176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1177</v>
      </c>
      <c r="D22" s="223"/>
      <c r="E22" s="224">
        <v>18.59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6</v>
      </c>
      <c r="B23" s="237" t="s">
        <v>1178</v>
      </c>
      <c r="C23" s="250" t="s">
        <v>1179</v>
      </c>
      <c r="D23" s="238" t="s">
        <v>311</v>
      </c>
      <c r="E23" s="239">
        <v>7.4359999999999999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306</v>
      </c>
      <c r="S23" s="241" t="s">
        <v>239</v>
      </c>
      <c r="T23" s="242" t="s">
        <v>240</v>
      </c>
      <c r="U23" s="221">
        <v>0.107</v>
      </c>
      <c r="V23" s="221">
        <f>ROUND(E23*U23,2)</f>
        <v>0.8</v>
      </c>
      <c r="W23" s="221"/>
      <c r="X23" s="221" t="s">
        <v>241</v>
      </c>
      <c r="Y23" s="221" t="s">
        <v>312</v>
      </c>
      <c r="Z23" s="210"/>
      <c r="AA23" s="210"/>
      <c r="AB23" s="210"/>
      <c r="AC23" s="210"/>
      <c r="AD23" s="210"/>
      <c r="AE23" s="210"/>
      <c r="AF23" s="210"/>
      <c r="AG23" s="210" t="s">
        <v>243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17"/>
      <c r="B24" s="218"/>
      <c r="C24" s="251" t="s">
        <v>1176</v>
      </c>
      <c r="D24" s="243"/>
      <c r="E24" s="243"/>
      <c r="F24" s="243"/>
      <c r="G24" s="243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4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937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1180</v>
      </c>
      <c r="D26" s="223"/>
      <c r="E26" s="224">
        <v>7.4359999999999999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6">
        <v>7</v>
      </c>
      <c r="B27" s="237" t="s">
        <v>354</v>
      </c>
      <c r="C27" s="250" t="s">
        <v>355</v>
      </c>
      <c r="D27" s="238" t="s">
        <v>311</v>
      </c>
      <c r="E27" s="239">
        <v>31.35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 t="s">
        <v>306</v>
      </c>
      <c r="S27" s="241" t="s">
        <v>239</v>
      </c>
      <c r="T27" s="242" t="s">
        <v>240</v>
      </c>
      <c r="U27" s="221">
        <v>0.2</v>
      </c>
      <c r="V27" s="221">
        <f>ROUND(E27*U27,2)</f>
        <v>6.27</v>
      </c>
      <c r="W27" s="221"/>
      <c r="X27" s="221" t="s">
        <v>241</v>
      </c>
      <c r="Y27" s="221" t="s">
        <v>312</v>
      </c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2" x14ac:dyDescent="0.2">
      <c r="A28" s="217"/>
      <c r="B28" s="218"/>
      <c r="C28" s="251" t="s">
        <v>356</v>
      </c>
      <c r="D28" s="243"/>
      <c r="E28" s="243"/>
      <c r="F28" s="243"/>
      <c r="G28" s="243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4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1181</v>
      </c>
      <c r="D29" s="223"/>
      <c r="E29" s="224">
        <v>31.35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8</v>
      </c>
      <c r="B30" s="237" t="s">
        <v>942</v>
      </c>
      <c r="C30" s="250" t="s">
        <v>943</v>
      </c>
      <c r="D30" s="238" t="s">
        <v>311</v>
      </c>
      <c r="E30" s="239">
        <v>12.54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306</v>
      </c>
      <c r="S30" s="241" t="s">
        <v>239</v>
      </c>
      <c r="T30" s="242" t="s">
        <v>240</v>
      </c>
      <c r="U30" s="221">
        <v>8.4000000000000005E-2</v>
      </c>
      <c r="V30" s="221">
        <f>ROUND(E30*U30,2)</f>
        <v>1.05</v>
      </c>
      <c r="W30" s="221"/>
      <c r="X30" s="221" t="s">
        <v>241</v>
      </c>
      <c r="Y30" s="221" t="s">
        <v>312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17"/>
      <c r="B31" s="218"/>
      <c r="C31" s="251" t="s">
        <v>356</v>
      </c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4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937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1182</v>
      </c>
      <c r="D33" s="223"/>
      <c r="E33" s="224">
        <v>12.54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6">
        <v>9</v>
      </c>
      <c r="B34" s="237" t="s">
        <v>367</v>
      </c>
      <c r="C34" s="250" t="s">
        <v>368</v>
      </c>
      <c r="D34" s="238" t="s">
        <v>237</v>
      </c>
      <c r="E34" s="239">
        <v>52.25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8.5999999999999998E-4</v>
      </c>
      <c r="O34" s="239">
        <f>ROUND(E34*N34,2)</f>
        <v>0.04</v>
      </c>
      <c r="P34" s="239">
        <v>0</v>
      </c>
      <c r="Q34" s="239">
        <f>ROUND(E34*P34,2)</f>
        <v>0</v>
      </c>
      <c r="R34" s="241" t="s">
        <v>306</v>
      </c>
      <c r="S34" s="241" t="s">
        <v>239</v>
      </c>
      <c r="T34" s="242" t="s">
        <v>240</v>
      </c>
      <c r="U34" s="221">
        <v>0.47899999999999998</v>
      </c>
      <c r="V34" s="221">
        <f>ROUND(E34*U34,2)</f>
        <v>25.03</v>
      </c>
      <c r="W34" s="221"/>
      <c r="X34" s="221" t="s">
        <v>241</v>
      </c>
      <c r="Y34" s="221" t="s">
        <v>312</v>
      </c>
      <c r="Z34" s="210"/>
      <c r="AA34" s="210"/>
      <c r="AB34" s="210"/>
      <c r="AC34" s="210"/>
      <c r="AD34" s="210"/>
      <c r="AE34" s="210"/>
      <c r="AF34" s="210"/>
      <c r="AG34" s="210" t="s">
        <v>243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1" t="s">
        <v>369</v>
      </c>
      <c r="D35" s="243"/>
      <c r="E35" s="243"/>
      <c r="F35" s="243"/>
      <c r="G35" s="243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2" t="s">
        <v>1183</v>
      </c>
      <c r="D36" s="223"/>
      <c r="E36" s="224">
        <v>52.25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6">
        <v>10</v>
      </c>
      <c r="B37" s="237" t="s">
        <v>372</v>
      </c>
      <c r="C37" s="250" t="s">
        <v>373</v>
      </c>
      <c r="D37" s="238" t="s">
        <v>237</v>
      </c>
      <c r="E37" s="239">
        <v>52.25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306</v>
      </c>
      <c r="S37" s="241" t="s">
        <v>239</v>
      </c>
      <c r="T37" s="242" t="s">
        <v>240</v>
      </c>
      <c r="U37" s="221">
        <v>0.32700000000000001</v>
      </c>
      <c r="V37" s="221">
        <f>ROUND(E37*U37,2)</f>
        <v>17.09</v>
      </c>
      <c r="W37" s="221"/>
      <c r="X37" s="221" t="s">
        <v>241</v>
      </c>
      <c r="Y37" s="221" t="s">
        <v>312</v>
      </c>
      <c r="Z37" s="210"/>
      <c r="AA37" s="210"/>
      <c r="AB37" s="210"/>
      <c r="AC37" s="210"/>
      <c r="AD37" s="210"/>
      <c r="AE37" s="210"/>
      <c r="AF37" s="210"/>
      <c r="AG37" s="210" t="s">
        <v>243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1" t="s">
        <v>374</v>
      </c>
      <c r="D38" s="243"/>
      <c r="E38" s="243"/>
      <c r="F38" s="243"/>
      <c r="G38" s="243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1184</v>
      </c>
      <c r="D39" s="223"/>
      <c r="E39" s="224">
        <v>52.25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11</v>
      </c>
      <c r="B40" s="237" t="s">
        <v>376</v>
      </c>
      <c r="C40" s="250" t="s">
        <v>377</v>
      </c>
      <c r="D40" s="238" t="s">
        <v>237</v>
      </c>
      <c r="E40" s="239">
        <v>26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6.9999999999999999E-4</v>
      </c>
      <c r="O40" s="239">
        <f>ROUND(E40*N40,2)</f>
        <v>0.02</v>
      </c>
      <c r="P40" s="239">
        <v>0</v>
      </c>
      <c r="Q40" s="239">
        <f>ROUND(E40*P40,2)</f>
        <v>0</v>
      </c>
      <c r="R40" s="241" t="s">
        <v>306</v>
      </c>
      <c r="S40" s="241" t="s">
        <v>239</v>
      </c>
      <c r="T40" s="242" t="s">
        <v>240</v>
      </c>
      <c r="U40" s="221">
        <v>0.156</v>
      </c>
      <c r="V40" s="221">
        <f>ROUND(E40*U40,2)</f>
        <v>4.0599999999999996</v>
      </c>
      <c r="W40" s="221"/>
      <c r="X40" s="221" t="s">
        <v>241</v>
      </c>
      <c r="Y40" s="221" t="s">
        <v>312</v>
      </c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1185</v>
      </c>
      <c r="D41" s="223"/>
      <c r="E41" s="224">
        <v>26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12</v>
      </c>
      <c r="B42" s="237" t="s">
        <v>379</v>
      </c>
      <c r="C42" s="250" t="s">
        <v>380</v>
      </c>
      <c r="D42" s="238" t="s">
        <v>237</v>
      </c>
      <c r="E42" s="239">
        <v>26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306</v>
      </c>
      <c r="S42" s="241" t="s">
        <v>239</v>
      </c>
      <c r="T42" s="242" t="s">
        <v>240</v>
      </c>
      <c r="U42" s="221">
        <v>9.5000000000000001E-2</v>
      </c>
      <c r="V42" s="221">
        <f>ROUND(E42*U42,2)</f>
        <v>2.4700000000000002</v>
      </c>
      <c r="W42" s="221"/>
      <c r="X42" s="221" t="s">
        <v>241</v>
      </c>
      <c r="Y42" s="221" t="s">
        <v>312</v>
      </c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381</v>
      </c>
      <c r="D43" s="243"/>
      <c r="E43" s="243"/>
      <c r="F43" s="243"/>
      <c r="G43" s="243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1186</v>
      </c>
      <c r="D44" s="223"/>
      <c r="E44" s="224">
        <v>26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13</v>
      </c>
      <c r="B45" s="237" t="s">
        <v>383</v>
      </c>
      <c r="C45" s="250" t="s">
        <v>384</v>
      </c>
      <c r="D45" s="238" t="s">
        <v>311</v>
      </c>
      <c r="E45" s="239">
        <v>18.59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4.6000000000000001E-4</v>
      </c>
      <c r="O45" s="239">
        <f>ROUND(E45*N45,2)</f>
        <v>0.01</v>
      </c>
      <c r="P45" s="239">
        <v>0</v>
      </c>
      <c r="Q45" s="239">
        <f>ROUND(E45*P45,2)</f>
        <v>0</v>
      </c>
      <c r="R45" s="241" t="s">
        <v>306</v>
      </c>
      <c r="S45" s="241" t="s">
        <v>239</v>
      </c>
      <c r="T45" s="242" t="s">
        <v>240</v>
      </c>
      <c r="U45" s="221">
        <v>0.126</v>
      </c>
      <c r="V45" s="221">
        <f>ROUND(E45*U45,2)</f>
        <v>2.34</v>
      </c>
      <c r="W45" s="221"/>
      <c r="X45" s="221" t="s">
        <v>241</v>
      </c>
      <c r="Y45" s="221" t="s">
        <v>312</v>
      </c>
      <c r="Z45" s="210"/>
      <c r="AA45" s="210"/>
      <c r="AB45" s="210"/>
      <c r="AC45" s="210"/>
      <c r="AD45" s="210"/>
      <c r="AE45" s="210"/>
      <c r="AF45" s="210"/>
      <c r="AG45" s="210" t="s">
        <v>243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385</v>
      </c>
      <c r="D46" s="243"/>
      <c r="E46" s="243"/>
      <c r="F46" s="243"/>
      <c r="G46" s="243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1177</v>
      </c>
      <c r="D47" s="223"/>
      <c r="E47" s="224">
        <v>18.59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14</v>
      </c>
      <c r="B48" s="237" t="s">
        <v>387</v>
      </c>
      <c r="C48" s="250" t="s">
        <v>388</v>
      </c>
      <c r="D48" s="238" t="s">
        <v>311</v>
      </c>
      <c r="E48" s="239">
        <v>18.59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306</v>
      </c>
      <c r="S48" s="241" t="s">
        <v>239</v>
      </c>
      <c r="T48" s="242" t="s">
        <v>240</v>
      </c>
      <c r="U48" s="221">
        <v>3.7999999999999999E-2</v>
      </c>
      <c r="V48" s="221">
        <f>ROUND(E48*U48,2)</f>
        <v>0.71</v>
      </c>
      <c r="W48" s="221"/>
      <c r="X48" s="221" t="s">
        <v>241</v>
      </c>
      <c r="Y48" s="221" t="s">
        <v>312</v>
      </c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1" t="s">
        <v>389</v>
      </c>
      <c r="D49" s="243"/>
      <c r="E49" s="243"/>
      <c r="F49" s="243"/>
      <c r="G49" s="243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1177</v>
      </c>
      <c r="D50" s="223"/>
      <c r="E50" s="224">
        <v>18.59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15</v>
      </c>
      <c r="B51" s="237" t="s">
        <v>391</v>
      </c>
      <c r="C51" s="250" t="s">
        <v>392</v>
      </c>
      <c r="D51" s="238" t="s">
        <v>311</v>
      </c>
      <c r="E51" s="239">
        <v>49.94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306</v>
      </c>
      <c r="S51" s="241" t="s">
        <v>239</v>
      </c>
      <c r="T51" s="242" t="s">
        <v>240</v>
      </c>
      <c r="U51" s="221">
        <v>0.51900000000000002</v>
      </c>
      <c r="V51" s="221">
        <f>ROUND(E51*U51,2)</f>
        <v>25.92</v>
      </c>
      <c r="W51" s="221"/>
      <c r="X51" s="221" t="s">
        <v>241</v>
      </c>
      <c r="Y51" s="221" t="s">
        <v>312</v>
      </c>
      <c r="Z51" s="210"/>
      <c r="AA51" s="210"/>
      <c r="AB51" s="210"/>
      <c r="AC51" s="210"/>
      <c r="AD51" s="210"/>
      <c r="AE51" s="210"/>
      <c r="AF51" s="210"/>
      <c r="AG51" s="210" t="s">
        <v>243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393</v>
      </c>
      <c r="D52" s="243"/>
      <c r="E52" s="243"/>
      <c r="F52" s="243"/>
      <c r="G52" s="243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4" t="str">
        <f>C52</f>
        <v>bez naložení do dopravní nádoby, ale s vyprázdněním dopravní nádoby na hromadu nebo na dopravní prostředek,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394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1187</v>
      </c>
      <c r="D54" s="223"/>
      <c r="E54" s="224">
        <v>18.59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396</v>
      </c>
      <c r="D55" s="223"/>
      <c r="E55" s="224"/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1188</v>
      </c>
      <c r="D56" s="223"/>
      <c r="E56" s="224">
        <v>31.35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247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6">
        <v>16</v>
      </c>
      <c r="B57" s="237" t="s">
        <v>398</v>
      </c>
      <c r="C57" s="250" t="s">
        <v>399</v>
      </c>
      <c r="D57" s="238" t="s">
        <v>311</v>
      </c>
      <c r="E57" s="239">
        <v>49.94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306</v>
      </c>
      <c r="S57" s="241" t="s">
        <v>239</v>
      </c>
      <c r="T57" s="242" t="s">
        <v>240</v>
      </c>
      <c r="U57" s="221">
        <v>7.3999999999999996E-2</v>
      </c>
      <c r="V57" s="221">
        <f>ROUND(E57*U57,2)</f>
        <v>3.7</v>
      </c>
      <c r="W57" s="221"/>
      <c r="X57" s="221" t="s">
        <v>241</v>
      </c>
      <c r="Y57" s="221" t="s">
        <v>407</v>
      </c>
      <c r="Z57" s="210"/>
      <c r="AA57" s="210"/>
      <c r="AB57" s="210"/>
      <c r="AC57" s="210"/>
      <c r="AD57" s="210"/>
      <c r="AE57" s="210"/>
      <c r="AF57" s="210"/>
      <c r="AG57" s="210" t="s">
        <v>243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1" t="s">
        <v>400</v>
      </c>
      <c r="D58" s="243"/>
      <c r="E58" s="243"/>
      <c r="F58" s="243"/>
      <c r="G58" s="243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2" t="s">
        <v>394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1187</v>
      </c>
      <c r="D60" s="223"/>
      <c r="E60" s="224">
        <v>18.59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247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396</v>
      </c>
      <c r="D61" s="223"/>
      <c r="E61" s="224"/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1188</v>
      </c>
      <c r="D62" s="223"/>
      <c r="E62" s="224">
        <v>31.35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6">
        <v>17</v>
      </c>
      <c r="B63" s="237" t="s">
        <v>405</v>
      </c>
      <c r="C63" s="250" t="s">
        <v>406</v>
      </c>
      <c r="D63" s="238" t="s">
        <v>311</v>
      </c>
      <c r="E63" s="239">
        <v>16.067499999999999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306</v>
      </c>
      <c r="S63" s="241" t="s">
        <v>239</v>
      </c>
      <c r="T63" s="242" t="s">
        <v>240</v>
      </c>
      <c r="U63" s="221">
        <v>1.0999999999999999E-2</v>
      </c>
      <c r="V63" s="221">
        <f>ROUND(E63*U63,2)</f>
        <v>0.18</v>
      </c>
      <c r="W63" s="221"/>
      <c r="X63" s="221" t="s">
        <v>241</v>
      </c>
      <c r="Y63" s="221" t="s">
        <v>407</v>
      </c>
      <c r="Z63" s="210"/>
      <c r="AA63" s="210"/>
      <c r="AB63" s="210"/>
      <c r="AC63" s="210"/>
      <c r="AD63" s="210"/>
      <c r="AE63" s="210"/>
      <c r="AF63" s="210"/>
      <c r="AG63" s="210" t="s">
        <v>243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1" t="s">
        <v>400</v>
      </c>
      <c r="D64" s="243"/>
      <c r="E64" s="243"/>
      <c r="F64" s="243"/>
      <c r="G64" s="243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401</v>
      </c>
      <c r="D65" s="223"/>
      <c r="E65" s="224"/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1189</v>
      </c>
      <c r="D66" s="223"/>
      <c r="E66" s="224">
        <v>49.94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247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1190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1191</v>
      </c>
      <c r="D68" s="223"/>
      <c r="E68" s="224">
        <v>-33.872500000000002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6">
        <v>18</v>
      </c>
      <c r="B69" s="237" t="s">
        <v>408</v>
      </c>
      <c r="C69" s="250" t="s">
        <v>409</v>
      </c>
      <c r="D69" s="238" t="s">
        <v>311</v>
      </c>
      <c r="E69" s="239">
        <v>80.337479999999999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 t="s">
        <v>306</v>
      </c>
      <c r="S69" s="241" t="s">
        <v>239</v>
      </c>
      <c r="T69" s="242" t="s">
        <v>240</v>
      </c>
      <c r="U69" s="221">
        <v>0</v>
      </c>
      <c r="V69" s="221">
        <f>ROUND(E69*U69,2)</f>
        <v>0</v>
      </c>
      <c r="W69" s="221"/>
      <c r="X69" s="221" t="s">
        <v>241</v>
      </c>
      <c r="Y69" s="221" t="s">
        <v>312</v>
      </c>
      <c r="Z69" s="210"/>
      <c r="AA69" s="210"/>
      <c r="AB69" s="210"/>
      <c r="AC69" s="210"/>
      <c r="AD69" s="210"/>
      <c r="AE69" s="210"/>
      <c r="AF69" s="210"/>
      <c r="AG69" s="210" t="s">
        <v>243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1" t="s">
        <v>400</v>
      </c>
      <c r="D70" s="243"/>
      <c r="E70" s="243"/>
      <c r="F70" s="243"/>
      <c r="G70" s="243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2" t="s">
        <v>1192</v>
      </c>
      <c r="D71" s="223"/>
      <c r="E71" s="224">
        <v>80.337479999999999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6">
        <v>19</v>
      </c>
      <c r="B72" s="237" t="s">
        <v>666</v>
      </c>
      <c r="C72" s="250" t="s">
        <v>667</v>
      </c>
      <c r="D72" s="238" t="s">
        <v>311</v>
      </c>
      <c r="E72" s="239">
        <v>16.067499999999999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 t="s">
        <v>306</v>
      </c>
      <c r="S72" s="241" t="s">
        <v>239</v>
      </c>
      <c r="T72" s="242" t="s">
        <v>240</v>
      </c>
      <c r="U72" s="221">
        <v>8.9999999999999993E-3</v>
      </c>
      <c r="V72" s="221">
        <f>ROUND(E72*U72,2)</f>
        <v>0.14000000000000001</v>
      </c>
      <c r="W72" s="221"/>
      <c r="X72" s="221" t="s">
        <v>241</v>
      </c>
      <c r="Y72" s="221" t="s">
        <v>407</v>
      </c>
      <c r="Z72" s="210"/>
      <c r="AA72" s="210"/>
      <c r="AB72" s="210"/>
      <c r="AC72" s="210"/>
      <c r="AD72" s="210"/>
      <c r="AE72" s="210"/>
      <c r="AF72" s="210"/>
      <c r="AG72" s="210" t="s">
        <v>243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2" t="s">
        <v>1193</v>
      </c>
      <c r="D73" s="223"/>
      <c r="E73" s="224">
        <v>16.067499999999999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247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6">
        <v>20</v>
      </c>
      <c r="B74" s="237" t="s">
        <v>411</v>
      </c>
      <c r="C74" s="250" t="s">
        <v>412</v>
      </c>
      <c r="D74" s="238" t="s">
        <v>311</v>
      </c>
      <c r="E74" s="239">
        <v>33.872500000000002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41" t="s">
        <v>306</v>
      </c>
      <c r="S74" s="241" t="s">
        <v>239</v>
      </c>
      <c r="T74" s="242" t="s">
        <v>240</v>
      </c>
      <c r="U74" s="221">
        <v>0.20200000000000001</v>
      </c>
      <c r="V74" s="221">
        <f>ROUND(E74*U74,2)</f>
        <v>6.84</v>
      </c>
      <c r="W74" s="221"/>
      <c r="X74" s="221" t="s">
        <v>241</v>
      </c>
      <c r="Y74" s="221" t="s">
        <v>407</v>
      </c>
      <c r="Z74" s="210"/>
      <c r="AA74" s="210"/>
      <c r="AB74" s="210"/>
      <c r="AC74" s="210"/>
      <c r="AD74" s="210"/>
      <c r="AE74" s="210"/>
      <c r="AF74" s="210"/>
      <c r="AG74" s="210" t="s">
        <v>243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1" t="s">
        <v>413</v>
      </c>
      <c r="D75" s="243"/>
      <c r="E75" s="243"/>
      <c r="F75" s="243"/>
      <c r="G75" s="243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2" t="s">
        <v>1194</v>
      </c>
      <c r="D76" s="223"/>
      <c r="E76" s="224"/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1195</v>
      </c>
      <c r="D77" s="223"/>
      <c r="E77" s="224">
        <v>15.885999999999999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1196</v>
      </c>
      <c r="D78" s="223"/>
      <c r="E78" s="224">
        <v>-1.9635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1197</v>
      </c>
      <c r="D79" s="223"/>
      <c r="E79" s="224">
        <v>19.95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1198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6">
        <v>21</v>
      </c>
      <c r="B81" s="237" t="s">
        <v>1199</v>
      </c>
      <c r="C81" s="250" t="s">
        <v>1200</v>
      </c>
      <c r="D81" s="238" t="s">
        <v>311</v>
      </c>
      <c r="E81" s="239">
        <v>5.7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306</v>
      </c>
      <c r="S81" s="241" t="s">
        <v>239</v>
      </c>
      <c r="T81" s="242" t="s">
        <v>240</v>
      </c>
      <c r="U81" s="221">
        <v>1.587</v>
      </c>
      <c r="V81" s="221">
        <f>ROUND(E81*U81,2)</f>
        <v>9.0500000000000007</v>
      </c>
      <c r="W81" s="221"/>
      <c r="X81" s="221" t="s">
        <v>241</v>
      </c>
      <c r="Y81" s="221" t="s">
        <v>312</v>
      </c>
      <c r="Z81" s="210"/>
      <c r="AA81" s="210"/>
      <c r="AB81" s="210"/>
      <c r="AC81" s="210"/>
      <c r="AD81" s="210"/>
      <c r="AE81" s="210"/>
      <c r="AF81" s="210"/>
      <c r="AG81" s="210" t="s">
        <v>243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2" x14ac:dyDescent="0.2">
      <c r="A82" s="217"/>
      <c r="B82" s="218"/>
      <c r="C82" s="251" t="s">
        <v>671</v>
      </c>
      <c r="D82" s="243"/>
      <c r="E82" s="243"/>
      <c r="F82" s="243"/>
      <c r="G82" s="243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44" t="str">
        <f>C82</f>
        <v>sypaninou z vhodných hornin tř. 1 - 4 nebo materiálem připraveným podél výkopu ve vzdálenosti do 3 m od jeho kraje, pro jakoukoliv hloubku výkopu a jakoukoliv míru zhutnění,</v>
      </c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2" t="s">
        <v>1201</v>
      </c>
      <c r="D83" s="223"/>
      <c r="E83" s="224">
        <v>5.7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6">
        <v>22</v>
      </c>
      <c r="B84" s="237" t="s">
        <v>679</v>
      </c>
      <c r="C84" s="250" t="s">
        <v>680</v>
      </c>
      <c r="D84" s="238" t="s">
        <v>460</v>
      </c>
      <c r="E84" s="239">
        <v>26.511369999999999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 t="s">
        <v>306</v>
      </c>
      <c r="S84" s="241" t="s">
        <v>239</v>
      </c>
      <c r="T84" s="242" t="s">
        <v>240</v>
      </c>
      <c r="U84" s="221">
        <v>0</v>
      </c>
      <c r="V84" s="221">
        <f>ROUND(E84*U84,2)</f>
        <v>0</v>
      </c>
      <c r="W84" s="221"/>
      <c r="X84" s="221" t="s">
        <v>241</v>
      </c>
      <c r="Y84" s="221" t="s">
        <v>407</v>
      </c>
      <c r="Z84" s="210"/>
      <c r="AA84" s="210"/>
      <c r="AB84" s="210"/>
      <c r="AC84" s="210"/>
      <c r="AD84" s="210"/>
      <c r="AE84" s="210"/>
      <c r="AF84" s="210"/>
      <c r="AG84" s="210" t="s">
        <v>243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2" t="s">
        <v>681</v>
      </c>
      <c r="D85" s="223"/>
      <c r="E85" s="224"/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1202</v>
      </c>
      <c r="D86" s="223"/>
      <c r="E86" s="224">
        <v>26.511369999999999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6">
        <v>23</v>
      </c>
      <c r="B87" s="237" t="s">
        <v>1203</v>
      </c>
      <c r="C87" s="250" t="s">
        <v>1204</v>
      </c>
      <c r="D87" s="238" t="s">
        <v>460</v>
      </c>
      <c r="E87" s="239">
        <v>10.83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1</v>
      </c>
      <c r="O87" s="239">
        <f>ROUND(E87*N87,2)</f>
        <v>10.83</v>
      </c>
      <c r="P87" s="239">
        <v>0</v>
      </c>
      <c r="Q87" s="239">
        <f>ROUND(E87*P87,2)</f>
        <v>0</v>
      </c>
      <c r="R87" s="241" t="s">
        <v>461</v>
      </c>
      <c r="S87" s="241" t="s">
        <v>239</v>
      </c>
      <c r="T87" s="242" t="s">
        <v>240</v>
      </c>
      <c r="U87" s="221">
        <v>0</v>
      </c>
      <c r="V87" s="221">
        <f>ROUND(E87*U87,2)</f>
        <v>0</v>
      </c>
      <c r="W87" s="221"/>
      <c r="X87" s="221" t="s">
        <v>462</v>
      </c>
      <c r="Y87" s="221" t="s">
        <v>312</v>
      </c>
      <c r="Z87" s="210"/>
      <c r="AA87" s="210"/>
      <c r="AB87" s="210"/>
      <c r="AC87" s="210"/>
      <c r="AD87" s="210"/>
      <c r="AE87" s="210"/>
      <c r="AF87" s="210"/>
      <c r="AG87" s="210" t="s">
        <v>463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2" t="s">
        <v>1205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465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1206</v>
      </c>
      <c r="D90" s="223"/>
      <c r="E90" s="224">
        <v>10.83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6">
        <v>24</v>
      </c>
      <c r="B91" s="237" t="s">
        <v>458</v>
      </c>
      <c r="C91" s="250" t="s">
        <v>459</v>
      </c>
      <c r="D91" s="238" t="s">
        <v>460</v>
      </c>
      <c r="E91" s="239">
        <v>64.357759999999999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1</v>
      </c>
      <c r="O91" s="239">
        <f>ROUND(E91*N91,2)</f>
        <v>64.36</v>
      </c>
      <c r="P91" s="239">
        <v>0</v>
      </c>
      <c r="Q91" s="239">
        <f>ROUND(E91*P91,2)</f>
        <v>0</v>
      </c>
      <c r="R91" s="241" t="s">
        <v>461</v>
      </c>
      <c r="S91" s="241" t="s">
        <v>239</v>
      </c>
      <c r="T91" s="242" t="s">
        <v>240</v>
      </c>
      <c r="U91" s="221">
        <v>0</v>
      </c>
      <c r="V91" s="221">
        <f>ROUND(E91*U91,2)</f>
        <v>0</v>
      </c>
      <c r="W91" s="221"/>
      <c r="X91" s="221" t="s">
        <v>462</v>
      </c>
      <c r="Y91" s="221" t="s">
        <v>312</v>
      </c>
      <c r="Z91" s="210"/>
      <c r="AA91" s="210"/>
      <c r="AB91" s="210"/>
      <c r="AC91" s="210"/>
      <c r="AD91" s="210"/>
      <c r="AE91" s="210"/>
      <c r="AF91" s="210"/>
      <c r="AG91" s="210" t="s">
        <v>463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464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465</v>
      </c>
      <c r="D93" s="223"/>
      <c r="E93" s="224"/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1207</v>
      </c>
      <c r="D94" s="223"/>
      <c r="E94" s="224">
        <v>64.357759999999999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9" t="s">
        <v>233</v>
      </c>
      <c r="B95" s="230" t="s">
        <v>147</v>
      </c>
      <c r="C95" s="249" t="s">
        <v>148</v>
      </c>
      <c r="D95" s="231"/>
      <c r="E95" s="232"/>
      <c r="F95" s="233"/>
      <c r="G95" s="233">
        <f>SUMIF(AG96:AG103,"&lt;&gt;NOR",G96:G103)</f>
        <v>0</v>
      </c>
      <c r="H95" s="233"/>
      <c r="I95" s="233">
        <f>SUM(I96:I103)</f>
        <v>0</v>
      </c>
      <c r="J95" s="233"/>
      <c r="K95" s="233">
        <f>SUM(K96:K103)</f>
        <v>0</v>
      </c>
      <c r="L95" s="233"/>
      <c r="M95" s="233">
        <f>SUM(M96:M103)</f>
        <v>0</v>
      </c>
      <c r="N95" s="232"/>
      <c r="O95" s="232">
        <f>SUM(O96:O103)</f>
        <v>0.61</v>
      </c>
      <c r="P95" s="232"/>
      <c r="Q95" s="232">
        <f>SUM(Q96:Q103)</f>
        <v>0</v>
      </c>
      <c r="R95" s="233"/>
      <c r="S95" s="233"/>
      <c r="T95" s="234"/>
      <c r="U95" s="228"/>
      <c r="V95" s="228">
        <f>SUM(V96:V103)</f>
        <v>1.88</v>
      </c>
      <c r="W95" s="228"/>
      <c r="X95" s="228"/>
      <c r="Y95" s="228"/>
      <c r="AG95" t="s">
        <v>234</v>
      </c>
    </row>
    <row r="96" spans="1:60" outlineLevel="1" x14ac:dyDescent="0.2">
      <c r="A96" s="236">
        <v>25</v>
      </c>
      <c r="B96" s="237" t="s">
        <v>1208</v>
      </c>
      <c r="C96" s="250" t="s">
        <v>1209</v>
      </c>
      <c r="D96" s="238" t="s">
        <v>237</v>
      </c>
      <c r="E96" s="239">
        <v>0.9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3.9199999999999999E-2</v>
      </c>
      <c r="O96" s="239">
        <f>ROUND(E96*N96,2)</f>
        <v>0.04</v>
      </c>
      <c r="P96" s="239">
        <v>0</v>
      </c>
      <c r="Q96" s="239">
        <f>ROUND(E96*P96,2)</f>
        <v>0</v>
      </c>
      <c r="R96" s="241" t="s">
        <v>891</v>
      </c>
      <c r="S96" s="241" t="s">
        <v>239</v>
      </c>
      <c r="T96" s="242" t="s">
        <v>240</v>
      </c>
      <c r="U96" s="221">
        <v>1.6</v>
      </c>
      <c r="V96" s="221">
        <f>ROUND(E96*U96,2)</f>
        <v>1.44</v>
      </c>
      <c r="W96" s="221"/>
      <c r="X96" s="221" t="s">
        <v>241</v>
      </c>
      <c r="Y96" s="221" t="s">
        <v>312</v>
      </c>
      <c r="Z96" s="210"/>
      <c r="AA96" s="210"/>
      <c r="AB96" s="210"/>
      <c r="AC96" s="210"/>
      <c r="AD96" s="210"/>
      <c r="AE96" s="210"/>
      <c r="AF96" s="210"/>
      <c r="AG96" s="210" t="s">
        <v>243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2" x14ac:dyDescent="0.2">
      <c r="A97" s="217"/>
      <c r="B97" s="218"/>
      <c r="C97" s="251" t="s">
        <v>1210</v>
      </c>
      <c r="D97" s="243"/>
      <c r="E97" s="243"/>
      <c r="F97" s="243"/>
      <c r="G97" s="243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44" t="str">
        <f>C97</f>
        <v>svislé nebo šikmé (odkloněné) , půdorysně přímé nebo zalomené, stěn základových desek ve volných nebo zapažených jámách, rýhách, šachtách, včetně případných vzpěr,</v>
      </c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 t="s">
        <v>1211</v>
      </c>
      <c r="D98" s="223"/>
      <c r="E98" s="224">
        <v>0.9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6">
        <v>26</v>
      </c>
      <c r="B99" s="237" t="s">
        <v>1212</v>
      </c>
      <c r="C99" s="250" t="s">
        <v>1213</v>
      </c>
      <c r="D99" s="238" t="s">
        <v>237</v>
      </c>
      <c r="E99" s="239">
        <v>0.9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 t="s">
        <v>891</v>
      </c>
      <c r="S99" s="241" t="s">
        <v>239</v>
      </c>
      <c r="T99" s="242" t="s">
        <v>240</v>
      </c>
      <c r="U99" s="221">
        <v>0.32</v>
      </c>
      <c r="V99" s="221">
        <f>ROUND(E99*U99,2)</f>
        <v>0.28999999999999998</v>
      </c>
      <c r="W99" s="221"/>
      <c r="X99" s="221" t="s">
        <v>241</v>
      </c>
      <c r="Y99" s="221" t="s">
        <v>312</v>
      </c>
      <c r="Z99" s="210"/>
      <c r="AA99" s="210"/>
      <c r="AB99" s="210"/>
      <c r="AC99" s="210"/>
      <c r="AD99" s="210"/>
      <c r="AE99" s="210"/>
      <c r="AF99" s="210"/>
      <c r="AG99" s="210" t="s">
        <v>243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2" x14ac:dyDescent="0.2">
      <c r="A100" s="217"/>
      <c r="B100" s="218"/>
      <c r="C100" s="251" t="s">
        <v>1210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44" t="str">
        <f>C100</f>
        <v>svislé nebo šikmé (odkloněné) , půdorysně přímé nebo zalomené, stěn základových desek ve volných nebo zapažených jámách, rýhách, šachtách, včetně případných vzpěr,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1214</v>
      </c>
      <c r="D101" s="223"/>
      <c r="E101" s="224">
        <v>0.9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6">
        <v>27</v>
      </c>
      <c r="B102" s="237" t="s">
        <v>1215</v>
      </c>
      <c r="C102" s="250" t="s">
        <v>1216</v>
      </c>
      <c r="D102" s="238" t="s">
        <v>311</v>
      </c>
      <c r="E102" s="239">
        <v>0.22500000000000001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2.5249999999999999</v>
      </c>
      <c r="O102" s="239">
        <f>ROUND(E102*N102,2)</f>
        <v>0.56999999999999995</v>
      </c>
      <c r="P102" s="239">
        <v>0</v>
      </c>
      <c r="Q102" s="239">
        <f>ROUND(E102*P102,2)</f>
        <v>0</v>
      </c>
      <c r="R102" s="241"/>
      <c r="S102" s="241" t="s">
        <v>239</v>
      </c>
      <c r="T102" s="242" t="s">
        <v>240</v>
      </c>
      <c r="U102" s="221">
        <v>0.66500000000000004</v>
      </c>
      <c r="V102" s="221">
        <f>ROUND(E102*U102,2)</f>
        <v>0.15</v>
      </c>
      <c r="W102" s="221"/>
      <c r="X102" s="221" t="s">
        <v>241</v>
      </c>
      <c r="Y102" s="221" t="s">
        <v>312</v>
      </c>
      <c r="Z102" s="210"/>
      <c r="AA102" s="210"/>
      <c r="AB102" s="210"/>
      <c r="AC102" s="210"/>
      <c r="AD102" s="210"/>
      <c r="AE102" s="210"/>
      <c r="AF102" s="210"/>
      <c r="AG102" s="210" t="s">
        <v>243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2" t="s">
        <v>1217</v>
      </c>
      <c r="D103" s="223"/>
      <c r="E103" s="224">
        <v>0.22500000000000001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9" t="s">
        <v>233</v>
      </c>
      <c r="B104" s="230" t="s">
        <v>151</v>
      </c>
      <c r="C104" s="249" t="s">
        <v>152</v>
      </c>
      <c r="D104" s="231"/>
      <c r="E104" s="232"/>
      <c r="F104" s="233"/>
      <c r="G104" s="233">
        <f>SUMIF(AG105:AG118,"&lt;&gt;NOR",G105:G118)</f>
        <v>0</v>
      </c>
      <c r="H104" s="233"/>
      <c r="I104" s="233">
        <f>SUM(I105:I118)</f>
        <v>0</v>
      </c>
      <c r="J104" s="233"/>
      <c r="K104" s="233">
        <f>SUM(K105:K118)</f>
        <v>0</v>
      </c>
      <c r="L104" s="233"/>
      <c r="M104" s="233">
        <f>SUM(M105:M118)</f>
        <v>0</v>
      </c>
      <c r="N104" s="232"/>
      <c r="O104" s="232">
        <f>SUM(O105:O118)</f>
        <v>4.49</v>
      </c>
      <c r="P104" s="232"/>
      <c r="Q104" s="232">
        <f>SUM(Q105:Q118)</f>
        <v>0</v>
      </c>
      <c r="R104" s="233"/>
      <c r="S104" s="233"/>
      <c r="T104" s="234"/>
      <c r="U104" s="228"/>
      <c r="V104" s="228">
        <f>SUM(V105:V118)</f>
        <v>4.67</v>
      </c>
      <c r="W104" s="228"/>
      <c r="X104" s="228"/>
      <c r="Y104" s="228"/>
      <c r="AG104" t="s">
        <v>234</v>
      </c>
    </row>
    <row r="105" spans="1:60" outlineLevel="1" x14ac:dyDescent="0.2">
      <c r="A105" s="236">
        <v>28</v>
      </c>
      <c r="B105" s="237" t="s">
        <v>708</v>
      </c>
      <c r="C105" s="250" t="s">
        <v>709</v>
      </c>
      <c r="D105" s="238" t="s">
        <v>311</v>
      </c>
      <c r="E105" s="239">
        <v>1.1399999999999999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1.8907700000000001</v>
      </c>
      <c r="O105" s="239">
        <f>ROUND(E105*N105,2)</f>
        <v>2.16</v>
      </c>
      <c r="P105" s="239">
        <v>0</v>
      </c>
      <c r="Q105" s="239">
        <f>ROUND(E105*P105,2)</f>
        <v>0</v>
      </c>
      <c r="R105" s="241" t="s">
        <v>483</v>
      </c>
      <c r="S105" s="241" t="s">
        <v>239</v>
      </c>
      <c r="T105" s="242" t="s">
        <v>240</v>
      </c>
      <c r="U105" s="221">
        <v>1.6950000000000001</v>
      </c>
      <c r="V105" s="221">
        <f>ROUND(E105*U105,2)</f>
        <v>1.93</v>
      </c>
      <c r="W105" s="221"/>
      <c r="X105" s="221" t="s">
        <v>241</v>
      </c>
      <c r="Y105" s="221" t="s">
        <v>312</v>
      </c>
      <c r="Z105" s="210"/>
      <c r="AA105" s="210"/>
      <c r="AB105" s="210"/>
      <c r="AC105" s="210"/>
      <c r="AD105" s="210"/>
      <c r="AE105" s="210"/>
      <c r="AF105" s="210"/>
      <c r="AG105" s="210" t="s">
        <v>243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1" t="s">
        <v>710</v>
      </c>
      <c r="D106" s="243"/>
      <c r="E106" s="243"/>
      <c r="F106" s="243"/>
      <c r="G106" s="243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2" t="s">
        <v>1218</v>
      </c>
      <c r="D107" s="223"/>
      <c r="E107" s="224">
        <v>1.1399999999999999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6">
        <v>29</v>
      </c>
      <c r="B108" s="237" t="s">
        <v>1219</v>
      </c>
      <c r="C108" s="250" t="s">
        <v>1220</v>
      </c>
      <c r="D108" s="238" t="s">
        <v>450</v>
      </c>
      <c r="E108" s="239">
        <v>2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6.6E-3</v>
      </c>
      <c r="O108" s="239">
        <f>ROUND(E108*N108,2)</f>
        <v>0.01</v>
      </c>
      <c r="P108" s="239">
        <v>0</v>
      </c>
      <c r="Q108" s="239">
        <f>ROUND(E108*P108,2)</f>
        <v>0</v>
      </c>
      <c r="R108" s="241" t="s">
        <v>483</v>
      </c>
      <c r="S108" s="241" t="s">
        <v>239</v>
      </c>
      <c r="T108" s="242" t="s">
        <v>240</v>
      </c>
      <c r="U108" s="221">
        <v>0.84</v>
      </c>
      <c r="V108" s="221">
        <f>ROUND(E108*U108,2)</f>
        <v>1.68</v>
      </c>
      <c r="W108" s="221"/>
      <c r="X108" s="221" t="s">
        <v>241</v>
      </c>
      <c r="Y108" s="221" t="s">
        <v>312</v>
      </c>
      <c r="Z108" s="210"/>
      <c r="AA108" s="210"/>
      <c r="AB108" s="210"/>
      <c r="AC108" s="210"/>
      <c r="AD108" s="210"/>
      <c r="AE108" s="210"/>
      <c r="AF108" s="210"/>
      <c r="AG108" s="210" t="s">
        <v>243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1221</v>
      </c>
      <c r="D109" s="223"/>
      <c r="E109" s="224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1222</v>
      </c>
      <c r="D110" s="223"/>
      <c r="E110" s="224">
        <v>2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6">
        <v>30</v>
      </c>
      <c r="B111" s="237" t="s">
        <v>1223</v>
      </c>
      <c r="C111" s="250" t="s">
        <v>1224</v>
      </c>
      <c r="D111" s="238" t="s">
        <v>311</v>
      </c>
      <c r="E111" s="239">
        <v>0.18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2.52542</v>
      </c>
      <c r="O111" s="239">
        <f>ROUND(E111*N111,2)</f>
        <v>0.45</v>
      </c>
      <c r="P111" s="239">
        <v>0</v>
      </c>
      <c r="Q111" s="239">
        <f>ROUND(E111*P111,2)</f>
        <v>0</v>
      </c>
      <c r="R111" s="241" t="s">
        <v>1225</v>
      </c>
      <c r="S111" s="241" t="s">
        <v>239</v>
      </c>
      <c r="T111" s="242" t="s">
        <v>240</v>
      </c>
      <c r="U111" s="221">
        <v>3.5720000000000001</v>
      </c>
      <c r="V111" s="221">
        <f>ROUND(E111*U111,2)</f>
        <v>0.64</v>
      </c>
      <c r="W111" s="221"/>
      <c r="X111" s="221" t="s">
        <v>241</v>
      </c>
      <c r="Y111" s="221" t="s">
        <v>312</v>
      </c>
      <c r="Z111" s="210"/>
      <c r="AA111" s="210"/>
      <c r="AB111" s="210"/>
      <c r="AC111" s="210"/>
      <c r="AD111" s="210"/>
      <c r="AE111" s="210"/>
      <c r="AF111" s="210"/>
      <c r="AG111" s="210" t="s">
        <v>243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1" t="s">
        <v>1226</v>
      </c>
      <c r="D112" s="243"/>
      <c r="E112" s="243"/>
      <c r="F112" s="243"/>
      <c r="G112" s="243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 t="s">
        <v>1227</v>
      </c>
      <c r="D113" s="223"/>
      <c r="E113" s="224">
        <v>0.18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247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6">
        <v>31</v>
      </c>
      <c r="B114" s="237" t="s">
        <v>1228</v>
      </c>
      <c r="C114" s="250" t="s">
        <v>1229</v>
      </c>
      <c r="D114" s="238" t="s">
        <v>311</v>
      </c>
      <c r="E114" s="239">
        <v>1.014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1.6859999999999999</v>
      </c>
      <c r="O114" s="239">
        <f>ROUND(E114*N114,2)</f>
        <v>1.71</v>
      </c>
      <c r="P114" s="239">
        <v>0</v>
      </c>
      <c r="Q114" s="239">
        <f>ROUND(E114*P114,2)</f>
        <v>0</v>
      </c>
      <c r="R114" s="241"/>
      <c r="S114" s="241" t="s">
        <v>239</v>
      </c>
      <c r="T114" s="242" t="s">
        <v>240</v>
      </c>
      <c r="U114" s="221">
        <v>0.41199999999999998</v>
      </c>
      <c r="V114" s="221">
        <f>ROUND(E114*U114,2)</f>
        <v>0.42</v>
      </c>
      <c r="W114" s="221"/>
      <c r="X114" s="221" t="s">
        <v>241</v>
      </c>
      <c r="Y114" s="221" t="s">
        <v>312</v>
      </c>
      <c r="Z114" s="210"/>
      <c r="AA114" s="210"/>
      <c r="AB114" s="210"/>
      <c r="AC114" s="210"/>
      <c r="AD114" s="210"/>
      <c r="AE114" s="210"/>
      <c r="AF114" s="210"/>
      <c r="AG114" s="210" t="s">
        <v>243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1230</v>
      </c>
      <c r="D115" s="223"/>
      <c r="E115" s="224">
        <v>1.014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6">
        <v>32</v>
      </c>
      <c r="B116" s="237" t="s">
        <v>1231</v>
      </c>
      <c r="C116" s="250" t="s">
        <v>1232</v>
      </c>
      <c r="D116" s="238" t="s">
        <v>450</v>
      </c>
      <c r="E116" s="239">
        <v>2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0.08</v>
      </c>
      <c r="O116" s="239">
        <f>ROUND(E116*N116,2)</f>
        <v>0.16</v>
      </c>
      <c r="P116" s="239">
        <v>0</v>
      </c>
      <c r="Q116" s="239">
        <f>ROUND(E116*P116,2)</f>
        <v>0</v>
      </c>
      <c r="R116" s="241" t="s">
        <v>461</v>
      </c>
      <c r="S116" s="241" t="s">
        <v>240</v>
      </c>
      <c r="T116" s="242" t="s">
        <v>240</v>
      </c>
      <c r="U116" s="221">
        <v>0</v>
      </c>
      <c r="V116" s="221">
        <f>ROUND(E116*U116,2)</f>
        <v>0</v>
      </c>
      <c r="W116" s="221"/>
      <c r="X116" s="221" t="s">
        <v>462</v>
      </c>
      <c r="Y116" s="221" t="s">
        <v>312</v>
      </c>
      <c r="Z116" s="210"/>
      <c r="AA116" s="210"/>
      <c r="AB116" s="210"/>
      <c r="AC116" s="210"/>
      <c r="AD116" s="210"/>
      <c r="AE116" s="210"/>
      <c r="AF116" s="210"/>
      <c r="AG116" s="210" t="s">
        <v>463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 t="s">
        <v>1233</v>
      </c>
      <c r="D117" s="223"/>
      <c r="E117" s="224"/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1234</v>
      </c>
      <c r="D118" s="223"/>
      <c r="E118" s="224">
        <v>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29" t="s">
        <v>233</v>
      </c>
      <c r="B119" s="230" t="s">
        <v>159</v>
      </c>
      <c r="C119" s="249" t="s">
        <v>160</v>
      </c>
      <c r="D119" s="231"/>
      <c r="E119" s="232"/>
      <c r="F119" s="233"/>
      <c r="G119" s="233">
        <f>SUMIF(AG120:AG178,"&lt;&gt;NOR",G120:G178)</f>
        <v>0</v>
      </c>
      <c r="H119" s="233"/>
      <c r="I119" s="233">
        <f>SUM(I120:I178)</f>
        <v>0</v>
      </c>
      <c r="J119" s="233"/>
      <c r="K119" s="233">
        <f>SUM(K120:K178)</f>
        <v>0</v>
      </c>
      <c r="L119" s="233"/>
      <c r="M119" s="233">
        <f>SUM(M120:M178)</f>
        <v>0</v>
      </c>
      <c r="N119" s="232"/>
      <c r="O119" s="232">
        <f>SUM(O120:O178)</f>
        <v>3.5100000000000002</v>
      </c>
      <c r="P119" s="232"/>
      <c r="Q119" s="232">
        <f>SUM(Q120:Q178)</f>
        <v>0</v>
      </c>
      <c r="R119" s="233"/>
      <c r="S119" s="233"/>
      <c r="T119" s="234"/>
      <c r="U119" s="228"/>
      <c r="V119" s="228">
        <f>SUM(V120:V178)</f>
        <v>34.099999999999994</v>
      </c>
      <c r="W119" s="228"/>
      <c r="X119" s="228"/>
      <c r="Y119" s="228"/>
      <c r="AG119" t="s">
        <v>234</v>
      </c>
    </row>
    <row r="120" spans="1:60" ht="22.5" outlineLevel="1" x14ac:dyDescent="0.2">
      <c r="A120" s="236">
        <v>33</v>
      </c>
      <c r="B120" s="237" t="s">
        <v>1235</v>
      </c>
      <c r="C120" s="250" t="s">
        <v>1236</v>
      </c>
      <c r="D120" s="238" t="s">
        <v>289</v>
      </c>
      <c r="E120" s="239">
        <v>10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1.1E-4</v>
      </c>
      <c r="O120" s="239">
        <f>ROUND(E120*N120,2)</f>
        <v>0</v>
      </c>
      <c r="P120" s="239">
        <v>0</v>
      </c>
      <c r="Q120" s="239">
        <f>ROUND(E120*P120,2)</f>
        <v>0</v>
      </c>
      <c r="R120" s="241" t="s">
        <v>483</v>
      </c>
      <c r="S120" s="241" t="s">
        <v>239</v>
      </c>
      <c r="T120" s="242" t="s">
        <v>240</v>
      </c>
      <c r="U120" s="221">
        <v>0.13200000000000001</v>
      </c>
      <c r="V120" s="221">
        <f>ROUND(E120*U120,2)</f>
        <v>1.32</v>
      </c>
      <c r="W120" s="221"/>
      <c r="X120" s="221" t="s">
        <v>241</v>
      </c>
      <c r="Y120" s="221" t="s">
        <v>312</v>
      </c>
      <c r="Z120" s="210"/>
      <c r="AA120" s="210"/>
      <c r="AB120" s="210"/>
      <c r="AC120" s="210"/>
      <c r="AD120" s="210"/>
      <c r="AE120" s="210"/>
      <c r="AF120" s="210"/>
      <c r="AG120" s="210" t="s">
        <v>243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1" t="s">
        <v>710</v>
      </c>
      <c r="D121" s="243"/>
      <c r="E121" s="243"/>
      <c r="F121" s="243"/>
      <c r="G121" s="243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1237</v>
      </c>
      <c r="D122" s="223"/>
      <c r="E122" s="224">
        <v>10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6">
        <v>34</v>
      </c>
      <c r="B123" s="237" t="s">
        <v>1238</v>
      </c>
      <c r="C123" s="250" t="s">
        <v>1239</v>
      </c>
      <c r="D123" s="238" t="s">
        <v>450</v>
      </c>
      <c r="E123" s="239">
        <v>1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3.0000000000000001E-5</v>
      </c>
      <c r="O123" s="239">
        <f>ROUND(E123*N123,2)</f>
        <v>0</v>
      </c>
      <c r="P123" s="239">
        <v>0</v>
      </c>
      <c r="Q123" s="239">
        <f>ROUND(E123*P123,2)</f>
        <v>0</v>
      </c>
      <c r="R123" s="241" t="s">
        <v>483</v>
      </c>
      <c r="S123" s="241" t="s">
        <v>239</v>
      </c>
      <c r="T123" s="242" t="s">
        <v>240</v>
      </c>
      <c r="U123" s="221">
        <v>0.33</v>
      </c>
      <c r="V123" s="221">
        <f>ROUND(E123*U123,2)</f>
        <v>0.33</v>
      </c>
      <c r="W123" s="221"/>
      <c r="X123" s="221" t="s">
        <v>241</v>
      </c>
      <c r="Y123" s="221" t="s">
        <v>312</v>
      </c>
      <c r="Z123" s="210"/>
      <c r="AA123" s="210"/>
      <c r="AB123" s="210"/>
      <c r="AC123" s="210"/>
      <c r="AD123" s="210"/>
      <c r="AE123" s="210"/>
      <c r="AF123" s="210"/>
      <c r="AG123" s="210" t="s">
        <v>243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1" t="s">
        <v>710</v>
      </c>
      <c r="D124" s="243"/>
      <c r="E124" s="243"/>
      <c r="F124" s="243"/>
      <c r="G124" s="243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245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1240</v>
      </c>
      <c r="D125" s="223"/>
      <c r="E125" s="224">
        <v>1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247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6">
        <v>35</v>
      </c>
      <c r="B126" s="237" t="s">
        <v>1241</v>
      </c>
      <c r="C126" s="250" t="s">
        <v>1242</v>
      </c>
      <c r="D126" s="238" t="s">
        <v>450</v>
      </c>
      <c r="E126" s="239">
        <v>1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2.81E-3</v>
      </c>
      <c r="O126" s="239">
        <f>ROUND(E126*N126,2)</f>
        <v>0</v>
      </c>
      <c r="P126" s="239">
        <v>0</v>
      </c>
      <c r="Q126" s="239">
        <f>ROUND(E126*P126,2)</f>
        <v>0</v>
      </c>
      <c r="R126" s="241" t="s">
        <v>483</v>
      </c>
      <c r="S126" s="241" t="s">
        <v>239</v>
      </c>
      <c r="T126" s="242" t="s">
        <v>240</v>
      </c>
      <c r="U126" s="221">
        <v>1.93</v>
      </c>
      <c r="V126" s="221">
        <f>ROUND(E126*U126,2)</f>
        <v>1.93</v>
      </c>
      <c r="W126" s="221"/>
      <c r="X126" s="221" t="s">
        <v>241</v>
      </c>
      <c r="Y126" s="221" t="s">
        <v>312</v>
      </c>
      <c r="Z126" s="210"/>
      <c r="AA126" s="210"/>
      <c r="AB126" s="210"/>
      <c r="AC126" s="210"/>
      <c r="AD126" s="210"/>
      <c r="AE126" s="210"/>
      <c r="AF126" s="210"/>
      <c r="AG126" s="210" t="s">
        <v>243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2" t="s">
        <v>1243</v>
      </c>
      <c r="D127" s="223"/>
      <c r="E127" s="224">
        <v>1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247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1" x14ac:dyDescent="0.2">
      <c r="A128" s="236">
        <v>36</v>
      </c>
      <c r="B128" s="237" t="s">
        <v>1244</v>
      </c>
      <c r="C128" s="250" t="s">
        <v>1245</v>
      </c>
      <c r="D128" s="238" t="s">
        <v>450</v>
      </c>
      <c r="E128" s="239">
        <v>1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483</v>
      </c>
      <c r="S128" s="241" t="s">
        <v>239</v>
      </c>
      <c r="T128" s="242" t="s">
        <v>240</v>
      </c>
      <c r="U128" s="221">
        <v>3.82</v>
      </c>
      <c r="V128" s="221">
        <f>ROUND(E128*U128,2)</f>
        <v>3.82</v>
      </c>
      <c r="W128" s="221"/>
      <c r="X128" s="221" t="s">
        <v>241</v>
      </c>
      <c r="Y128" s="221" t="s">
        <v>312</v>
      </c>
      <c r="Z128" s="210"/>
      <c r="AA128" s="210"/>
      <c r="AB128" s="210"/>
      <c r="AC128" s="210"/>
      <c r="AD128" s="210"/>
      <c r="AE128" s="210"/>
      <c r="AF128" s="210"/>
      <c r="AG128" s="210" t="s">
        <v>243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2" t="s">
        <v>1246</v>
      </c>
      <c r="D129" s="223"/>
      <c r="E129" s="224">
        <v>1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247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6">
        <v>37</v>
      </c>
      <c r="B130" s="237" t="s">
        <v>1247</v>
      </c>
      <c r="C130" s="250" t="s">
        <v>1248</v>
      </c>
      <c r="D130" s="238" t="s">
        <v>1249</v>
      </c>
      <c r="E130" s="239">
        <v>1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1.7000000000000001E-4</v>
      </c>
      <c r="O130" s="239">
        <f>ROUND(E130*N130,2)</f>
        <v>0</v>
      </c>
      <c r="P130" s="239">
        <v>0</v>
      </c>
      <c r="Q130" s="239">
        <f>ROUND(E130*P130,2)</f>
        <v>0</v>
      </c>
      <c r="R130" s="241" t="s">
        <v>483</v>
      </c>
      <c r="S130" s="241" t="s">
        <v>239</v>
      </c>
      <c r="T130" s="242" t="s">
        <v>240</v>
      </c>
      <c r="U130" s="221">
        <v>7.1</v>
      </c>
      <c r="V130" s="221">
        <f>ROUND(E130*U130,2)</f>
        <v>7.1</v>
      </c>
      <c r="W130" s="221"/>
      <c r="X130" s="221" t="s">
        <v>241</v>
      </c>
      <c r="Y130" s="221" t="s">
        <v>312</v>
      </c>
      <c r="Z130" s="210"/>
      <c r="AA130" s="210"/>
      <c r="AB130" s="210"/>
      <c r="AC130" s="210"/>
      <c r="AD130" s="210"/>
      <c r="AE130" s="210"/>
      <c r="AF130" s="210"/>
      <c r="AG130" s="210" t="s">
        <v>243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1" t="s">
        <v>1250</v>
      </c>
      <c r="D131" s="243"/>
      <c r="E131" s="243"/>
      <c r="F131" s="243"/>
      <c r="G131" s="243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6">
        <v>38</v>
      </c>
      <c r="B132" s="237" t="s">
        <v>1251</v>
      </c>
      <c r="C132" s="250" t="s">
        <v>1252</v>
      </c>
      <c r="D132" s="238" t="s">
        <v>1249</v>
      </c>
      <c r="E132" s="239">
        <v>1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1.2999999999999999E-4</v>
      </c>
      <c r="O132" s="239">
        <f>ROUND(E132*N132,2)</f>
        <v>0</v>
      </c>
      <c r="P132" s="239">
        <v>0</v>
      </c>
      <c r="Q132" s="239">
        <f>ROUND(E132*P132,2)</f>
        <v>0</v>
      </c>
      <c r="R132" s="241" t="s">
        <v>483</v>
      </c>
      <c r="S132" s="241" t="s">
        <v>239</v>
      </c>
      <c r="T132" s="242" t="s">
        <v>240</v>
      </c>
      <c r="U132" s="221">
        <v>7.5</v>
      </c>
      <c r="V132" s="221">
        <f>ROUND(E132*U132,2)</f>
        <v>7.5</v>
      </c>
      <c r="W132" s="221"/>
      <c r="X132" s="221" t="s">
        <v>241</v>
      </c>
      <c r="Y132" s="221" t="s">
        <v>312</v>
      </c>
      <c r="Z132" s="210"/>
      <c r="AA132" s="210"/>
      <c r="AB132" s="210"/>
      <c r="AC132" s="210"/>
      <c r="AD132" s="210"/>
      <c r="AE132" s="210"/>
      <c r="AF132" s="210"/>
      <c r="AG132" s="210" t="s">
        <v>243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1" t="s">
        <v>1250</v>
      </c>
      <c r="D133" s="243"/>
      <c r="E133" s="243"/>
      <c r="F133" s="243"/>
      <c r="G133" s="243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60">
        <v>39</v>
      </c>
      <c r="B134" s="261" t="s">
        <v>1253</v>
      </c>
      <c r="C134" s="267" t="s">
        <v>1254</v>
      </c>
      <c r="D134" s="262" t="s">
        <v>1249</v>
      </c>
      <c r="E134" s="263">
        <v>1</v>
      </c>
      <c r="F134" s="264"/>
      <c r="G134" s="265">
        <f>ROUND(E134*F134,2)</f>
        <v>0</v>
      </c>
      <c r="H134" s="264"/>
      <c r="I134" s="265">
        <f>ROUND(E134*H134,2)</f>
        <v>0</v>
      </c>
      <c r="J134" s="264"/>
      <c r="K134" s="265">
        <f>ROUND(E134*J134,2)</f>
        <v>0</v>
      </c>
      <c r="L134" s="265">
        <v>21</v>
      </c>
      <c r="M134" s="265">
        <f>G134*(1+L134/100)</f>
        <v>0</v>
      </c>
      <c r="N134" s="263">
        <v>0</v>
      </c>
      <c r="O134" s="263">
        <f>ROUND(E134*N134,2)</f>
        <v>0</v>
      </c>
      <c r="P134" s="263">
        <v>0</v>
      </c>
      <c r="Q134" s="263">
        <f>ROUND(E134*P134,2)</f>
        <v>0</v>
      </c>
      <c r="R134" s="265" t="s">
        <v>483</v>
      </c>
      <c r="S134" s="265" t="s">
        <v>239</v>
      </c>
      <c r="T134" s="266" t="s">
        <v>240</v>
      </c>
      <c r="U134" s="221">
        <v>0.9</v>
      </c>
      <c r="V134" s="221">
        <f>ROUND(E134*U134,2)</f>
        <v>0.9</v>
      </c>
      <c r="W134" s="221"/>
      <c r="X134" s="221" t="s">
        <v>241</v>
      </c>
      <c r="Y134" s="221" t="s">
        <v>312</v>
      </c>
      <c r="Z134" s="210"/>
      <c r="AA134" s="210"/>
      <c r="AB134" s="210"/>
      <c r="AC134" s="210"/>
      <c r="AD134" s="210"/>
      <c r="AE134" s="210"/>
      <c r="AF134" s="210"/>
      <c r="AG134" s="210" t="s">
        <v>243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6">
        <v>40</v>
      </c>
      <c r="B135" s="237" t="s">
        <v>1255</v>
      </c>
      <c r="C135" s="250" t="s">
        <v>1256</v>
      </c>
      <c r="D135" s="238" t="s">
        <v>450</v>
      </c>
      <c r="E135" s="239">
        <v>2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 t="s">
        <v>483</v>
      </c>
      <c r="S135" s="241" t="s">
        <v>239</v>
      </c>
      <c r="T135" s="242" t="s">
        <v>240</v>
      </c>
      <c r="U135" s="221">
        <v>0.79</v>
      </c>
      <c r="V135" s="221">
        <f>ROUND(E135*U135,2)</f>
        <v>1.58</v>
      </c>
      <c r="W135" s="221"/>
      <c r="X135" s="221" t="s">
        <v>241</v>
      </c>
      <c r="Y135" s="221" t="s">
        <v>312</v>
      </c>
      <c r="Z135" s="210"/>
      <c r="AA135" s="210"/>
      <c r="AB135" s="210"/>
      <c r="AC135" s="210"/>
      <c r="AD135" s="210"/>
      <c r="AE135" s="210"/>
      <c r="AF135" s="210"/>
      <c r="AG135" s="210" t="s">
        <v>243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1" t="s">
        <v>1257</v>
      </c>
      <c r="D136" s="243"/>
      <c r="E136" s="243"/>
      <c r="F136" s="243"/>
      <c r="G136" s="243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2" t="s">
        <v>1258</v>
      </c>
      <c r="D137" s="223"/>
      <c r="E137" s="224"/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1259</v>
      </c>
      <c r="D138" s="223"/>
      <c r="E138" s="224">
        <v>1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247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2" t="s">
        <v>1260</v>
      </c>
      <c r="D139" s="223"/>
      <c r="E139" s="224">
        <v>1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247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6">
        <v>41</v>
      </c>
      <c r="B140" s="237" t="s">
        <v>1261</v>
      </c>
      <c r="C140" s="250" t="s">
        <v>1262</v>
      </c>
      <c r="D140" s="238" t="s">
        <v>450</v>
      </c>
      <c r="E140" s="239">
        <v>1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41" t="s">
        <v>483</v>
      </c>
      <c r="S140" s="241" t="s">
        <v>239</v>
      </c>
      <c r="T140" s="242" t="s">
        <v>240</v>
      </c>
      <c r="U140" s="221">
        <v>0.9</v>
      </c>
      <c r="V140" s="221">
        <f>ROUND(E140*U140,2)</f>
        <v>0.9</v>
      </c>
      <c r="W140" s="221"/>
      <c r="X140" s="221" t="s">
        <v>241</v>
      </c>
      <c r="Y140" s="221" t="s">
        <v>312</v>
      </c>
      <c r="Z140" s="210"/>
      <c r="AA140" s="210"/>
      <c r="AB140" s="210"/>
      <c r="AC140" s="210"/>
      <c r="AD140" s="210"/>
      <c r="AE140" s="210"/>
      <c r="AF140" s="210"/>
      <c r="AG140" s="210" t="s">
        <v>243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1" t="s">
        <v>1257</v>
      </c>
      <c r="D141" s="243"/>
      <c r="E141" s="243"/>
      <c r="F141" s="243"/>
      <c r="G141" s="243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2" t="s">
        <v>1258</v>
      </c>
      <c r="D142" s="223"/>
      <c r="E142" s="224"/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2" t="s">
        <v>1263</v>
      </c>
      <c r="D143" s="223"/>
      <c r="E143" s="224">
        <v>1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247</v>
      </c>
      <c r="AH143" s="210">
        <v>5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6">
        <v>42</v>
      </c>
      <c r="B144" s="237" t="s">
        <v>1264</v>
      </c>
      <c r="C144" s="250" t="s">
        <v>1265</v>
      </c>
      <c r="D144" s="238" t="s">
        <v>450</v>
      </c>
      <c r="E144" s="239">
        <v>1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41" t="s">
        <v>483</v>
      </c>
      <c r="S144" s="241" t="s">
        <v>239</v>
      </c>
      <c r="T144" s="242" t="s">
        <v>240</v>
      </c>
      <c r="U144" s="221">
        <v>1.752</v>
      </c>
      <c r="V144" s="221">
        <f>ROUND(E144*U144,2)</f>
        <v>1.75</v>
      </c>
      <c r="W144" s="221"/>
      <c r="X144" s="221" t="s">
        <v>241</v>
      </c>
      <c r="Y144" s="221" t="s">
        <v>312</v>
      </c>
      <c r="Z144" s="210"/>
      <c r="AA144" s="210"/>
      <c r="AB144" s="210"/>
      <c r="AC144" s="210"/>
      <c r="AD144" s="210"/>
      <c r="AE144" s="210"/>
      <c r="AF144" s="210"/>
      <c r="AG144" s="210" t="s">
        <v>243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1" t="s">
        <v>1257</v>
      </c>
      <c r="D145" s="243"/>
      <c r="E145" s="243"/>
      <c r="F145" s="243"/>
      <c r="G145" s="243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2" t="s">
        <v>1258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1266</v>
      </c>
      <c r="D147" s="223"/>
      <c r="E147" s="224">
        <v>1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6">
        <v>43</v>
      </c>
      <c r="B148" s="237" t="s">
        <v>1267</v>
      </c>
      <c r="C148" s="250" t="s">
        <v>1268</v>
      </c>
      <c r="D148" s="238" t="s">
        <v>450</v>
      </c>
      <c r="E148" s="239">
        <v>1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7.0200000000000002E-3</v>
      </c>
      <c r="O148" s="239">
        <f>ROUND(E148*N148,2)</f>
        <v>0.01</v>
      </c>
      <c r="P148" s="239">
        <v>0</v>
      </c>
      <c r="Q148" s="239">
        <f>ROUND(E148*P148,2)</f>
        <v>0</v>
      </c>
      <c r="R148" s="241" t="s">
        <v>483</v>
      </c>
      <c r="S148" s="241" t="s">
        <v>239</v>
      </c>
      <c r="T148" s="242" t="s">
        <v>240</v>
      </c>
      <c r="U148" s="221">
        <v>1.0940000000000001</v>
      </c>
      <c r="V148" s="221">
        <f>ROUND(E148*U148,2)</f>
        <v>1.0900000000000001</v>
      </c>
      <c r="W148" s="221"/>
      <c r="X148" s="221" t="s">
        <v>241</v>
      </c>
      <c r="Y148" s="221" t="s">
        <v>312</v>
      </c>
      <c r="Z148" s="210"/>
      <c r="AA148" s="210"/>
      <c r="AB148" s="210"/>
      <c r="AC148" s="210"/>
      <c r="AD148" s="210"/>
      <c r="AE148" s="210"/>
      <c r="AF148" s="210"/>
      <c r="AG148" s="210" t="s">
        <v>243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1269</v>
      </c>
      <c r="D149" s="223"/>
      <c r="E149" s="224">
        <v>1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247</v>
      </c>
      <c r="AH149" s="210">
        <v>5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60">
        <v>44</v>
      </c>
      <c r="B150" s="261" t="s">
        <v>1270</v>
      </c>
      <c r="C150" s="267" t="s">
        <v>1271</v>
      </c>
      <c r="D150" s="262" t="s">
        <v>289</v>
      </c>
      <c r="E150" s="263">
        <v>10</v>
      </c>
      <c r="F150" s="264"/>
      <c r="G150" s="265">
        <f>ROUND(E150*F150,2)</f>
        <v>0</v>
      </c>
      <c r="H150" s="264"/>
      <c r="I150" s="265">
        <f>ROUND(E150*H150,2)</f>
        <v>0</v>
      </c>
      <c r="J150" s="264"/>
      <c r="K150" s="265">
        <f>ROUND(E150*J150,2)</f>
        <v>0</v>
      </c>
      <c r="L150" s="265">
        <v>21</v>
      </c>
      <c r="M150" s="265">
        <f>G150*(1+L150/100)</f>
        <v>0</v>
      </c>
      <c r="N150" s="263">
        <v>0</v>
      </c>
      <c r="O150" s="263">
        <f>ROUND(E150*N150,2)</f>
        <v>0</v>
      </c>
      <c r="P150" s="263">
        <v>0</v>
      </c>
      <c r="Q150" s="263">
        <f>ROUND(E150*P150,2)</f>
        <v>0</v>
      </c>
      <c r="R150" s="265" t="s">
        <v>483</v>
      </c>
      <c r="S150" s="265" t="s">
        <v>239</v>
      </c>
      <c r="T150" s="266" t="s">
        <v>240</v>
      </c>
      <c r="U150" s="221">
        <v>2.5999999999999999E-2</v>
      </c>
      <c r="V150" s="221">
        <f>ROUND(E150*U150,2)</f>
        <v>0.26</v>
      </c>
      <c r="W150" s="221"/>
      <c r="X150" s="221" t="s">
        <v>241</v>
      </c>
      <c r="Y150" s="221" t="s">
        <v>312</v>
      </c>
      <c r="Z150" s="210"/>
      <c r="AA150" s="210"/>
      <c r="AB150" s="210"/>
      <c r="AC150" s="210"/>
      <c r="AD150" s="210"/>
      <c r="AE150" s="210"/>
      <c r="AF150" s="210"/>
      <c r="AG150" s="210" t="s">
        <v>243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60">
        <v>45</v>
      </c>
      <c r="B151" s="261" t="s">
        <v>1272</v>
      </c>
      <c r="C151" s="267" t="s">
        <v>1273</v>
      </c>
      <c r="D151" s="262" t="s">
        <v>450</v>
      </c>
      <c r="E151" s="263">
        <v>1</v>
      </c>
      <c r="F151" s="264"/>
      <c r="G151" s="265">
        <f>ROUND(E151*F151,2)</f>
        <v>0</v>
      </c>
      <c r="H151" s="264"/>
      <c r="I151" s="265">
        <f>ROUND(E151*H151,2)</f>
        <v>0</v>
      </c>
      <c r="J151" s="264"/>
      <c r="K151" s="265">
        <f>ROUND(E151*J151,2)</f>
        <v>0</v>
      </c>
      <c r="L151" s="265">
        <v>21</v>
      </c>
      <c r="M151" s="265">
        <f>G151*(1+L151/100)</f>
        <v>0</v>
      </c>
      <c r="N151" s="263">
        <v>0</v>
      </c>
      <c r="O151" s="263">
        <f>ROUND(E151*N151,2)</f>
        <v>0</v>
      </c>
      <c r="P151" s="263">
        <v>0</v>
      </c>
      <c r="Q151" s="263">
        <f>ROUND(E151*P151,2)</f>
        <v>0</v>
      </c>
      <c r="R151" s="265"/>
      <c r="S151" s="265" t="s">
        <v>429</v>
      </c>
      <c r="T151" s="266" t="s">
        <v>430</v>
      </c>
      <c r="U151" s="221">
        <v>0</v>
      </c>
      <c r="V151" s="221">
        <f>ROUND(E151*U151,2)</f>
        <v>0</v>
      </c>
      <c r="W151" s="221"/>
      <c r="X151" s="221" t="s">
        <v>241</v>
      </c>
      <c r="Y151" s="221" t="s">
        <v>312</v>
      </c>
      <c r="Z151" s="210"/>
      <c r="AA151" s="210"/>
      <c r="AB151" s="210"/>
      <c r="AC151" s="210"/>
      <c r="AD151" s="210"/>
      <c r="AE151" s="210"/>
      <c r="AF151" s="210"/>
      <c r="AG151" s="210" t="s">
        <v>243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6">
        <v>46</v>
      </c>
      <c r="B152" s="237" t="s">
        <v>1274</v>
      </c>
      <c r="C152" s="250" t="s">
        <v>1275</v>
      </c>
      <c r="D152" s="238" t="s">
        <v>450</v>
      </c>
      <c r="E152" s="239">
        <v>1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41"/>
      <c r="S152" s="241" t="s">
        <v>429</v>
      </c>
      <c r="T152" s="242" t="s">
        <v>430</v>
      </c>
      <c r="U152" s="221">
        <v>3.82</v>
      </c>
      <c r="V152" s="221">
        <f>ROUND(E152*U152,2)</f>
        <v>3.82</v>
      </c>
      <c r="W152" s="221"/>
      <c r="X152" s="221" t="s">
        <v>241</v>
      </c>
      <c r="Y152" s="221" t="s">
        <v>312</v>
      </c>
      <c r="Z152" s="210"/>
      <c r="AA152" s="210"/>
      <c r="AB152" s="210"/>
      <c r="AC152" s="210"/>
      <c r="AD152" s="210"/>
      <c r="AE152" s="210"/>
      <c r="AF152" s="210"/>
      <c r="AG152" s="210" t="s">
        <v>243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45" outlineLevel="2" x14ac:dyDescent="0.2">
      <c r="A153" s="217"/>
      <c r="B153" s="218"/>
      <c r="C153" s="255" t="s">
        <v>1276</v>
      </c>
      <c r="D153" s="247"/>
      <c r="E153" s="247"/>
      <c r="F153" s="247"/>
      <c r="G153" s="247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608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44" t="str">
        <f>C153</f>
        <v>Pro napojení nově budované kanalizační přípojky na stávající stoku, bude vyfrézován otvor pro osazení připojovací tvarovky v horní polovině potrubí stoky, úhel napojení je přípustný v rozpětí 45° - 60°. Provedení dodatečného napojení je přípustné pouze pracovníky provozovatele na základě objednávky stavebníka. Použitá vložka sedla musí zabezpečit vodotěsné napojení přípojky na kanalizaci a nesmí zasahovat do průtočného profilu stoky.</v>
      </c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2" t="s">
        <v>1277</v>
      </c>
      <c r="D154" s="223"/>
      <c r="E154" s="224">
        <v>1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36">
        <v>47</v>
      </c>
      <c r="B155" s="237" t="s">
        <v>1278</v>
      </c>
      <c r="C155" s="250" t="s">
        <v>1279</v>
      </c>
      <c r="D155" s="238" t="s">
        <v>450</v>
      </c>
      <c r="E155" s="239">
        <v>10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1.32E-2</v>
      </c>
      <c r="O155" s="239">
        <f>ROUND(E155*N155,2)</f>
        <v>0.13</v>
      </c>
      <c r="P155" s="239">
        <v>0</v>
      </c>
      <c r="Q155" s="239">
        <f>ROUND(E155*P155,2)</f>
        <v>0</v>
      </c>
      <c r="R155" s="241"/>
      <c r="S155" s="241" t="s">
        <v>429</v>
      </c>
      <c r="T155" s="242" t="s">
        <v>430</v>
      </c>
      <c r="U155" s="221">
        <v>0.18</v>
      </c>
      <c r="V155" s="221">
        <f>ROUND(E155*U155,2)</f>
        <v>1.8</v>
      </c>
      <c r="W155" s="221"/>
      <c r="X155" s="221" t="s">
        <v>241</v>
      </c>
      <c r="Y155" s="221" t="s">
        <v>407</v>
      </c>
      <c r="Z155" s="210"/>
      <c r="AA155" s="210"/>
      <c r="AB155" s="210"/>
      <c r="AC155" s="210"/>
      <c r="AD155" s="210"/>
      <c r="AE155" s="210"/>
      <c r="AF155" s="210"/>
      <c r="AG155" s="210" t="s">
        <v>243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5" t="s">
        <v>1280</v>
      </c>
      <c r="D156" s="247"/>
      <c r="E156" s="247"/>
      <c r="F156" s="247"/>
      <c r="G156" s="247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608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6" t="s">
        <v>1281</v>
      </c>
      <c r="D157" s="248"/>
      <c r="E157" s="248"/>
      <c r="F157" s="248"/>
      <c r="G157" s="248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608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2" t="s">
        <v>1282</v>
      </c>
      <c r="D158" s="223"/>
      <c r="E158" s="224">
        <v>10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6">
        <v>48</v>
      </c>
      <c r="B159" s="237" t="s">
        <v>1283</v>
      </c>
      <c r="C159" s="250" t="s">
        <v>1284</v>
      </c>
      <c r="D159" s="238" t="s">
        <v>450</v>
      </c>
      <c r="E159" s="239">
        <v>1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41"/>
      <c r="S159" s="241" t="s">
        <v>429</v>
      </c>
      <c r="T159" s="242" t="s">
        <v>240</v>
      </c>
      <c r="U159" s="221">
        <v>0</v>
      </c>
      <c r="V159" s="221">
        <f>ROUND(E159*U159,2)</f>
        <v>0</v>
      </c>
      <c r="W159" s="221"/>
      <c r="X159" s="221" t="s">
        <v>462</v>
      </c>
      <c r="Y159" s="221" t="s">
        <v>312</v>
      </c>
      <c r="Z159" s="210"/>
      <c r="AA159" s="210"/>
      <c r="AB159" s="210"/>
      <c r="AC159" s="210"/>
      <c r="AD159" s="210"/>
      <c r="AE159" s="210"/>
      <c r="AF159" s="210"/>
      <c r="AG159" s="210" t="s">
        <v>463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2" t="s">
        <v>1285</v>
      </c>
      <c r="D160" s="223"/>
      <c r="E160" s="224">
        <v>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36">
        <v>49</v>
      </c>
      <c r="B161" s="237" t="s">
        <v>1286</v>
      </c>
      <c r="C161" s="250" t="s">
        <v>1287</v>
      </c>
      <c r="D161" s="238" t="s">
        <v>450</v>
      </c>
      <c r="E161" s="239">
        <v>1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5.1000000000000004E-3</v>
      </c>
      <c r="O161" s="239">
        <f>ROUND(E161*N161,2)</f>
        <v>0.01</v>
      </c>
      <c r="P161" s="239">
        <v>0</v>
      </c>
      <c r="Q161" s="239">
        <f>ROUND(E161*P161,2)</f>
        <v>0</v>
      </c>
      <c r="R161" s="241" t="s">
        <v>461</v>
      </c>
      <c r="S161" s="241" t="s">
        <v>239</v>
      </c>
      <c r="T161" s="242" t="s">
        <v>240</v>
      </c>
      <c r="U161" s="221">
        <v>0</v>
      </c>
      <c r="V161" s="221">
        <f>ROUND(E161*U161,2)</f>
        <v>0</v>
      </c>
      <c r="W161" s="221"/>
      <c r="X161" s="221" t="s">
        <v>462</v>
      </c>
      <c r="Y161" s="221" t="s">
        <v>312</v>
      </c>
      <c r="Z161" s="210"/>
      <c r="AA161" s="210"/>
      <c r="AB161" s="210"/>
      <c r="AC161" s="210"/>
      <c r="AD161" s="210"/>
      <c r="AE161" s="210"/>
      <c r="AF161" s="210"/>
      <c r="AG161" s="210" t="s">
        <v>463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2" t="s">
        <v>1277</v>
      </c>
      <c r="D162" s="223"/>
      <c r="E162" s="224">
        <v>1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247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36">
        <v>50</v>
      </c>
      <c r="B163" s="237" t="s">
        <v>1288</v>
      </c>
      <c r="C163" s="250" t="s">
        <v>1287</v>
      </c>
      <c r="D163" s="238" t="s">
        <v>450</v>
      </c>
      <c r="E163" s="239">
        <v>3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1.5299999999999999E-2</v>
      </c>
      <c r="O163" s="239">
        <f>ROUND(E163*N163,2)</f>
        <v>0.05</v>
      </c>
      <c r="P163" s="239">
        <v>0</v>
      </c>
      <c r="Q163" s="239">
        <f>ROUND(E163*P163,2)</f>
        <v>0</v>
      </c>
      <c r="R163" s="241" t="s">
        <v>461</v>
      </c>
      <c r="S163" s="241" t="s">
        <v>239</v>
      </c>
      <c r="T163" s="242" t="s">
        <v>240</v>
      </c>
      <c r="U163" s="221">
        <v>0</v>
      </c>
      <c r="V163" s="221">
        <f>ROUND(E163*U163,2)</f>
        <v>0</v>
      </c>
      <c r="W163" s="221"/>
      <c r="X163" s="221" t="s">
        <v>462</v>
      </c>
      <c r="Y163" s="221" t="s">
        <v>312</v>
      </c>
      <c r="Z163" s="210"/>
      <c r="AA163" s="210"/>
      <c r="AB163" s="210"/>
      <c r="AC163" s="210"/>
      <c r="AD163" s="210"/>
      <c r="AE163" s="210"/>
      <c r="AF163" s="210"/>
      <c r="AG163" s="210" t="s">
        <v>463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2" t="s">
        <v>1289</v>
      </c>
      <c r="D164" s="223"/>
      <c r="E164" s="224">
        <v>3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33.75" outlineLevel="1" x14ac:dyDescent="0.2">
      <c r="A165" s="236">
        <v>51</v>
      </c>
      <c r="B165" s="237" t="s">
        <v>1290</v>
      </c>
      <c r="C165" s="250" t="s">
        <v>1291</v>
      </c>
      <c r="D165" s="238" t="s">
        <v>450</v>
      </c>
      <c r="E165" s="239">
        <v>1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1.2700000000000001E-3</v>
      </c>
      <c r="O165" s="239">
        <f>ROUND(E165*N165,2)</f>
        <v>0</v>
      </c>
      <c r="P165" s="239">
        <v>0</v>
      </c>
      <c r="Q165" s="239">
        <f>ROUND(E165*P165,2)</f>
        <v>0</v>
      </c>
      <c r="R165" s="241" t="s">
        <v>461</v>
      </c>
      <c r="S165" s="241" t="s">
        <v>239</v>
      </c>
      <c r="T165" s="242" t="s">
        <v>240</v>
      </c>
      <c r="U165" s="221">
        <v>0</v>
      </c>
      <c r="V165" s="221">
        <f>ROUND(E165*U165,2)</f>
        <v>0</v>
      </c>
      <c r="W165" s="221"/>
      <c r="X165" s="221" t="s">
        <v>462</v>
      </c>
      <c r="Y165" s="221" t="s">
        <v>312</v>
      </c>
      <c r="Z165" s="210"/>
      <c r="AA165" s="210"/>
      <c r="AB165" s="210"/>
      <c r="AC165" s="210"/>
      <c r="AD165" s="210"/>
      <c r="AE165" s="210"/>
      <c r="AF165" s="210"/>
      <c r="AG165" s="210" t="s">
        <v>463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2" t="s">
        <v>1277</v>
      </c>
      <c r="D166" s="223"/>
      <c r="E166" s="224">
        <v>1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36">
        <v>52</v>
      </c>
      <c r="B167" s="237" t="s">
        <v>1292</v>
      </c>
      <c r="C167" s="250" t="s">
        <v>1293</v>
      </c>
      <c r="D167" s="238" t="s">
        <v>450</v>
      </c>
      <c r="E167" s="239">
        <v>1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9.6000000000000002E-2</v>
      </c>
      <c r="O167" s="239">
        <f>ROUND(E167*N167,2)</f>
        <v>0.1</v>
      </c>
      <c r="P167" s="239">
        <v>0</v>
      </c>
      <c r="Q167" s="239">
        <f>ROUND(E167*P167,2)</f>
        <v>0</v>
      </c>
      <c r="R167" s="241" t="s">
        <v>461</v>
      </c>
      <c r="S167" s="241" t="s">
        <v>239</v>
      </c>
      <c r="T167" s="242" t="s">
        <v>240</v>
      </c>
      <c r="U167" s="221">
        <v>0</v>
      </c>
      <c r="V167" s="221">
        <f>ROUND(E167*U167,2)</f>
        <v>0</v>
      </c>
      <c r="W167" s="221"/>
      <c r="X167" s="221" t="s">
        <v>462</v>
      </c>
      <c r="Y167" s="221" t="s">
        <v>312</v>
      </c>
      <c r="Z167" s="210"/>
      <c r="AA167" s="210"/>
      <c r="AB167" s="210"/>
      <c r="AC167" s="210"/>
      <c r="AD167" s="210"/>
      <c r="AE167" s="210"/>
      <c r="AF167" s="210"/>
      <c r="AG167" s="210" t="s">
        <v>463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2" t="s">
        <v>1285</v>
      </c>
      <c r="D168" s="223"/>
      <c r="E168" s="224">
        <v>1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36">
        <v>53</v>
      </c>
      <c r="B169" s="237" t="s">
        <v>1294</v>
      </c>
      <c r="C169" s="250" t="s">
        <v>1295</v>
      </c>
      <c r="D169" s="238" t="s">
        <v>450</v>
      </c>
      <c r="E169" s="239">
        <v>1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0.58499999999999996</v>
      </c>
      <c r="O169" s="239">
        <f>ROUND(E169*N169,2)</f>
        <v>0.59</v>
      </c>
      <c r="P169" s="239">
        <v>0</v>
      </c>
      <c r="Q169" s="239">
        <f>ROUND(E169*P169,2)</f>
        <v>0</v>
      </c>
      <c r="R169" s="241" t="s">
        <v>461</v>
      </c>
      <c r="S169" s="241" t="s">
        <v>239</v>
      </c>
      <c r="T169" s="242" t="s">
        <v>240</v>
      </c>
      <c r="U169" s="221">
        <v>0</v>
      </c>
      <c r="V169" s="221">
        <f>ROUND(E169*U169,2)</f>
        <v>0</v>
      </c>
      <c r="W169" s="221"/>
      <c r="X169" s="221" t="s">
        <v>462</v>
      </c>
      <c r="Y169" s="221" t="s">
        <v>312</v>
      </c>
      <c r="Z169" s="210"/>
      <c r="AA169" s="210"/>
      <c r="AB169" s="210"/>
      <c r="AC169" s="210"/>
      <c r="AD169" s="210"/>
      <c r="AE169" s="210"/>
      <c r="AF169" s="210"/>
      <c r="AG169" s="210" t="s">
        <v>463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2" t="s">
        <v>1285</v>
      </c>
      <c r="D170" s="223"/>
      <c r="E170" s="224">
        <v>1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36">
        <v>54</v>
      </c>
      <c r="B171" s="237" t="s">
        <v>1296</v>
      </c>
      <c r="C171" s="250" t="s">
        <v>1297</v>
      </c>
      <c r="D171" s="238" t="s">
        <v>450</v>
      </c>
      <c r="E171" s="239">
        <v>1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0.25</v>
      </c>
      <c r="O171" s="239">
        <f>ROUND(E171*N171,2)</f>
        <v>0.25</v>
      </c>
      <c r="P171" s="239">
        <v>0</v>
      </c>
      <c r="Q171" s="239">
        <f>ROUND(E171*P171,2)</f>
        <v>0</v>
      </c>
      <c r="R171" s="241" t="s">
        <v>461</v>
      </c>
      <c r="S171" s="241" t="s">
        <v>239</v>
      </c>
      <c r="T171" s="242" t="s">
        <v>240</v>
      </c>
      <c r="U171" s="221">
        <v>0</v>
      </c>
      <c r="V171" s="221">
        <f>ROUND(E171*U171,2)</f>
        <v>0</v>
      </c>
      <c r="W171" s="221"/>
      <c r="X171" s="221" t="s">
        <v>462</v>
      </c>
      <c r="Y171" s="221" t="s">
        <v>312</v>
      </c>
      <c r="Z171" s="210"/>
      <c r="AA171" s="210"/>
      <c r="AB171" s="210"/>
      <c r="AC171" s="210"/>
      <c r="AD171" s="210"/>
      <c r="AE171" s="210"/>
      <c r="AF171" s="210"/>
      <c r="AG171" s="210" t="s">
        <v>463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2" t="s">
        <v>1285</v>
      </c>
      <c r="D172" s="223"/>
      <c r="E172" s="224">
        <v>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6">
        <v>55</v>
      </c>
      <c r="B173" s="237" t="s">
        <v>1298</v>
      </c>
      <c r="C173" s="250" t="s">
        <v>1299</v>
      </c>
      <c r="D173" s="238" t="s">
        <v>450</v>
      </c>
      <c r="E173" s="239">
        <v>1</v>
      </c>
      <c r="F173" s="240"/>
      <c r="G173" s="241">
        <f>ROUND(E173*F173,2)</f>
        <v>0</v>
      </c>
      <c r="H173" s="240"/>
      <c r="I173" s="241">
        <f>ROUND(E173*H173,2)</f>
        <v>0</v>
      </c>
      <c r="J173" s="240"/>
      <c r="K173" s="241">
        <f>ROUND(E173*J173,2)</f>
        <v>0</v>
      </c>
      <c r="L173" s="241">
        <v>21</v>
      </c>
      <c r="M173" s="241">
        <f>G173*(1+L173/100)</f>
        <v>0</v>
      </c>
      <c r="N173" s="239">
        <v>0.5</v>
      </c>
      <c r="O173" s="239">
        <f>ROUND(E173*N173,2)</f>
        <v>0.5</v>
      </c>
      <c r="P173" s="239">
        <v>0</v>
      </c>
      <c r="Q173" s="239">
        <f>ROUND(E173*P173,2)</f>
        <v>0</v>
      </c>
      <c r="R173" s="241" t="s">
        <v>461</v>
      </c>
      <c r="S173" s="241" t="s">
        <v>239</v>
      </c>
      <c r="T173" s="242" t="s">
        <v>240</v>
      </c>
      <c r="U173" s="221">
        <v>0</v>
      </c>
      <c r="V173" s="221">
        <f>ROUND(E173*U173,2)</f>
        <v>0</v>
      </c>
      <c r="W173" s="221"/>
      <c r="X173" s="221" t="s">
        <v>462</v>
      </c>
      <c r="Y173" s="221" t="s">
        <v>312</v>
      </c>
      <c r="Z173" s="210"/>
      <c r="AA173" s="210"/>
      <c r="AB173" s="210"/>
      <c r="AC173" s="210"/>
      <c r="AD173" s="210"/>
      <c r="AE173" s="210"/>
      <c r="AF173" s="210"/>
      <c r="AG173" s="210" t="s">
        <v>463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2" t="s">
        <v>1285</v>
      </c>
      <c r="D174" s="223"/>
      <c r="E174" s="224">
        <v>1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247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6">
        <v>56</v>
      </c>
      <c r="B175" s="237" t="s">
        <v>1300</v>
      </c>
      <c r="C175" s="250" t="s">
        <v>1301</v>
      </c>
      <c r="D175" s="238" t="s">
        <v>450</v>
      </c>
      <c r="E175" s="239">
        <v>1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1.87</v>
      </c>
      <c r="O175" s="239">
        <f>ROUND(E175*N175,2)</f>
        <v>1.87</v>
      </c>
      <c r="P175" s="239">
        <v>0</v>
      </c>
      <c r="Q175" s="239">
        <f>ROUND(E175*P175,2)</f>
        <v>0</v>
      </c>
      <c r="R175" s="241" t="s">
        <v>461</v>
      </c>
      <c r="S175" s="241" t="s">
        <v>239</v>
      </c>
      <c r="T175" s="242" t="s">
        <v>240</v>
      </c>
      <c r="U175" s="221">
        <v>0</v>
      </c>
      <c r="V175" s="221">
        <f>ROUND(E175*U175,2)</f>
        <v>0</v>
      </c>
      <c r="W175" s="221"/>
      <c r="X175" s="221" t="s">
        <v>462</v>
      </c>
      <c r="Y175" s="221" t="s">
        <v>312</v>
      </c>
      <c r="Z175" s="210"/>
      <c r="AA175" s="210"/>
      <c r="AB175" s="210"/>
      <c r="AC175" s="210"/>
      <c r="AD175" s="210"/>
      <c r="AE175" s="210"/>
      <c r="AF175" s="210"/>
      <c r="AG175" s="210" t="s">
        <v>463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2" t="s">
        <v>1285</v>
      </c>
      <c r="D176" s="223"/>
      <c r="E176" s="224">
        <v>1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247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36">
        <v>57</v>
      </c>
      <c r="B177" s="237" t="s">
        <v>1302</v>
      </c>
      <c r="C177" s="250" t="s">
        <v>1303</v>
      </c>
      <c r="D177" s="238" t="s">
        <v>450</v>
      </c>
      <c r="E177" s="239">
        <v>2</v>
      </c>
      <c r="F177" s="240"/>
      <c r="G177" s="241">
        <f>ROUND(E177*F177,2)</f>
        <v>0</v>
      </c>
      <c r="H177" s="240"/>
      <c r="I177" s="241">
        <f>ROUND(E177*H177,2)</f>
        <v>0</v>
      </c>
      <c r="J177" s="240"/>
      <c r="K177" s="241">
        <f>ROUND(E177*J177,2)</f>
        <v>0</v>
      </c>
      <c r="L177" s="241">
        <v>21</v>
      </c>
      <c r="M177" s="241">
        <f>G177*(1+L177/100)</f>
        <v>0</v>
      </c>
      <c r="N177" s="239">
        <v>2E-3</v>
      </c>
      <c r="O177" s="239">
        <f>ROUND(E177*N177,2)</f>
        <v>0</v>
      </c>
      <c r="P177" s="239">
        <v>0</v>
      </c>
      <c r="Q177" s="239">
        <f>ROUND(E177*P177,2)</f>
        <v>0</v>
      </c>
      <c r="R177" s="241" t="s">
        <v>461</v>
      </c>
      <c r="S177" s="241" t="s">
        <v>239</v>
      </c>
      <c r="T177" s="242" t="s">
        <v>240</v>
      </c>
      <c r="U177" s="221">
        <v>0</v>
      </c>
      <c r="V177" s="221">
        <f>ROUND(E177*U177,2)</f>
        <v>0</v>
      </c>
      <c r="W177" s="221"/>
      <c r="X177" s="221" t="s">
        <v>462</v>
      </c>
      <c r="Y177" s="221" t="s">
        <v>312</v>
      </c>
      <c r="Z177" s="210"/>
      <c r="AA177" s="210"/>
      <c r="AB177" s="210"/>
      <c r="AC177" s="210"/>
      <c r="AD177" s="210"/>
      <c r="AE177" s="210"/>
      <c r="AF177" s="210"/>
      <c r="AG177" s="210" t="s">
        <v>463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2" t="s">
        <v>147</v>
      </c>
      <c r="D178" s="223"/>
      <c r="E178" s="224">
        <v>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29" t="s">
        <v>233</v>
      </c>
      <c r="B179" s="230" t="s">
        <v>169</v>
      </c>
      <c r="C179" s="249" t="s">
        <v>170</v>
      </c>
      <c r="D179" s="231"/>
      <c r="E179" s="232"/>
      <c r="F179" s="233"/>
      <c r="G179" s="233">
        <f>SUMIF(AG180:AG181,"&lt;&gt;NOR",G180:G181)</f>
        <v>0</v>
      </c>
      <c r="H179" s="233"/>
      <c r="I179" s="233">
        <f>SUM(I180:I181)</f>
        <v>0</v>
      </c>
      <c r="J179" s="233"/>
      <c r="K179" s="233">
        <f>SUM(K180:K181)</f>
        <v>0</v>
      </c>
      <c r="L179" s="233"/>
      <c r="M179" s="233">
        <f>SUM(M180:M181)</f>
        <v>0</v>
      </c>
      <c r="N179" s="232"/>
      <c r="O179" s="232">
        <f>SUM(O180:O181)</f>
        <v>0</v>
      </c>
      <c r="P179" s="232"/>
      <c r="Q179" s="232">
        <f>SUM(Q180:Q181)</f>
        <v>0</v>
      </c>
      <c r="R179" s="233"/>
      <c r="S179" s="233"/>
      <c r="T179" s="234"/>
      <c r="U179" s="228"/>
      <c r="V179" s="228">
        <f>SUM(V180:V181)</f>
        <v>17.77</v>
      </c>
      <c r="W179" s="228"/>
      <c r="X179" s="228"/>
      <c r="Y179" s="228"/>
      <c r="AG179" t="s">
        <v>234</v>
      </c>
    </row>
    <row r="180" spans="1:60" ht="22.5" outlineLevel="1" x14ac:dyDescent="0.2">
      <c r="A180" s="236">
        <v>58</v>
      </c>
      <c r="B180" s="237" t="s">
        <v>1304</v>
      </c>
      <c r="C180" s="250" t="s">
        <v>1305</v>
      </c>
      <c r="D180" s="238" t="s">
        <v>460</v>
      </c>
      <c r="E180" s="239">
        <v>84.024879999999996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41" t="s">
        <v>483</v>
      </c>
      <c r="S180" s="241" t="s">
        <v>239</v>
      </c>
      <c r="T180" s="242" t="s">
        <v>240</v>
      </c>
      <c r="U180" s="221">
        <v>0.21149999999999999</v>
      </c>
      <c r="V180" s="221">
        <f>ROUND(E180*U180,2)</f>
        <v>17.77</v>
      </c>
      <c r="W180" s="221"/>
      <c r="X180" s="221" t="s">
        <v>563</v>
      </c>
      <c r="Y180" s="221" t="s">
        <v>312</v>
      </c>
      <c r="Z180" s="210"/>
      <c r="AA180" s="210"/>
      <c r="AB180" s="210"/>
      <c r="AC180" s="210"/>
      <c r="AD180" s="210"/>
      <c r="AE180" s="210"/>
      <c r="AF180" s="210"/>
      <c r="AG180" s="210" t="s">
        <v>564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1" t="s">
        <v>1306</v>
      </c>
      <c r="D181" s="243"/>
      <c r="E181" s="243"/>
      <c r="F181" s="243"/>
      <c r="G181" s="243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29" t="s">
        <v>233</v>
      </c>
      <c r="B182" s="230" t="s">
        <v>181</v>
      </c>
      <c r="C182" s="249" t="s">
        <v>182</v>
      </c>
      <c r="D182" s="231"/>
      <c r="E182" s="232"/>
      <c r="F182" s="233"/>
      <c r="G182" s="233">
        <f>SUMIF(AG183:AG184,"&lt;&gt;NOR",G183:G184)</f>
        <v>0</v>
      </c>
      <c r="H182" s="233"/>
      <c r="I182" s="233">
        <f>SUM(I183:I184)</f>
        <v>0</v>
      </c>
      <c r="J182" s="233"/>
      <c r="K182" s="233">
        <f>SUM(K183:K184)</f>
        <v>0</v>
      </c>
      <c r="L182" s="233"/>
      <c r="M182" s="233">
        <f>SUM(M183:M184)</f>
        <v>0</v>
      </c>
      <c r="N182" s="232"/>
      <c r="O182" s="232">
        <f>SUM(O183:O184)</f>
        <v>0</v>
      </c>
      <c r="P182" s="232"/>
      <c r="Q182" s="232">
        <f>SUM(Q183:Q184)</f>
        <v>0</v>
      </c>
      <c r="R182" s="233"/>
      <c r="S182" s="233"/>
      <c r="T182" s="234"/>
      <c r="U182" s="228"/>
      <c r="V182" s="228">
        <f>SUM(V183:V184)</f>
        <v>0.36</v>
      </c>
      <c r="W182" s="228"/>
      <c r="X182" s="228"/>
      <c r="Y182" s="228"/>
      <c r="AG182" t="s">
        <v>234</v>
      </c>
    </row>
    <row r="183" spans="1:60" outlineLevel="1" x14ac:dyDescent="0.2">
      <c r="A183" s="236">
        <v>59</v>
      </c>
      <c r="B183" s="237" t="s">
        <v>1307</v>
      </c>
      <c r="C183" s="250" t="s">
        <v>1308</v>
      </c>
      <c r="D183" s="238" t="s">
        <v>237</v>
      </c>
      <c r="E183" s="239">
        <v>2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8.4000000000000003E-4</v>
      </c>
      <c r="O183" s="239">
        <f>ROUND(E183*N183,2)</f>
        <v>0</v>
      </c>
      <c r="P183" s="239">
        <v>0</v>
      </c>
      <c r="Q183" s="239">
        <f>ROUND(E183*P183,2)</f>
        <v>0</v>
      </c>
      <c r="R183" s="241" t="s">
        <v>1149</v>
      </c>
      <c r="S183" s="241" t="s">
        <v>239</v>
      </c>
      <c r="T183" s="242" t="s">
        <v>240</v>
      </c>
      <c r="U183" s="221">
        <v>0.18</v>
      </c>
      <c r="V183" s="221">
        <f>ROUND(E183*U183,2)</f>
        <v>0.36</v>
      </c>
      <c r="W183" s="221"/>
      <c r="X183" s="221" t="s">
        <v>241</v>
      </c>
      <c r="Y183" s="221" t="s">
        <v>312</v>
      </c>
      <c r="Z183" s="210"/>
      <c r="AA183" s="210"/>
      <c r="AB183" s="210"/>
      <c r="AC183" s="210"/>
      <c r="AD183" s="210"/>
      <c r="AE183" s="210"/>
      <c r="AF183" s="210"/>
      <c r="AG183" s="210" t="s">
        <v>243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2" t="s">
        <v>1309</v>
      </c>
      <c r="D184" s="223"/>
      <c r="E184" s="224">
        <v>2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29" t="s">
        <v>233</v>
      </c>
      <c r="B185" s="230" t="s">
        <v>197</v>
      </c>
      <c r="C185" s="249" t="s">
        <v>198</v>
      </c>
      <c r="D185" s="231"/>
      <c r="E185" s="232"/>
      <c r="F185" s="233"/>
      <c r="G185" s="233">
        <f>SUMIF(AG186:AG189,"&lt;&gt;NOR",G186:G189)</f>
        <v>0</v>
      </c>
      <c r="H185" s="233"/>
      <c r="I185" s="233">
        <f>SUM(I186:I189)</f>
        <v>0</v>
      </c>
      <c r="J185" s="233"/>
      <c r="K185" s="233">
        <f>SUM(K186:K189)</f>
        <v>0</v>
      </c>
      <c r="L185" s="233"/>
      <c r="M185" s="233">
        <f>SUM(M186:M189)</f>
        <v>0</v>
      </c>
      <c r="N185" s="232"/>
      <c r="O185" s="232">
        <f>SUM(O186:O189)</f>
        <v>0</v>
      </c>
      <c r="P185" s="232"/>
      <c r="Q185" s="232">
        <f>SUM(Q186:Q189)</f>
        <v>0</v>
      </c>
      <c r="R185" s="233"/>
      <c r="S185" s="233"/>
      <c r="T185" s="234"/>
      <c r="U185" s="228"/>
      <c r="V185" s="228">
        <f>SUM(V186:V189)</f>
        <v>7.66</v>
      </c>
      <c r="W185" s="228"/>
      <c r="X185" s="228"/>
      <c r="Y185" s="228"/>
      <c r="AG185" t="s">
        <v>234</v>
      </c>
    </row>
    <row r="186" spans="1:60" outlineLevel="1" x14ac:dyDescent="0.2">
      <c r="A186" s="260">
        <v>60</v>
      </c>
      <c r="B186" s="261" t="s">
        <v>1310</v>
      </c>
      <c r="C186" s="267" t="s">
        <v>1311</v>
      </c>
      <c r="D186" s="262" t="s">
        <v>289</v>
      </c>
      <c r="E186" s="263">
        <v>10</v>
      </c>
      <c r="F186" s="264"/>
      <c r="G186" s="265">
        <f>ROUND(E186*F186,2)</f>
        <v>0</v>
      </c>
      <c r="H186" s="264"/>
      <c r="I186" s="265">
        <f>ROUND(E186*H186,2)</f>
        <v>0</v>
      </c>
      <c r="J186" s="264"/>
      <c r="K186" s="265">
        <f>ROUND(E186*J186,2)</f>
        <v>0</v>
      </c>
      <c r="L186" s="265">
        <v>21</v>
      </c>
      <c r="M186" s="265">
        <f>G186*(1+L186/100)</f>
        <v>0</v>
      </c>
      <c r="N186" s="263">
        <v>0</v>
      </c>
      <c r="O186" s="263">
        <f>ROUND(E186*N186,2)</f>
        <v>0</v>
      </c>
      <c r="P186" s="263">
        <v>0</v>
      </c>
      <c r="Q186" s="263">
        <f>ROUND(E186*P186,2)</f>
        <v>0</v>
      </c>
      <c r="R186" s="265"/>
      <c r="S186" s="265" t="s">
        <v>239</v>
      </c>
      <c r="T186" s="266" t="s">
        <v>240</v>
      </c>
      <c r="U186" s="221">
        <v>0.59160000000000001</v>
      </c>
      <c r="V186" s="221">
        <f>ROUND(E186*U186,2)</f>
        <v>5.92</v>
      </c>
      <c r="W186" s="221"/>
      <c r="X186" s="221" t="s">
        <v>241</v>
      </c>
      <c r="Y186" s="221" t="s">
        <v>312</v>
      </c>
      <c r="Z186" s="210"/>
      <c r="AA186" s="210"/>
      <c r="AB186" s="210"/>
      <c r="AC186" s="210"/>
      <c r="AD186" s="210"/>
      <c r="AE186" s="210"/>
      <c r="AF186" s="210"/>
      <c r="AG186" s="210" t="s">
        <v>243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60">
        <v>61</v>
      </c>
      <c r="B187" s="261" t="s">
        <v>1312</v>
      </c>
      <c r="C187" s="267" t="s">
        <v>1313</v>
      </c>
      <c r="D187" s="262" t="s">
        <v>289</v>
      </c>
      <c r="E187" s="263">
        <v>10</v>
      </c>
      <c r="F187" s="264"/>
      <c r="G187" s="265">
        <f>ROUND(E187*F187,2)</f>
        <v>0</v>
      </c>
      <c r="H187" s="264"/>
      <c r="I187" s="265">
        <f>ROUND(E187*H187,2)</f>
        <v>0</v>
      </c>
      <c r="J187" s="264"/>
      <c r="K187" s="265">
        <f>ROUND(E187*J187,2)</f>
        <v>0</v>
      </c>
      <c r="L187" s="265">
        <v>21</v>
      </c>
      <c r="M187" s="265">
        <f>G187*(1+L187/100)</f>
        <v>0</v>
      </c>
      <c r="N187" s="263">
        <v>0</v>
      </c>
      <c r="O187" s="263">
        <f>ROUND(E187*N187,2)</f>
        <v>0</v>
      </c>
      <c r="P187" s="263">
        <v>0</v>
      </c>
      <c r="Q187" s="263">
        <f>ROUND(E187*P187,2)</f>
        <v>0</v>
      </c>
      <c r="R187" s="265"/>
      <c r="S187" s="265" t="s">
        <v>239</v>
      </c>
      <c r="T187" s="266" t="s">
        <v>240</v>
      </c>
      <c r="U187" s="221">
        <v>0.17399999999999999</v>
      </c>
      <c r="V187" s="221">
        <f>ROUND(E187*U187,2)</f>
        <v>1.74</v>
      </c>
      <c r="W187" s="221"/>
      <c r="X187" s="221" t="s">
        <v>241</v>
      </c>
      <c r="Y187" s="221" t="s">
        <v>312</v>
      </c>
      <c r="Z187" s="210"/>
      <c r="AA187" s="210"/>
      <c r="AB187" s="210"/>
      <c r="AC187" s="210"/>
      <c r="AD187" s="210"/>
      <c r="AE187" s="210"/>
      <c r="AF187" s="210"/>
      <c r="AG187" s="210" t="s">
        <v>243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6">
        <v>62</v>
      </c>
      <c r="B188" s="237" t="s">
        <v>1314</v>
      </c>
      <c r="C188" s="250" t="s">
        <v>1315</v>
      </c>
      <c r="D188" s="238" t="s">
        <v>311</v>
      </c>
      <c r="E188" s="239">
        <v>0.31415999999999999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41" t="s">
        <v>461</v>
      </c>
      <c r="S188" s="241" t="s">
        <v>239</v>
      </c>
      <c r="T188" s="242" t="s">
        <v>240</v>
      </c>
      <c r="U188" s="221">
        <v>0</v>
      </c>
      <c r="V188" s="221">
        <f>ROUND(E188*U188,2)</f>
        <v>0</v>
      </c>
      <c r="W188" s="221"/>
      <c r="X188" s="221" t="s">
        <v>462</v>
      </c>
      <c r="Y188" s="221" t="s">
        <v>312</v>
      </c>
      <c r="Z188" s="210"/>
      <c r="AA188" s="210"/>
      <c r="AB188" s="210"/>
      <c r="AC188" s="210"/>
      <c r="AD188" s="210"/>
      <c r="AE188" s="210"/>
      <c r="AF188" s="210"/>
      <c r="AG188" s="210" t="s">
        <v>463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2" t="s">
        <v>1316</v>
      </c>
      <c r="D189" s="223"/>
      <c r="E189" s="224">
        <v>0.31415999999999999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3"/>
      <c r="B190" s="4"/>
      <c r="C190" s="257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v>15</v>
      </c>
      <c r="AF190">
        <v>21</v>
      </c>
      <c r="AG190" t="s">
        <v>219</v>
      </c>
    </row>
    <row r="191" spans="1:60" x14ac:dyDescent="0.2">
      <c r="A191" s="213"/>
      <c r="B191" s="214" t="s">
        <v>29</v>
      </c>
      <c r="C191" s="258"/>
      <c r="D191" s="215"/>
      <c r="E191" s="216"/>
      <c r="F191" s="216"/>
      <c r="G191" s="235">
        <f>G8+G95+G104+G119+G179+G182+G185</f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f>SUMIF(L7:L189,AE190,G7:G189)</f>
        <v>0</v>
      </c>
      <c r="AF191">
        <f>SUMIF(L7:L189,AF190,G7:G189)</f>
        <v>0</v>
      </c>
      <c r="AG191" t="s">
        <v>611</v>
      </c>
    </row>
    <row r="192" spans="1:60" x14ac:dyDescent="0.2">
      <c r="C192" s="259"/>
      <c r="D192" s="10"/>
      <c r="AG192" t="s">
        <v>612</v>
      </c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+Q1U8UQQijdm+hbxUhwDBnON8pTjqUkYhzO6wIhgipb3Qg09sAo+xS+Sqsi/wepRj5miX38AeJTpKUXg8SuuA==" saltValue="Rgvy5G0vfL0Dm3ZqRDk4wg==" spinCount="100000" sheet="1" formatRows="0"/>
  <mergeCells count="38">
    <mergeCell ref="C157:G157"/>
    <mergeCell ref="C181:G181"/>
    <mergeCell ref="C133:G133"/>
    <mergeCell ref="C136:G136"/>
    <mergeCell ref="C141:G141"/>
    <mergeCell ref="C145:G145"/>
    <mergeCell ref="C153:G153"/>
    <mergeCell ref="C156:G156"/>
    <mergeCell ref="C100:G100"/>
    <mergeCell ref="C106:G106"/>
    <mergeCell ref="C112:G112"/>
    <mergeCell ref="C121:G121"/>
    <mergeCell ref="C124:G124"/>
    <mergeCell ref="C131:G131"/>
    <mergeCell ref="C58:G58"/>
    <mergeCell ref="C64:G64"/>
    <mergeCell ref="C70:G70"/>
    <mergeCell ref="C75:G75"/>
    <mergeCell ref="C82:G82"/>
    <mergeCell ref="C97:G97"/>
    <mergeCell ref="C35:G35"/>
    <mergeCell ref="C38:G38"/>
    <mergeCell ref="C43:G43"/>
    <mergeCell ref="C46:G46"/>
    <mergeCell ref="C49:G49"/>
    <mergeCell ref="C52:G52"/>
    <mergeCell ref="C15:G15"/>
    <mergeCell ref="C18:G18"/>
    <mergeCell ref="C21:G21"/>
    <mergeCell ref="C24:G24"/>
    <mergeCell ref="C28:G28"/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E66B-93E0-4BD8-94E4-D6960530A1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66</v>
      </c>
      <c r="C3" s="199" t="s">
        <v>67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13.92</v>
      </c>
      <c r="R8" s="233"/>
      <c r="S8" s="233"/>
      <c r="T8" s="234"/>
      <c r="U8" s="228"/>
      <c r="V8" s="228">
        <f>SUM(V9:V16)</f>
        <v>7.49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635</v>
      </c>
      <c r="C9" s="250" t="s">
        <v>636</v>
      </c>
      <c r="D9" s="238" t="s">
        <v>237</v>
      </c>
      <c r="E9" s="239">
        <v>11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0.11</v>
      </c>
      <c r="Q9" s="239">
        <f>ROUND(E9*P9,2)</f>
        <v>1.21</v>
      </c>
      <c r="R9" s="241" t="s">
        <v>238</v>
      </c>
      <c r="S9" s="241" t="s">
        <v>239</v>
      </c>
      <c r="T9" s="242" t="s">
        <v>240</v>
      </c>
      <c r="U9" s="221">
        <v>0.2</v>
      </c>
      <c r="V9" s="221">
        <f>ROUND(E9*U9,2)</f>
        <v>2.2000000000000002</v>
      </c>
      <c r="W9" s="221"/>
      <c r="X9" s="221" t="s">
        <v>241</v>
      </c>
      <c r="Y9" s="221" t="s">
        <v>312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1317</v>
      </c>
      <c r="D10" s="223"/>
      <c r="E10" s="224">
        <v>11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6">
        <v>2</v>
      </c>
      <c r="B11" s="237" t="s">
        <v>640</v>
      </c>
      <c r="C11" s="250" t="s">
        <v>641</v>
      </c>
      <c r="D11" s="238" t="s">
        <v>237</v>
      </c>
      <c r="E11" s="239">
        <v>11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0.44</v>
      </c>
      <c r="Q11" s="239">
        <f>ROUND(E11*P11,2)</f>
        <v>4.84</v>
      </c>
      <c r="R11" s="241" t="s">
        <v>238</v>
      </c>
      <c r="S11" s="241" t="s">
        <v>239</v>
      </c>
      <c r="T11" s="242" t="s">
        <v>240</v>
      </c>
      <c r="U11" s="221">
        <v>0.2</v>
      </c>
      <c r="V11" s="221">
        <f>ROUND(E11*U11,2)</f>
        <v>2.2000000000000002</v>
      </c>
      <c r="W11" s="221"/>
      <c r="X11" s="221" t="s">
        <v>241</v>
      </c>
      <c r="Y11" s="221" t="s">
        <v>312</v>
      </c>
      <c r="Z11" s="210"/>
      <c r="AA11" s="210"/>
      <c r="AB11" s="210"/>
      <c r="AC11" s="210"/>
      <c r="AD11" s="210"/>
      <c r="AE11" s="210"/>
      <c r="AF11" s="210"/>
      <c r="AG11" s="210" t="s">
        <v>243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51" t="s">
        <v>642</v>
      </c>
      <c r="D12" s="243"/>
      <c r="E12" s="243"/>
      <c r="F12" s="243"/>
      <c r="G12" s="243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4" t="str">
        <f>C12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2" t="s">
        <v>1317</v>
      </c>
      <c r="D13" s="223"/>
      <c r="E13" s="224">
        <v>11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644</v>
      </c>
      <c r="C14" s="250" t="s">
        <v>645</v>
      </c>
      <c r="D14" s="238" t="s">
        <v>311</v>
      </c>
      <c r="E14" s="239">
        <v>6.05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1.3</v>
      </c>
      <c r="Q14" s="239">
        <f>ROUND(E14*P14,2)</f>
        <v>7.87</v>
      </c>
      <c r="R14" s="241" t="s">
        <v>646</v>
      </c>
      <c r="S14" s="241" t="s">
        <v>239</v>
      </c>
      <c r="T14" s="242" t="s">
        <v>240</v>
      </c>
      <c r="U14" s="221">
        <v>0.51</v>
      </c>
      <c r="V14" s="221">
        <f>ROUND(E14*U14,2)</f>
        <v>3.09</v>
      </c>
      <c r="W14" s="221"/>
      <c r="X14" s="221" t="s">
        <v>241</v>
      </c>
      <c r="Y14" s="221" t="s">
        <v>312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1" t="s">
        <v>647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1318</v>
      </c>
      <c r="D16" s="223"/>
      <c r="E16" s="224">
        <v>6.05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9" t="s">
        <v>233</v>
      </c>
      <c r="B17" s="230" t="s">
        <v>153</v>
      </c>
      <c r="C17" s="249" t="s">
        <v>154</v>
      </c>
      <c r="D17" s="231"/>
      <c r="E17" s="232"/>
      <c r="F17" s="233"/>
      <c r="G17" s="233">
        <f>SUMIF(AG18:AG47,"&lt;&gt;NOR",G18:G47)</f>
        <v>0</v>
      </c>
      <c r="H17" s="233"/>
      <c r="I17" s="233">
        <f>SUM(I18:I47)</f>
        <v>0</v>
      </c>
      <c r="J17" s="233"/>
      <c r="K17" s="233">
        <f>SUM(K18:K47)</f>
        <v>0</v>
      </c>
      <c r="L17" s="233"/>
      <c r="M17" s="233">
        <f>SUM(M18:M47)</f>
        <v>0</v>
      </c>
      <c r="N17" s="232"/>
      <c r="O17" s="232">
        <f>SUM(O18:O47)</f>
        <v>17.590000000000003</v>
      </c>
      <c r="P17" s="232"/>
      <c r="Q17" s="232">
        <f>SUM(Q18:Q47)</f>
        <v>0</v>
      </c>
      <c r="R17" s="233"/>
      <c r="S17" s="233"/>
      <c r="T17" s="234"/>
      <c r="U17" s="228"/>
      <c r="V17" s="228">
        <f>SUM(V18:V47)</f>
        <v>6.4</v>
      </c>
      <c r="W17" s="228"/>
      <c r="X17" s="228"/>
      <c r="Y17" s="228"/>
      <c r="AG17" t="s">
        <v>234</v>
      </c>
    </row>
    <row r="18" spans="1:60" outlineLevel="1" x14ac:dyDescent="0.2">
      <c r="A18" s="236">
        <v>4</v>
      </c>
      <c r="B18" s="237" t="s">
        <v>722</v>
      </c>
      <c r="C18" s="250" t="s">
        <v>723</v>
      </c>
      <c r="D18" s="238" t="s">
        <v>311</v>
      </c>
      <c r="E18" s="239">
        <v>6.05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239</v>
      </c>
      <c r="T18" s="242" t="s">
        <v>240</v>
      </c>
      <c r="U18" s="221">
        <v>0.33</v>
      </c>
      <c r="V18" s="221">
        <f>ROUND(E18*U18,2)</f>
        <v>2</v>
      </c>
      <c r="W18" s="221"/>
      <c r="X18" s="221" t="s">
        <v>241</v>
      </c>
      <c r="Y18" s="221" t="s">
        <v>312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1318</v>
      </c>
      <c r="D19" s="223"/>
      <c r="E19" s="224">
        <v>6.05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729</v>
      </c>
      <c r="C20" s="250" t="s">
        <v>730</v>
      </c>
      <c r="D20" s="238" t="s">
        <v>237</v>
      </c>
      <c r="E20" s="239">
        <v>11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0.43</v>
      </c>
      <c r="O20" s="239">
        <f>ROUND(E20*N20,2)</f>
        <v>4.7300000000000004</v>
      </c>
      <c r="P20" s="239">
        <v>0</v>
      </c>
      <c r="Q20" s="239">
        <f>ROUND(E20*P20,2)</f>
        <v>0</v>
      </c>
      <c r="R20" s="241" t="s">
        <v>238</v>
      </c>
      <c r="S20" s="241" t="s">
        <v>239</v>
      </c>
      <c r="T20" s="242" t="s">
        <v>240</v>
      </c>
      <c r="U20" s="221">
        <v>2.8000000000000001E-2</v>
      </c>
      <c r="V20" s="221">
        <f>ROUND(E20*U20,2)</f>
        <v>0.31</v>
      </c>
      <c r="W20" s="221"/>
      <c r="X20" s="221" t="s">
        <v>241</v>
      </c>
      <c r="Y20" s="221" t="s">
        <v>312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731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1319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1320</v>
      </c>
      <c r="D23" s="223"/>
      <c r="E23" s="224">
        <v>11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6">
        <v>6</v>
      </c>
      <c r="B24" s="237" t="s">
        <v>736</v>
      </c>
      <c r="C24" s="250" t="s">
        <v>737</v>
      </c>
      <c r="D24" s="238" t="s">
        <v>237</v>
      </c>
      <c r="E24" s="239">
        <v>11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0.441</v>
      </c>
      <c r="O24" s="239">
        <f>ROUND(E24*N24,2)</f>
        <v>4.8499999999999996</v>
      </c>
      <c r="P24" s="239">
        <v>0</v>
      </c>
      <c r="Q24" s="239">
        <f>ROUND(E24*P24,2)</f>
        <v>0</v>
      </c>
      <c r="R24" s="241" t="s">
        <v>238</v>
      </c>
      <c r="S24" s="241" t="s">
        <v>239</v>
      </c>
      <c r="T24" s="242" t="s">
        <v>240</v>
      </c>
      <c r="U24" s="221">
        <v>2.9000000000000001E-2</v>
      </c>
      <c r="V24" s="221">
        <f>ROUND(E24*U24,2)</f>
        <v>0.32</v>
      </c>
      <c r="W24" s="221"/>
      <c r="X24" s="221" t="s">
        <v>241</v>
      </c>
      <c r="Y24" s="221" t="s">
        <v>312</v>
      </c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1319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1320</v>
      </c>
      <c r="D26" s="223"/>
      <c r="E26" s="224">
        <v>11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6">
        <v>7</v>
      </c>
      <c r="B27" s="237" t="s">
        <v>1321</v>
      </c>
      <c r="C27" s="250" t="s">
        <v>1322</v>
      </c>
      <c r="D27" s="238" t="s">
        <v>237</v>
      </c>
      <c r="E27" s="239">
        <v>11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0.21099999999999999</v>
      </c>
      <c r="O27" s="239">
        <f>ROUND(E27*N27,2)</f>
        <v>2.3199999999999998</v>
      </c>
      <c r="P27" s="239">
        <v>0</v>
      </c>
      <c r="Q27" s="239">
        <f>ROUND(E27*P27,2)</f>
        <v>0</v>
      </c>
      <c r="R27" s="241" t="s">
        <v>238</v>
      </c>
      <c r="S27" s="241" t="s">
        <v>239</v>
      </c>
      <c r="T27" s="242" t="s">
        <v>240</v>
      </c>
      <c r="U27" s="221">
        <v>7.1999999999999995E-2</v>
      </c>
      <c r="V27" s="221">
        <f>ROUND(E27*U27,2)</f>
        <v>0.79</v>
      </c>
      <c r="W27" s="221"/>
      <c r="X27" s="221" t="s">
        <v>241</v>
      </c>
      <c r="Y27" s="221" t="s">
        <v>312</v>
      </c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740</v>
      </c>
      <c r="D28" s="243"/>
      <c r="E28" s="243"/>
      <c r="F28" s="243"/>
      <c r="G28" s="243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1319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1320</v>
      </c>
      <c r="D30" s="223"/>
      <c r="E30" s="224">
        <v>11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6">
        <v>8</v>
      </c>
      <c r="B31" s="237" t="s">
        <v>741</v>
      </c>
      <c r="C31" s="250" t="s">
        <v>742</v>
      </c>
      <c r="D31" s="238" t="s">
        <v>237</v>
      </c>
      <c r="E31" s="239">
        <v>11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0.38313999999999998</v>
      </c>
      <c r="O31" s="239">
        <f>ROUND(E31*N31,2)</f>
        <v>4.21</v>
      </c>
      <c r="P31" s="239">
        <v>0</v>
      </c>
      <c r="Q31" s="239">
        <f>ROUND(E31*P31,2)</f>
        <v>0</v>
      </c>
      <c r="R31" s="241" t="s">
        <v>238</v>
      </c>
      <c r="S31" s="241" t="s">
        <v>239</v>
      </c>
      <c r="T31" s="242" t="s">
        <v>240</v>
      </c>
      <c r="U31" s="221">
        <v>2.5999999999999999E-2</v>
      </c>
      <c r="V31" s="221">
        <f>ROUND(E31*U31,2)</f>
        <v>0.28999999999999998</v>
      </c>
      <c r="W31" s="221"/>
      <c r="X31" s="221" t="s">
        <v>241</v>
      </c>
      <c r="Y31" s="221" t="s">
        <v>312</v>
      </c>
      <c r="Z31" s="210"/>
      <c r="AA31" s="210"/>
      <c r="AB31" s="210"/>
      <c r="AC31" s="210"/>
      <c r="AD31" s="210"/>
      <c r="AE31" s="210"/>
      <c r="AF31" s="210"/>
      <c r="AG31" s="210" t="s">
        <v>243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1" t="s">
        <v>743</v>
      </c>
      <c r="D32" s="243"/>
      <c r="E32" s="243"/>
      <c r="F32" s="243"/>
      <c r="G32" s="243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1319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1320</v>
      </c>
      <c r="D34" s="223"/>
      <c r="E34" s="224">
        <v>11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9</v>
      </c>
      <c r="B35" s="237" t="s">
        <v>744</v>
      </c>
      <c r="C35" s="250" t="s">
        <v>1323</v>
      </c>
      <c r="D35" s="238" t="s">
        <v>237</v>
      </c>
      <c r="E35" s="239">
        <v>11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6.9999999999999999E-4</v>
      </c>
      <c r="O35" s="239">
        <f>ROUND(E35*N35,2)</f>
        <v>0.01</v>
      </c>
      <c r="P35" s="239">
        <v>0</v>
      </c>
      <c r="Q35" s="239">
        <f>ROUND(E35*P35,2)</f>
        <v>0</v>
      </c>
      <c r="R35" s="241" t="s">
        <v>238</v>
      </c>
      <c r="S35" s="241" t="s">
        <v>239</v>
      </c>
      <c r="T35" s="242" t="s">
        <v>240</v>
      </c>
      <c r="U35" s="221">
        <v>2E-3</v>
      </c>
      <c r="V35" s="221">
        <f>ROUND(E35*U35,2)</f>
        <v>0.02</v>
      </c>
      <c r="W35" s="221"/>
      <c r="X35" s="221" t="s">
        <v>241</v>
      </c>
      <c r="Y35" s="221" t="s">
        <v>312</v>
      </c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746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1319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1320</v>
      </c>
      <c r="D38" s="223"/>
      <c r="E38" s="224">
        <v>11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6">
        <v>10</v>
      </c>
      <c r="B39" s="237" t="s">
        <v>747</v>
      </c>
      <c r="C39" s="250" t="s">
        <v>1324</v>
      </c>
      <c r="D39" s="238" t="s">
        <v>237</v>
      </c>
      <c r="E39" s="239">
        <v>11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6.9999999999999999E-4</v>
      </c>
      <c r="O39" s="239">
        <f>ROUND(E39*N39,2)</f>
        <v>0.01</v>
      </c>
      <c r="P39" s="239">
        <v>0</v>
      </c>
      <c r="Q39" s="239">
        <f>ROUND(E39*P39,2)</f>
        <v>0</v>
      </c>
      <c r="R39" s="241" t="s">
        <v>238</v>
      </c>
      <c r="S39" s="241" t="s">
        <v>239</v>
      </c>
      <c r="T39" s="242" t="s">
        <v>240</v>
      </c>
      <c r="U39" s="221">
        <v>2E-3</v>
      </c>
      <c r="V39" s="221">
        <f>ROUND(E39*U39,2)</f>
        <v>0.02</v>
      </c>
      <c r="W39" s="221"/>
      <c r="X39" s="221" t="s">
        <v>241</v>
      </c>
      <c r="Y39" s="221" t="s">
        <v>312</v>
      </c>
      <c r="Z39" s="210"/>
      <c r="AA39" s="210"/>
      <c r="AB39" s="210"/>
      <c r="AC39" s="210"/>
      <c r="AD39" s="210"/>
      <c r="AE39" s="210"/>
      <c r="AF39" s="210"/>
      <c r="AG39" s="210" t="s">
        <v>243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746</v>
      </c>
      <c r="D40" s="243"/>
      <c r="E40" s="243"/>
      <c r="F40" s="243"/>
      <c r="G40" s="243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1319</v>
      </c>
      <c r="D41" s="223"/>
      <c r="E41" s="224"/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1320</v>
      </c>
      <c r="D42" s="223"/>
      <c r="E42" s="224">
        <v>11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6">
        <v>11</v>
      </c>
      <c r="B43" s="237" t="s">
        <v>749</v>
      </c>
      <c r="C43" s="250" t="s">
        <v>750</v>
      </c>
      <c r="D43" s="238" t="s">
        <v>237</v>
      </c>
      <c r="E43" s="239">
        <v>11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0.12966</v>
      </c>
      <c r="O43" s="239">
        <f>ROUND(E43*N43,2)</f>
        <v>1.43</v>
      </c>
      <c r="P43" s="239">
        <v>0</v>
      </c>
      <c r="Q43" s="239">
        <f>ROUND(E43*P43,2)</f>
        <v>0</v>
      </c>
      <c r="R43" s="241" t="s">
        <v>238</v>
      </c>
      <c r="S43" s="241" t="s">
        <v>239</v>
      </c>
      <c r="T43" s="242" t="s">
        <v>240</v>
      </c>
      <c r="U43" s="221">
        <v>7.1999999999999995E-2</v>
      </c>
      <c r="V43" s="221">
        <f>ROUND(E43*U43,2)</f>
        <v>0.79</v>
      </c>
      <c r="W43" s="221"/>
      <c r="X43" s="221" t="s">
        <v>241</v>
      </c>
      <c r="Y43" s="221" t="s">
        <v>312</v>
      </c>
      <c r="Z43" s="210"/>
      <c r="AA43" s="210"/>
      <c r="AB43" s="210"/>
      <c r="AC43" s="210"/>
      <c r="AD43" s="210"/>
      <c r="AE43" s="210"/>
      <c r="AF43" s="210"/>
      <c r="AG43" s="210" t="s">
        <v>243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1317</v>
      </c>
      <c r="D44" s="223"/>
      <c r="E44" s="224">
        <v>11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12</v>
      </c>
      <c r="B45" s="237" t="s">
        <v>751</v>
      </c>
      <c r="C45" s="250" t="s">
        <v>752</v>
      </c>
      <c r="D45" s="238" t="s">
        <v>289</v>
      </c>
      <c r="E45" s="239">
        <v>14.4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2.2399999999999998E-3</v>
      </c>
      <c r="O45" s="239">
        <f>ROUND(E45*N45,2)</f>
        <v>0.03</v>
      </c>
      <c r="P45" s="239">
        <v>0</v>
      </c>
      <c r="Q45" s="239">
        <f>ROUND(E45*P45,2)</f>
        <v>0</v>
      </c>
      <c r="R45" s="241" t="s">
        <v>238</v>
      </c>
      <c r="S45" s="241" t="s">
        <v>239</v>
      </c>
      <c r="T45" s="242" t="s">
        <v>240</v>
      </c>
      <c r="U45" s="221">
        <v>0.129</v>
      </c>
      <c r="V45" s="221">
        <f>ROUND(E45*U45,2)</f>
        <v>1.86</v>
      </c>
      <c r="W45" s="221"/>
      <c r="X45" s="221" t="s">
        <v>241</v>
      </c>
      <c r="Y45" s="221" t="s">
        <v>312</v>
      </c>
      <c r="Z45" s="210"/>
      <c r="AA45" s="210"/>
      <c r="AB45" s="210"/>
      <c r="AC45" s="210"/>
      <c r="AD45" s="210"/>
      <c r="AE45" s="210"/>
      <c r="AF45" s="210"/>
      <c r="AG45" s="210" t="s">
        <v>243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753</v>
      </c>
      <c r="D46" s="243"/>
      <c r="E46" s="243"/>
      <c r="F46" s="243"/>
      <c r="G46" s="243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1325</v>
      </c>
      <c r="D47" s="223"/>
      <c r="E47" s="224">
        <v>14.4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9" t="s">
        <v>233</v>
      </c>
      <c r="B48" s="230" t="s">
        <v>163</v>
      </c>
      <c r="C48" s="249" t="s">
        <v>164</v>
      </c>
      <c r="D48" s="231"/>
      <c r="E48" s="232"/>
      <c r="F48" s="233"/>
      <c r="G48" s="233">
        <f>SUMIF(AG49:AG53,"&lt;&gt;NOR",G49:G53)</f>
        <v>0</v>
      </c>
      <c r="H48" s="233"/>
      <c r="I48" s="233">
        <f>SUM(I49:I53)</f>
        <v>0</v>
      </c>
      <c r="J48" s="233"/>
      <c r="K48" s="233">
        <f>SUM(K49:K53)</f>
        <v>0</v>
      </c>
      <c r="L48" s="233"/>
      <c r="M48" s="233">
        <f>SUM(M49:M53)</f>
        <v>0</v>
      </c>
      <c r="N48" s="232"/>
      <c r="O48" s="232">
        <f>SUM(O49:O53)</f>
        <v>0</v>
      </c>
      <c r="P48" s="232"/>
      <c r="Q48" s="232">
        <f>SUM(Q49:Q53)</f>
        <v>0</v>
      </c>
      <c r="R48" s="233"/>
      <c r="S48" s="233"/>
      <c r="T48" s="234"/>
      <c r="U48" s="228"/>
      <c r="V48" s="228">
        <f>SUM(V49:V53)</f>
        <v>5.3</v>
      </c>
      <c r="W48" s="228"/>
      <c r="X48" s="228"/>
      <c r="Y48" s="228"/>
      <c r="AG48" t="s">
        <v>234</v>
      </c>
    </row>
    <row r="49" spans="1:60" outlineLevel="1" x14ac:dyDescent="0.2">
      <c r="A49" s="236">
        <v>13</v>
      </c>
      <c r="B49" s="237" t="s">
        <v>804</v>
      </c>
      <c r="C49" s="250" t="s">
        <v>805</v>
      </c>
      <c r="D49" s="238" t="s">
        <v>289</v>
      </c>
      <c r="E49" s="239">
        <v>14.4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238</v>
      </c>
      <c r="S49" s="241" t="s">
        <v>239</v>
      </c>
      <c r="T49" s="242" t="s">
        <v>240</v>
      </c>
      <c r="U49" s="221">
        <v>9.2999999999999999E-2</v>
      </c>
      <c r="V49" s="221">
        <f>ROUND(E49*U49,2)</f>
        <v>1.34</v>
      </c>
      <c r="W49" s="221"/>
      <c r="X49" s="221" t="s">
        <v>241</v>
      </c>
      <c r="Y49" s="221" t="s">
        <v>312</v>
      </c>
      <c r="Z49" s="210"/>
      <c r="AA49" s="210"/>
      <c r="AB49" s="210"/>
      <c r="AC49" s="210"/>
      <c r="AD49" s="210"/>
      <c r="AE49" s="210"/>
      <c r="AF49" s="210"/>
      <c r="AG49" s="210" t="s">
        <v>243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806</v>
      </c>
      <c r="D50" s="243"/>
      <c r="E50" s="243"/>
      <c r="F50" s="243"/>
      <c r="G50" s="243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1325</v>
      </c>
      <c r="D51" s="223"/>
      <c r="E51" s="224">
        <v>14.4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14</v>
      </c>
      <c r="B52" s="237" t="s">
        <v>807</v>
      </c>
      <c r="C52" s="250" t="s">
        <v>808</v>
      </c>
      <c r="D52" s="238" t="s">
        <v>289</v>
      </c>
      <c r="E52" s="239">
        <v>14.4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239</v>
      </c>
      <c r="T52" s="242" t="s">
        <v>240</v>
      </c>
      <c r="U52" s="221">
        <v>0.27500000000000002</v>
      </c>
      <c r="V52" s="221">
        <f>ROUND(E52*U52,2)</f>
        <v>3.96</v>
      </c>
      <c r="W52" s="221"/>
      <c r="X52" s="221" t="s">
        <v>241</v>
      </c>
      <c r="Y52" s="221" t="s">
        <v>312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1325</v>
      </c>
      <c r="D53" s="223"/>
      <c r="E53" s="224">
        <v>14.4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9" t="s">
        <v>233</v>
      </c>
      <c r="B54" s="230" t="s">
        <v>201</v>
      </c>
      <c r="C54" s="249" t="s">
        <v>202</v>
      </c>
      <c r="D54" s="231"/>
      <c r="E54" s="232"/>
      <c r="F54" s="233"/>
      <c r="G54" s="233">
        <f>SUMIF(AG55:AG58,"&lt;&gt;NOR",G55:G58)</f>
        <v>0</v>
      </c>
      <c r="H54" s="233"/>
      <c r="I54" s="233">
        <f>SUM(I55:I58)</f>
        <v>0</v>
      </c>
      <c r="J54" s="233"/>
      <c r="K54" s="233">
        <f>SUM(K55:K58)</f>
        <v>0</v>
      </c>
      <c r="L54" s="233"/>
      <c r="M54" s="233">
        <f>SUM(M55:M58)</f>
        <v>0</v>
      </c>
      <c r="N54" s="232"/>
      <c r="O54" s="232">
        <f>SUM(O55:O58)</f>
        <v>0</v>
      </c>
      <c r="P54" s="232"/>
      <c r="Q54" s="232">
        <f>SUM(Q55:Q58)</f>
        <v>0</v>
      </c>
      <c r="R54" s="233"/>
      <c r="S54" s="233"/>
      <c r="T54" s="234"/>
      <c r="U54" s="228"/>
      <c r="V54" s="228">
        <f>SUM(V55:V58)</f>
        <v>6.82</v>
      </c>
      <c r="W54" s="228"/>
      <c r="X54" s="228"/>
      <c r="Y54" s="228"/>
      <c r="AG54" t="s">
        <v>234</v>
      </c>
    </row>
    <row r="55" spans="1:60" outlineLevel="1" x14ac:dyDescent="0.2">
      <c r="A55" s="236">
        <v>15</v>
      </c>
      <c r="B55" s="237" t="s">
        <v>603</v>
      </c>
      <c r="C55" s="250" t="s">
        <v>604</v>
      </c>
      <c r="D55" s="238" t="s">
        <v>460</v>
      </c>
      <c r="E55" s="239">
        <v>13.914999999999999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429</v>
      </c>
      <c r="T55" s="242" t="s">
        <v>430</v>
      </c>
      <c r="U55" s="221">
        <v>0.49</v>
      </c>
      <c r="V55" s="221">
        <f>ROUND(E55*U55,2)</f>
        <v>6.82</v>
      </c>
      <c r="W55" s="221"/>
      <c r="X55" s="221" t="s">
        <v>605</v>
      </c>
      <c r="Y55" s="221" t="s">
        <v>256</v>
      </c>
      <c r="Z55" s="210"/>
      <c r="AA55" s="210"/>
      <c r="AB55" s="210"/>
      <c r="AC55" s="210"/>
      <c r="AD55" s="210"/>
      <c r="AE55" s="210"/>
      <c r="AF55" s="210"/>
      <c r="AG55" s="210" t="s">
        <v>606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5" t="s">
        <v>607</v>
      </c>
      <c r="D56" s="247"/>
      <c r="E56" s="247"/>
      <c r="F56" s="247"/>
      <c r="G56" s="247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608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6" t="s">
        <v>609</v>
      </c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6" t="s">
        <v>610</v>
      </c>
      <c r="D58" s="248"/>
      <c r="E58" s="248"/>
      <c r="F58" s="248"/>
      <c r="G58" s="248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608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219</v>
      </c>
    </row>
    <row r="60" spans="1:60" x14ac:dyDescent="0.2">
      <c r="A60" s="213"/>
      <c r="B60" s="214" t="s">
        <v>29</v>
      </c>
      <c r="C60" s="258"/>
      <c r="D60" s="215"/>
      <c r="E60" s="216"/>
      <c r="F60" s="216"/>
      <c r="G60" s="235">
        <f>G8+G17+G48+G54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611</v>
      </c>
    </row>
    <row r="61" spans="1:60" x14ac:dyDescent="0.2">
      <c r="C61" s="259"/>
      <c r="D61" s="10"/>
      <c r="AG61" t="s">
        <v>612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j/HV74Zz16F+AWi+zyX1JlVo66CBUM3q5BYuvIpbMmO1jDAipaaHHDCzK3uv1/3KMW8G9B+gz4MeZ/EUXsE0g==" saltValue="0bKKB1mimzKbQgUV8diEQQ==" spinCount="100000" sheet="1" formatRows="0"/>
  <mergeCells count="16">
    <mergeCell ref="C50:G50"/>
    <mergeCell ref="C56:G56"/>
    <mergeCell ref="C57:G57"/>
    <mergeCell ref="C58:G58"/>
    <mergeCell ref="C21:G21"/>
    <mergeCell ref="C28:G28"/>
    <mergeCell ref="C32:G32"/>
    <mergeCell ref="C36:G36"/>
    <mergeCell ref="C40:G40"/>
    <mergeCell ref="C46:G4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5F5E-E4B3-4631-B61F-84A5A1F771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SUMIF(AG9:AG203,"&lt;&gt;NOR",G9:G203)</f>
        <v>0</v>
      </c>
      <c r="H8" s="233"/>
      <c r="I8" s="233">
        <f>SUM(I9:I203)</f>
        <v>0</v>
      </c>
      <c r="J8" s="233"/>
      <c r="K8" s="233">
        <f>SUM(K9:K203)</f>
        <v>0</v>
      </c>
      <c r="L8" s="233"/>
      <c r="M8" s="233">
        <f>SUM(M9:M203)</f>
        <v>0</v>
      </c>
      <c r="N8" s="232"/>
      <c r="O8" s="232">
        <f>SUM(O9:O203)</f>
        <v>580.09999999999991</v>
      </c>
      <c r="P8" s="232"/>
      <c r="Q8" s="232">
        <f>SUM(Q9:Q203)</f>
        <v>0</v>
      </c>
      <c r="R8" s="233"/>
      <c r="S8" s="233"/>
      <c r="T8" s="234"/>
      <c r="U8" s="228"/>
      <c r="V8" s="228">
        <f>SUM(V9:V203)</f>
        <v>1263.7200000000003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1160</v>
      </c>
      <c r="C9" s="250" t="s">
        <v>1161</v>
      </c>
      <c r="D9" s="238" t="s">
        <v>1162</v>
      </c>
      <c r="E9" s="239">
        <v>120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0.20300000000000001</v>
      </c>
      <c r="V9" s="221">
        <f>ROUND(E9*U9,2)</f>
        <v>24.36</v>
      </c>
      <c r="W9" s="221"/>
      <c r="X9" s="221" t="s">
        <v>241</v>
      </c>
      <c r="Y9" s="221" t="s">
        <v>312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1163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na vzdálenost od hladiny vody v jímce po výšku roviny proložené osou nejvyššího bodu výtlačného potrubí. Včetně odpadní potrubí v délce do 20 m.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1164</v>
      </c>
      <c r="D11" s="223"/>
      <c r="E11" s="224">
        <v>120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6">
        <v>2</v>
      </c>
      <c r="B12" s="237" t="s">
        <v>1165</v>
      </c>
      <c r="C12" s="250" t="s">
        <v>1166</v>
      </c>
      <c r="D12" s="238" t="s">
        <v>1167</v>
      </c>
      <c r="E12" s="239">
        <v>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306</v>
      </c>
      <c r="S12" s="241" t="s">
        <v>239</v>
      </c>
      <c r="T12" s="242" t="s">
        <v>240</v>
      </c>
      <c r="U12" s="221">
        <v>0</v>
      </c>
      <c r="V12" s="221">
        <f>ROUND(E12*U12,2)</f>
        <v>0</v>
      </c>
      <c r="W12" s="221"/>
      <c r="X12" s="221" t="s">
        <v>241</v>
      </c>
      <c r="Y12" s="221" t="s">
        <v>312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1" t="s">
        <v>1168</v>
      </c>
      <c r="D13" s="243"/>
      <c r="E13" s="243"/>
      <c r="F13" s="243"/>
      <c r="G13" s="243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1169</v>
      </c>
      <c r="C14" s="250" t="s">
        <v>1170</v>
      </c>
      <c r="D14" s="238" t="s">
        <v>289</v>
      </c>
      <c r="E14" s="239">
        <v>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8.6899999999999998E-3</v>
      </c>
      <c r="O14" s="239">
        <f>ROUND(E14*N14,2)</f>
        <v>7.0000000000000007E-2</v>
      </c>
      <c r="P14" s="239">
        <v>0</v>
      </c>
      <c r="Q14" s="239">
        <f>ROUND(E14*P14,2)</f>
        <v>0</v>
      </c>
      <c r="R14" s="241" t="s">
        <v>306</v>
      </c>
      <c r="S14" s="241" t="s">
        <v>239</v>
      </c>
      <c r="T14" s="242" t="s">
        <v>240</v>
      </c>
      <c r="U14" s="221">
        <v>0.70299999999999996</v>
      </c>
      <c r="V14" s="221">
        <f>ROUND(E14*U14,2)</f>
        <v>5.62</v>
      </c>
      <c r="W14" s="221"/>
      <c r="X14" s="221" t="s">
        <v>241</v>
      </c>
      <c r="Y14" s="221" t="s">
        <v>312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307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1171</v>
      </c>
      <c r="D16" s="223"/>
      <c r="E16" s="224">
        <v>8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4</v>
      </c>
      <c r="B17" s="237" t="s">
        <v>1172</v>
      </c>
      <c r="C17" s="250" t="s">
        <v>1173</v>
      </c>
      <c r="D17" s="238" t="s">
        <v>289</v>
      </c>
      <c r="E17" s="239">
        <v>8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2.478E-2</v>
      </c>
      <c r="O17" s="239">
        <f>ROUND(E17*N17,2)</f>
        <v>0.2</v>
      </c>
      <c r="P17" s="239">
        <v>0</v>
      </c>
      <c r="Q17" s="239">
        <f>ROUND(E17*P17,2)</f>
        <v>0</v>
      </c>
      <c r="R17" s="241" t="s">
        <v>306</v>
      </c>
      <c r="S17" s="241" t="s">
        <v>239</v>
      </c>
      <c r="T17" s="242" t="s">
        <v>240</v>
      </c>
      <c r="U17" s="221">
        <v>0.54700000000000004</v>
      </c>
      <c r="V17" s="221">
        <f>ROUND(E17*U17,2)</f>
        <v>4.38</v>
      </c>
      <c r="W17" s="221"/>
      <c r="X17" s="221" t="s">
        <v>241</v>
      </c>
      <c r="Y17" s="221" t="s">
        <v>312</v>
      </c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1" t="s">
        <v>307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4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1171</v>
      </c>
      <c r="D19" s="223"/>
      <c r="E19" s="224">
        <v>8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1174</v>
      </c>
      <c r="C20" s="250" t="s">
        <v>1175</v>
      </c>
      <c r="D20" s="238" t="s">
        <v>311</v>
      </c>
      <c r="E20" s="239">
        <v>53.007199999999997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306</v>
      </c>
      <c r="S20" s="241" t="s">
        <v>239</v>
      </c>
      <c r="T20" s="242" t="s">
        <v>240</v>
      </c>
      <c r="U20" s="221">
        <v>2.2490000000000001</v>
      </c>
      <c r="V20" s="221">
        <f>ROUND(E20*U20,2)</f>
        <v>119.21</v>
      </c>
      <c r="W20" s="221"/>
      <c r="X20" s="221" t="s">
        <v>241</v>
      </c>
      <c r="Y20" s="221" t="s">
        <v>312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51" t="s">
        <v>1176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1326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1327</v>
      </c>
      <c r="D23" s="223"/>
      <c r="E23" s="224">
        <v>9.3963999999999999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1328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1329</v>
      </c>
      <c r="D25" s="223"/>
      <c r="E25" s="224">
        <v>3.456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1330</v>
      </c>
      <c r="D26" s="223"/>
      <c r="E26" s="224">
        <v>3.4047999999999998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347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1331</v>
      </c>
      <c r="D28" s="223"/>
      <c r="E28" s="224">
        <v>36.75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6">
        <v>6</v>
      </c>
      <c r="B29" s="237" t="s">
        <v>1332</v>
      </c>
      <c r="C29" s="250" t="s">
        <v>1333</v>
      </c>
      <c r="D29" s="238" t="s">
        <v>311</v>
      </c>
      <c r="E29" s="239">
        <v>291.23736000000002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306</v>
      </c>
      <c r="S29" s="241" t="s">
        <v>239</v>
      </c>
      <c r="T29" s="242" t="s">
        <v>240</v>
      </c>
      <c r="U29" s="221">
        <v>1.556</v>
      </c>
      <c r="V29" s="221">
        <f>ROUND(E29*U29,2)</f>
        <v>453.17</v>
      </c>
      <c r="W29" s="221"/>
      <c r="X29" s="221" t="s">
        <v>241</v>
      </c>
      <c r="Y29" s="221" t="s">
        <v>312</v>
      </c>
      <c r="Z29" s="210"/>
      <c r="AA29" s="210"/>
      <c r="AB29" s="210"/>
      <c r="AC29" s="210"/>
      <c r="AD29" s="210"/>
      <c r="AE29" s="210"/>
      <c r="AF29" s="210"/>
      <c r="AG29" s="210" t="s">
        <v>243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51" t="s">
        <v>1176</v>
      </c>
      <c r="D30" s="243"/>
      <c r="E30" s="243"/>
      <c r="F30" s="243"/>
      <c r="G30" s="243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4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1334</v>
      </c>
      <c r="D31" s="223"/>
      <c r="E31" s="224">
        <v>120.03688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1335</v>
      </c>
      <c r="D32" s="223"/>
      <c r="E32" s="224">
        <v>171.20048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7</v>
      </c>
      <c r="B33" s="237" t="s">
        <v>1178</v>
      </c>
      <c r="C33" s="250" t="s">
        <v>1179</v>
      </c>
      <c r="D33" s="238" t="s">
        <v>311</v>
      </c>
      <c r="E33" s="239">
        <v>137.69782000000001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 t="s">
        <v>306</v>
      </c>
      <c r="S33" s="241" t="s">
        <v>239</v>
      </c>
      <c r="T33" s="242" t="s">
        <v>240</v>
      </c>
      <c r="U33" s="221">
        <v>0.107</v>
      </c>
      <c r="V33" s="221">
        <f>ROUND(E33*U33,2)</f>
        <v>14.73</v>
      </c>
      <c r="W33" s="221"/>
      <c r="X33" s="221" t="s">
        <v>241</v>
      </c>
      <c r="Y33" s="221" t="s">
        <v>312</v>
      </c>
      <c r="Z33" s="210"/>
      <c r="AA33" s="210"/>
      <c r="AB33" s="210"/>
      <c r="AC33" s="210"/>
      <c r="AD33" s="210"/>
      <c r="AE33" s="210"/>
      <c r="AF33" s="210"/>
      <c r="AG33" s="210" t="s">
        <v>243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2" x14ac:dyDescent="0.2">
      <c r="A34" s="217"/>
      <c r="B34" s="218"/>
      <c r="C34" s="251" t="s">
        <v>1176</v>
      </c>
      <c r="D34" s="243"/>
      <c r="E34" s="243"/>
      <c r="F34" s="243"/>
      <c r="G34" s="243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4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937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1336</v>
      </c>
      <c r="D36" s="223"/>
      <c r="E36" s="224">
        <v>21.20288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247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1337</v>
      </c>
      <c r="D37" s="223"/>
      <c r="E37" s="224">
        <v>116.49494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8</v>
      </c>
      <c r="B38" s="237" t="s">
        <v>354</v>
      </c>
      <c r="C38" s="250" t="s">
        <v>355</v>
      </c>
      <c r="D38" s="238" t="s">
        <v>311</v>
      </c>
      <c r="E38" s="239">
        <v>144.03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306</v>
      </c>
      <c r="S38" s="241" t="s">
        <v>239</v>
      </c>
      <c r="T38" s="242" t="s">
        <v>240</v>
      </c>
      <c r="U38" s="221">
        <v>0.2</v>
      </c>
      <c r="V38" s="221">
        <f>ROUND(E38*U38,2)</f>
        <v>28.81</v>
      </c>
      <c r="W38" s="221"/>
      <c r="X38" s="221" t="s">
        <v>241</v>
      </c>
      <c r="Y38" s="221" t="s">
        <v>312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2" x14ac:dyDescent="0.2">
      <c r="A39" s="217"/>
      <c r="B39" s="218"/>
      <c r="C39" s="251" t="s">
        <v>356</v>
      </c>
      <c r="D39" s="243"/>
      <c r="E39" s="243"/>
      <c r="F39" s="243"/>
      <c r="G39" s="243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4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2" t="s">
        <v>1338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1339</v>
      </c>
      <c r="D41" s="223"/>
      <c r="E41" s="224">
        <v>9.69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1340</v>
      </c>
      <c r="D42" s="223"/>
      <c r="E42" s="224">
        <v>3.66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1341</v>
      </c>
      <c r="D43" s="223"/>
      <c r="E43" s="224">
        <v>5.8140000000000001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1342</v>
      </c>
      <c r="D44" s="223"/>
      <c r="E44" s="224">
        <v>26.795999999999999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347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1343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1344</v>
      </c>
      <c r="D47" s="223"/>
      <c r="E47" s="224">
        <v>34.277999999999999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1345</v>
      </c>
      <c r="D48" s="223"/>
      <c r="E48" s="224">
        <v>22.896000000000001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1346</v>
      </c>
      <c r="D49" s="223"/>
      <c r="E49" s="224">
        <v>33.695999999999998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347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1347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1348</v>
      </c>
      <c r="D52" s="223"/>
      <c r="E52" s="224">
        <v>2.16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1349</v>
      </c>
      <c r="D53" s="223"/>
      <c r="E53" s="224">
        <v>1.44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1350</v>
      </c>
      <c r="D54" s="223"/>
      <c r="E54" s="224">
        <v>3.6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6">
        <v>9</v>
      </c>
      <c r="B55" s="237" t="s">
        <v>942</v>
      </c>
      <c r="C55" s="250" t="s">
        <v>943</v>
      </c>
      <c r="D55" s="238" t="s">
        <v>311</v>
      </c>
      <c r="E55" s="239">
        <v>57.612000000000002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 t="s">
        <v>306</v>
      </c>
      <c r="S55" s="241" t="s">
        <v>239</v>
      </c>
      <c r="T55" s="242" t="s">
        <v>240</v>
      </c>
      <c r="U55" s="221">
        <v>8.4000000000000005E-2</v>
      </c>
      <c r="V55" s="221">
        <f>ROUND(E55*U55,2)</f>
        <v>4.84</v>
      </c>
      <c r="W55" s="221"/>
      <c r="X55" s="221" t="s">
        <v>241</v>
      </c>
      <c r="Y55" s="221" t="s">
        <v>312</v>
      </c>
      <c r="Z55" s="210"/>
      <c r="AA55" s="210"/>
      <c r="AB55" s="210"/>
      <c r="AC55" s="210"/>
      <c r="AD55" s="210"/>
      <c r="AE55" s="210"/>
      <c r="AF55" s="210"/>
      <c r="AG55" s="210" t="s">
        <v>243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3.75" outlineLevel="2" x14ac:dyDescent="0.2">
      <c r="A56" s="217"/>
      <c r="B56" s="218"/>
      <c r="C56" s="251" t="s">
        <v>356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4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937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1351</v>
      </c>
      <c r="D58" s="223"/>
      <c r="E58" s="224">
        <v>57.612000000000002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6">
        <v>10</v>
      </c>
      <c r="B59" s="237" t="s">
        <v>1352</v>
      </c>
      <c r="C59" s="250" t="s">
        <v>1353</v>
      </c>
      <c r="D59" s="238" t="s">
        <v>237</v>
      </c>
      <c r="E59" s="239">
        <v>230.64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9.8999999999999999E-4</v>
      </c>
      <c r="O59" s="239">
        <f>ROUND(E59*N59,2)</f>
        <v>0.23</v>
      </c>
      <c r="P59" s="239">
        <v>0</v>
      </c>
      <c r="Q59" s="239">
        <f>ROUND(E59*P59,2)</f>
        <v>0</v>
      </c>
      <c r="R59" s="241" t="s">
        <v>306</v>
      </c>
      <c r="S59" s="241" t="s">
        <v>239</v>
      </c>
      <c r="T59" s="242" t="s">
        <v>240</v>
      </c>
      <c r="U59" s="221">
        <v>0.23599999999999999</v>
      </c>
      <c r="V59" s="221">
        <f>ROUND(E59*U59,2)</f>
        <v>54.43</v>
      </c>
      <c r="W59" s="221"/>
      <c r="X59" s="221" t="s">
        <v>241</v>
      </c>
      <c r="Y59" s="221" t="s">
        <v>312</v>
      </c>
      <c r="Z59" s="210"/>
      <c r="AA59" s="210"/>
      <c r="AB59" s="210"/>
      <c r="AC59" s="210"/>
      <c r="AD59" s="210"/>
      <c r="AE59" s="210"/>
      <c r="AF59" s="210"/>
      <c r="AG59" s="210" t="s">
        <v>243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369</v>
      </c>
      <c r="D60" s="243"/>
      <c r="E60" s="243"/>
      <c r="F60" s="243"/>
      <c r="G60" s="243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1338</v>
      </c>
      <c r="D61" s="223"/>
      <c r="E61" s="224"/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1354</v>
      </c>
      <c r="D62" s="223"/>
      <c r="E62" s="224">
        <v>20.399999999999999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1355</v>
      </c>
      <c r="D63" s="223"/>
      <c r="E63" s="224">
        <v>6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1356</v>
      </c>
      <c r="D64" s="223"/>
      <c r="E64" s="224">
        <v>13.68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1357</v>
      </c>
      <c r="D65" s="223"/>
      <c r="E65" s="224">
        <v>36.96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347</v>
      </c>
      <c r="D66" s="223"/>
      <c r="E66" s="224"/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1343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1358</v>
      </c>
      <c r="D68" s="223"/>
      <c r="E68" s="224">
        <v>47.28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1359</v>
      </c>
      <c r="D69" s="223"/>
      <c r="E69" s="224">
        <v>38.159999999999997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247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1360</v>
      </c>
      <c r="D70" s="223"/>
      <c r="E70" s="224">
        <v>56.16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347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1347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1361</v>
      </c>
      <c r="D73" s="223"/>
      <c r="E73" s="224">
        <v>3.6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1362</v>
      </c>
      <c r="D74" s="223"/>
      <c r="E74" s="224">
        <v>2.4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1363</v>
      </c>
      <c r="D75" s="223"/>
      <c r="E75" s="224">
        <v>6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6">
        <v>11</v>
      </c>
      <c r="B76" s="237" t="s">
        <v>1364</v>
      </c>
      <c r="C76" s="250" t="s">
        <v>1365</v>
      </c>
      <c r="D76" s="238" t="s">
        <v>237</v>
      </c>
      <c r="E76" s="239">
        <v>230.64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41" t="s">
        <v>306</v>
      </c>
      <c r="S76" s="241" t="s">
        <v>239</v>
      </c>
      <c r="T76" s="242" t="s">
        <v>240</v>
      </c>
      <c r="U76" s="221">
        <v>7.0000000000000007E-2</v>
      </c>
      <c r="V76" s="221">
        <f>ROUND(E76*U76,2)</f>
        <v>16.14</v>
      </c>
      <c r="W76" s="221"/>
      <c r="X76" s="221" t="s">
        <v>241</v>
      </c>
      <c r="Y76" s="221" t="s">
        <v>312</v>
      </c>
      <c r="Z76" s="210"/>
      <c r="AA76" s="210"/>
      <c r="AB76" s="210"/>
      <c r="AC76" s="210"/>
      <c r="AD76" s="210"/>
      <c r="AE76" s="210"/>
      <c r="AF76" s="210"/>
      <c r="AG76" s="210" t="s">
        <v>243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374</v>
      </c>
      <c r="D77" s="243"/>
      <c r="E77" s="243"/>
      <c r="F77" s="243"/>
      <c r="G77" s="243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2" t="s">
        <v>1366</v>
      </c>
      <c r="D78" s="223"/>
      <c r="E78" s="224">
        <v>230.64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6">
        <v>12</v>
      </c>
      <c r="B79" s="237" t="s">
        <v>376</v>
      </c>
      <c r="C79" s="250" t="s">
        <v>377</v>
      </c>
      <c r="D79" s="238" t="s">
        <v>237</v>
      </c>
      <c r="E79" s="239">
        <v>268.37599999999998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6.9999999999999999E-4</v>
      </c>
      <c r="O79" s="239">
        <f>ROUND(E79*N79,2)</f>
        <v>0.19</v>
      </c>
      <c r="P79" s="239">
        <v>0</v>
      </c>
      <c r="Q79" s="239">
        <f>ROUND(E79*P79,2)</f>
        <v>0</v>
      </c>
      <c r="R79" s="241" t="s">
        <v>306</v>
      </c>
      <c r="S79" s="241" t="s">
        <v>239</v>
      </c>
      <c r="T79" s="242" t="s">
        <v>240</v>
      </c>
      <c r="U79" s="221">
        <v>0.156</v>
      </c>
      <c r="V79" s="221">
        <f>ROUND(E79*U79,2)</f>
        <v>41.87</v>
      </c>
      <c r="W79" s="221"/>
      <c r="X79" s="221" t="s">
        <v>241</v>
      </c>
      <c r="Y79" s="221" t="s">
        <v>312</v>
      </c>
      <c r="Z79" s="210"/>
      <c r="AA79" s="210"/>
      <c r="AB79" s="210"/>
      <c r="AC79" s="210"/>
      <c r="AD79" s="210"/>
      <c r="AE79" s="210"/>
      <c r="AF79" s="210"/>
      <c r="AG79" s="210" t="s">
        <v>243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1326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1367</v>
      </c>
      <c r="D81" s="223"/>
      <c r="E81" s="224">
        <v>14.456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247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1328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1368</v>
      </c>
      <c r="D83" s="223"/>
      <c r="E83" s="224">
        <v>8.64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1369</v>
      </c>
      <c r="D84" s="223"/>
      <c r="E84" s="224">
        <v>8.5120000000000005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347</v>
      </c>
      <c r="D85" s="223"/>
      <c r="E85" s="224"/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1370</v>
      </c>
      <c r="D86" s="223"/>
      <c r="E86" s="224">
        <v>87.763999999999996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1371</v>
      </c>
      <c r="D87" s="223"/>
      <c r="E87" s="224">
        <v>107.004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1372</v>
      </c>
      <c r="D88" s="223"/>
      <c r="E88" s="224">
        <v>42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6">
        <v>13</v>
      </c>
      <c r="B89" s="237" t="s">
        <v>379</v>
      </c>
      <c r="C89" s="250" t="s">
        <v>380</v>
      </c>
      <c r="D89" s="238" t="s">
        <v>237</v>
      </c>
      <c r="E89" s="239">
        <v>268.37599999999998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 t="s">
        <v>306</v>
      </c>
      <c r="S89" s="241" t="s">
        <v>239</v>
      </c>
      <c r="T89" s="242" t="s">
        <v>240</v>
      </c>
      <c r="U89" s="221">
        <v>9.5000000000000001E-2</v>
      </c>
      <c r="V89" s="221">
        <f>ROUND(E89*U89,2)</f>
        <v>25.5</v>
      </c>
      <c r="W89" s="221"/>
      <c r="X89" s="221" t="s">
        <v>241</v>
      </c>
      <c r="Y89" s="221" t="s">
        <v>312</v>
      </c>
      <c r="Z89" s="210"/>
      <c r="AA89" s="210"/>
      <c r="AB89" s="210"/>
      <c r="AC89" s="210"/>
      <c r="AD89" s="210"/>
      <c r="AE89" s="210"/>
      <c r="AF89" s="210"/>
      <c r="AG89" s="210" t="s">
        <v>243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1" t="s">
        <v>381</v>
      </c>
      <c r="D90" s="243"/>
      <c r="E90" s="243"/>
      <c r="F90" s="243"/>
      <c r="G90" s="243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2" t="s">
        <v>1373</v>
      </c>
      <c r="D91" s="223"/>
      <c r="E91" s="224">
        <v>268.37599999999998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6">
        <v>14</v>
      </c>
      <c r="B92" s="237" t="s">
        <v>383</v>
      </c>
      <c r="C92" s="250" t="s">
        <v>384</v>
      </c>
      <c r="D92" s="238" t="s">
        <v>311</v>
      </c>
      <c r="E92" s="239">
        <v>344.24455999999998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4.6000000000000001E-4</v>
      </c>
      <c r="O92" s="239">
        <f>ROUND(E92*N92,2)</f>
        <v>0.16</v>
      </c>
      <c r="P92" s="239">
        <v>0</v>
      </c>
      <c r="Q92" s="239">
        <f>ROUND(E92*P92,2)</f>
        <v>0</v>
      </c>
      <c r="R92" s="241" t="s">
        <v>306</v>
      </c>
      <c r="S92" s="241" t="s">
        <v>239</v>
      </c>
      <c r="T92" s="242" t="s">
        <v>240</v>
      </c>
      <c r="U92" s="221">
        <v>0.126</v>
      </c>
      <c r="V92" s="221">
        <f>ROUND(E92*U92,2)</f>
        <v>43.37</v>
      </c>
      <c r="W92" s="221"/>
      <c r="X92" s="221" t="s">
        <v>241</v>
      </c>
      <c r="Y92" s="221" t="s">
        <v>312</v>
      </c>
      <c r="Z92" s="210"/>
      <c r="AA92" s="210"/>
      <c r="AB92" s="210"/>
      <c r="AC92" s="210"/>
      <c r="AD92" s="210"/>
      <c r="AE92" s="210"/>
      <c r="AF92" s="210"/>
      <c r="AG92" s="210" t="s">
        <v>243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1" t="s">
        <v>385</v>
      </c>
      <c r="D93" s="243"/>
      <c r="E93" s="243"/>
      <c r="F93" s="243"/>
      <c r="G93" s="243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2" t="s">
        <v>1326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1327</v>
      </c>
      <c r="D95" s="223"/>
      <c r="E95" s="224">
        <v>9.3963999999999999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1328</v>
      </c>
      <c r="D96" s="223"/>
      <c r="E96" s="224"/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1329</v>
      </c>
      <c r="D97" s="223"/>
      <c r="E97" s="224">
        <v>3.456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1330</v>
      </c>
      <c r="D98" s="223"/>
      <c r="E98" s="224">
        <v>3.4047999999999998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347</v>
      </c>
      <c r="D99" s="223"/>
      <c r="E99" s="224"/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2" t="s">
        <v>1334</v>
      </c>
      <c r="D100" s="223"/>
      <c r="E100" s="224">
        <v>120.03688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1335</v>
      </c>
      <c r="D101" s="223"/>
      <c r="E101" s="224">
        <v>171.20048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1331</v>
      </c>
      <c r="D102" s="223"/>
      <c r="E102" s="224">
        <v>36.75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6">
        <v>15</v>
      </c>
      <c r="B103" s="237" t="s">
        <v>387</v>
      </c>
      <c r="C103" s="250" t="s">
        <v>388</v>
      </c>
      <c r="D103" s="238" t="s">
        <v>311</v>
      </c>
      <c r="E103" s="239">
        <v>344.24455999999998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 t="s">
        <v>306</v>
      </c>
      <c r="S103" s="241" t="s">
        <v>239</v>
      </c>
      <c r="T103" s="242" t="s">
        <v>240</v>
      </c>
      <c r="U103" s="221">
        <v>3.7999999999999999E-2</v>
      </c>
      <c r="V103" s="221">
        <f>ROUND(E103*U103,2)</f>
        <v>13.08</v>
      </c>
      <c r="W103" s="221"/>
      <c r="X103" s="221" t="s">
        <v>241</v>
      </c>
      <c r="Y103" s="221" t="s">
        <v>312</v>
      </c>
      <c r="Z103" s="210"/>
      <c r="AA103" s="210"/>
      <c r="AB103" s="210"/>
      <c r="AC103" s="210"/>
      <c r="AD103" s="210"/>
      <c r="AE103" s="210"/>
      <c r="AF103" s="210"/>
      <c r="AG103" s="210" t="s">
        <v>243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1" t="s">
        <v>389</v>
      </c>
      <c r="D104" s="243"/>
      <c r="E104" s="243"/>
      <c r="F104" s="243"/>
      <c r="G104" s="243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2" t="s">
        <v>1374</v>
      </c>
      <c r="D105" s="223"/>
      <c r="E105" s="224">
        <v>344.24455999999998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247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6">
        <v>16</v>
      </c>
      <c r="B106" s="237" t="s">
        <v>391</v>
      </c>
      <c r="C106" s="250" t="s">
        <v>392</v>
      </c>
      <c r="D106" s="238" t="s">
        <v>311</v>
      </c>
      <c r="E106" s="239">
        <v>277.84237999999999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306</v>
      </c>
      <c r="S106" s="241" t="s">
        <v>239</v>
      </c>
      <c r="T106" s="242" t="s">
        <v>240</v>
      </c>
      <c r="U106" s="221">
        <v>0.51900000000000002</v>
      </c>
      <c r="V106" s="221">
        <f>ROUND(E106*U106,2)</f>
        <v>144.19999999999999</v>
      </c>
      <c r="W106" s="221"/>
      <c r="X106" s="221" t="s">
        <v>241</v>
      </c>
      <c r="Y106" s="221" t="s">
        <v>407</v>
      </c>
      <c r="Z106" s="210"/>
      <c r="AA106" s="210"/>
      <c r="AB106" s="210"/>
      <c r="AC106" s="210"/>
      <c r="AD106" s="210"/>
      <c r="AE106" s="210"/>
      <c r="AF106" s="210"/>
      <c r="AG106" s="210" t="s">
        <v>243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1" t="s">
        <v>393</v>
      </c>
      <c r="D107" s="243"/>
      <c r="E107" s="243"/>
      <c r="F107" s="243"/>
      <c r="G107" s="243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44" t="str">
        <f>C107</f>
        <v>bez naložení do dopravní nádoby, ale s vyprázdněním dopravní nádoby na hromadu nebo na dopravní prostředek,</v>
      </c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2" t="s">
        <v>394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1375</v>
      </c>
      <c r="D109" s="223"/>
      <c r="E109" s="224">
        <v>53.007199999999997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1376</v>
      </c>
      <c r="D110" s="223"/>
      <c r="E110" s="224">
        <v>145.61868000000001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396</v>
      </c>
      <c r="D111" s="223"/>
      <c r="E111" s="224"/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1377</v>
      </c>
      <c r="D112" s="223"/>
      <c r="E112" s="224">
        <v>79.216499999999996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247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6">
        <v>17</v>
      </c>
      <c r="B113" s="237" t="s">
        <v>398</v>
      </c>
      <c r="C113" s="250" t="s">
        <v>399</v>
      </c>
      <c r="D113" s="238" t="s">
        <v>311</v>
      </c>
      <c r="E113" s="239">
        <v>488.27456000000001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 t="s">
        <v>306</v>
      </c>
      <c r="S113" s="241" t="s">
        <v>239</v>
      </c>
      <c r="T113" s="242" t="s">
        <v>240</v>
      </c>
      <c r="U113" s="221">
        <v>7.3999999999999996E-2</v>
      </c>
      <c r="V113" s="221">
        <f>ROUND(E113*U113,2)</f>
        <v>36.130000000000003</v>
      </c>
      <c r="W113" s="221"/>
      <c r="X113" s="221" t="s">
        <v>241</v>
      </c>
      <c r="Y113" s="221" t="s">
        <v>407</v>
      </c>
      <c r="Z113" s="210"/>
      <c r="AA113" s="210"/>
      <c r="AB113" s="210"/>
      <c r="AC113" s="210"/>
      <c r="AD113" s="210"/>
      <c r="AE113" s="210"/>
      <c r="AF113" s="210"/>
      <c r="AG113" s="210" t="s">
        <v>243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1" t="s">
        <v>400</v>
      </c>
      <c r="D114" s="243"/>
      <c r="E114" s="243"/>
      <c r="F114" s="243"/>
      <c r="G114" s="243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245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394</v>
      </c>
      <c r="D115" s="223"/>
      <c r="E115" s="224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1375</v>
      </c>
      <c r="D116" s="223"/>
      <c r="E116" s="224">
        <v>53.007199999999997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247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2" t="s">
        <v>1378</v>
      </c>
      <c r="D117" s="223"/>
      <c r="E117" s="224">
        <v>291.23736000000002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247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396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1379</v>
      </c>
      <c r="D119" s="223"/>
      <c r="E119" s="224">
        <v>144.03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6">
        <v>18</v>
      </c>
      <c r="B120" s="237" t="s">
        <v>405</v>
      </c>
      <c r="C120" s="250" t="s">
        <v>406</v>
      </c>
      <c r="D120" s="238" t="s">
        <v>311</v>
      </c>
      <c r="E120" s="239">
        <v>488.27456000000001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 t="s">
        <v>306</v>
      </c>
      <c r="S120" s="241" t="s">
        <v>239</v>
      </c>
      <c r="T120" s="242" t="s">
        <v>240</v>
      </c>
      <c r="U120" s="221">
        <v>1.0999999999999999E-2</v>
      </c>
      <c r="V120" s="221">
        <f>ROUND(E120*U120,2)</f>
        <v>5.37</v>
      </c>
      <c r="W120" s="221"/>
      <c r="X120" s="221" t="s">
        <v>241</v>
      </c>
      <c r="Y120" s="221" t="s">
        <v>312</v>
      </c>
      <c r="Z120" s="210"/>
      <c r="AA120" s="210"/>
      <c r="AB120" s="210"/>
      <c r="AC120" s="210"/>
      <c r="AD120" s="210"/>
      <c r="AE120" s="210"/>
      <c r="AF120" s="210"/>
      <c r="AG120" s="210" t="s">
        <v>243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1" t="s">
        <v>400</v>
      </c>
      <c r="D121" s="243"/>
      <c r="E121" s="243"/>
      <c r="F121" s="243"/>
      <c r="G121" s="243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401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1380</v>
      </c>
      <c r="D123" s="223"/>
      <c r="E123" s="224">
        <v>488.27456000000001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6">
        <v>19</v>
      </c>
      <c r="B124" s="237" t="s">
        <v>408</v>
      </c>
      <c r="C124" s="250" t="s">
        <v>409</v>
      </c>
      <c r="D124" s="238" t="s">
        <v>311</v>
      </c>
      <c r="E124" s="239">
        <v>2441.3728000000001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 t="s">
        <v>306</v>
      </c>
      <c r="S124" s="241" t="s">
        <v>239</v>
      </c>
      <c r="T124" s="242" t="s">
        <v>240</v>
      </c>
      <c r="U124" s="221">
        <v>0</v>
      </c>
      <c r="V124" s="221">
        <f>ROUND(E124*U124,2)</f>
        <v>0</v>
      </c>
      <c r="W124" s="221"/>
      <c r="X124" s="221" t="s">
        <v>241</v>
      </c>
      <c r="Y124" s="221" t="s">
        <v>242</v>
      </c>
      <c r="Z124" s="210"/>
      <c r="AA124" s="210"/>
      <c r="AB124" s="210"/>
      <c r="AC124" s="210"/>
      <c r="AD124" s="210"/>
      <c r="AE124" s="210"/>
      <c r="AF124" s="210"/>
      <c r="AG124" s="210" t="s">
        <v>243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1" t="s">
        <v>400</v>
      </c>
      <c r="D125" s="243"/>
      <c r="E125" s="243"/>
      <c r="F125" s="243"/>
      <c r="G125" s="243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1381</v>
      </c>
      <c r="D126" s="223"/>
      <c r="E126" s="224">
        <v>2441.3728000000001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247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6">
        <v>20</v>
      </c>
      <c r="B127" s="237" t="s">
        <v>666</v>
      </c>
      <c r="C127" s="250" t="s">
        <v>667</v>
      </c>
      <c r="D127" s="238" t="s">
        <v>311</v>
      </c>
      <c r="E127" s="239">
        <v>488.27456000000001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41" t="s">
        <v>306</v>
      </c>
      <c r="S127" s="241" t="s">
        <v>239</v>
      </c>
      <c r="T127" s="242" t="s">
        <v>240</v>
      </c>
      <c r="U127" s="221">
        <v>8.9999999999999993E-3</v>
      </c>
      <c r="V127" s="221">
        <f>ROUND(E127*U127,2)</f>
        <v>4.3899999999999997</v>
      </c>
      <c r="W127" s="221"/>
      <c r="X127" s="221" t="s">
        <v>241</v>
      </c>
      <c r="Y127" s="221" t="s">
        <v>312</v>
      </c>
      <c r="Z127" s="210"/>
      <c r="AA127" s="210"/>
      <c r="AB127" s="210"/>
      <c r="AC127" s="210"/>
      <c r="AD127" s="210"/>
      <c r="AE127" s="210"/>
      <c r="AF127" s="210"/>
      <c r="AG127" s="210" t="s">
        <v>243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2" t="s">
        <v>1382</v>
      </c>
      <c r="D128" s="223"/>
      <c r="E128" s="224">
        <v>488.27456000000001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247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36">
        <v>21</v>
      </c>
      <c r="B129" s="237" t="s">
        <v>411</v>
      </c>
      <c r="C129" s="250" t="s">
        <v>412</v>
      </c>
      <c r="D129" s="238" t="s">
        <v>311</v>
      </c>
      <c r="E129" s="239">
        <v>187.51715999999999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41" t="s">
        <v>306</v>
      </c>
      <c r="S129" s="241" t="s">
        <v>239</v>
      </c>
      <c r="T129" s="242" t="s">
        <v>240</v>
      </c>
      <c r="U129" s="221">
        <v>0.20200000000000001</v>
      </c>
      <c r="V129" s="221">
        <f>ROUND(E129*U129,2)</f>
        <v>37.880000000000003</v>
      </c>
      <c r="W129" s="221"/>
      <c r="X129" s="221" t="s">
        <v>241</v>
      </c>
      <c r="Y129" s="221" t="s">
        <v>407</v>
      </c>
      <c r="Z129" s="210"/>
      <c r="AA129" s="210"/>
      <c r="AB129" s="210"/>
      <c r="AC129" s="210"/>
      <c r="AD129" s="210"/>
      <c r="AE129" s="210"/>
      <c r="AF129" s="210"/>
      <c r="AG129" s="210" t="s">
        <v>243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1" t="s">
        <v>413</v>
      </c>
      <c r="D130" s="243"/>
      <c r="E130" s="243"/>
      <c r="F130" s="243"/>
      <c r="G130" s="243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2" t="s">
        <v>1383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1338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2" t="s">
        <v>1384</v>
      </c>
      <c r="D133" s="223"/>
      <c r="E133" s="224">
        <v>5.0999999999999996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1385</v>
      </c>
      <c r="D134" s="223"/>
      <c r="E134" s="224">
        <v>2.31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1386</v>
      </c>
      <c r="D135" s="223"/>
      <c r="E135" s="224">
        <v>2.7360000000000002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1387</v>
      </c>
      <c r="D136" s="223"/>
      <c r="E136" s="224">
        <v>18.48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347</v>
      </c>
      <c r="D137" s="223"/>
      <c r="E137" s="224"/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1343</v>
      </c>
      <c r="D138" s="223"/>
      <c r="E138" s="224"/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2" t="s">
        <v>1388</v>
      </c>
      <c r="D139" s="223"/>
      <c r="E139" s="224">
        <v>16.547999999999998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247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1389</v>
      </c>
      <c r="D140" s="223"/>
      <c r="E140" s="224">
        <v>8.5860000000000003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1390</v>
      </c>
      <c r="D141" s="223"/>
      <c r="E141" s="224">
        <v>5.6159999999999997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2" t="s">
        <v>347</v>
      </c>
      <c r="D142" s="223"/>
      <c r="E142" s="224"/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2" t="s">
        <v>1347</v>
      </c>
      <c r="D143" s="223"/>
      <c r="E143" s="224"/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2" t="s">
        <v>1391</v>
      </c>
      <c r="D144" s="223"/>
      <c r="E144" s="224">
        <v>0.36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1392</v>
      </c>
      <c r="D145" s="223"/>
      <c r="E145" s="224">
        <v>0.24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1393</v>
      </c>
      <c r="D146" s="223"/>
      <c r="E146" s="224">
        <v>0.6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1394</v>
      </c>
      <c r="D147" s="223"/>
      <c r="E147" s="224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2" t="s">
        <v>1395</v>
      </c>
      <c r="D148" s="223"/>
      <c r="E148" s="224"/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247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2" t="s">
        <v>1326</v>
      </c>
      <c r="D149" s="223"/>
      <c r="E149" s="224"/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1396</v>
      </c>
      <c r="D150" s="223"/>
      <c r="E150" s="224">
        <v>6.0164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1328</v>
      </c>
      <c r="D151" s="223"/>
      <c r="E151" s="224"/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1397</v>
      </c>
      <c r="D152" s="223"/>
      <c r="E152" s="224">
        <v>2.8159999999999998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2" t="s">
        <v>1398</v>
      </c>
      <c r="D153" s="223"/>
      <c r="E153" s="224">
        <v>2.7648000000000001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347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1399</v>
      </c>
      <c r="D155" s="223"/>
      <c r="E155" s="224">
        <v>103.81568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1400</v>
      </c>
      <c r="D156" s="223"/>
      <c r="E156" s="224">
        <v>-11.55888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1401</v>
      </c>
      <c r="D157" s="223"/>
      <c r="E157" s="224">
        <v>-45.195920000000001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1402</v>
      </c>
      <c r="D158" s="223"/>
      <c r="E158" s="224">
        <v>148.06528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2" t="s">
        <v>1403</v>
      </c>
      <c r="D159" s="223"/>
      <c r="E159" s="224">
        <v>-17.07948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1404</v>
      </c>
      <c r="D160" s="223"/>
      <c r="E160" s="224">
        <v>-69.82432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2" t="s">
        <v>1405</v>
      </c>
      <c r="D161" s="223"/>
      <c r="E161" s="224">
        <v>30.625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1406</v>
      </c>
      <c r="D162" s="223"/>
      <c r="E162" s="224">
        <v>-2.5230000000000001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247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1407</v>
      </c>
      <c r="D163" s="223"/>
      <c r="E163" s="224">
        <v>-9.4483999999999995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1067</v>
      </c>
      <c r="D164" s="223"/>
      <c r="E164" s="224"/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2" t="s">
        <v>1408</v>
      </c>
      <c r="D165" s="223"/>
      <c r="E165" s="224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247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2" t="s">
        <v>1409</v>
      </c>
      <c r="D166" s="223"/>
      <c r="E166" s="224">
        <v>-11.532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247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6">
        <v>22</v>
      </c>
      <c r="B167" s="237" t="s">
        <v>1199</v>
      </c>
      <c r="C167" s="250" t="s">
        <v>1200</v>
      </c>
      <c r="D167" s="238" t="s">
        <v>311</v>
      </c>
      <c r="E167" s="239">
        <v>117.354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41" t="s">
        <v>306</v>
      </c>
      <c r="S167" s="241" t="s">
        <v>239</v>
      </c>
      <c r="T167" s="242" t="s">
        <v>240</v>
      </c>
      <c r="U167" s="221">
        <v>1.587</v>
      </c>
      <c r="V167" s="221">
        <f>ROUND(E167*U167,2)</f>
        <v>186.24</v>
      </c>
      <c r="W167" s="221"/>
      <c r="X167" s="221" t="s">
        <v>241</v>
      </c>
      <c r="Y167" s="221" t="s">
        <v>312</v>
      </c>
      <c r="Z167" s="210"/>
      <c r="AA167" s="210"/>
      <c r="AB167" s="210"/>
      <c r="AC167" s="210"/>
      <c r="AD167" s="210"/>
      <c r="AE167" s="210"/>
      <c r="AF167" s="210"/>
      <c r="AG167" s="210" t="s">
        <v>243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2" x14ac:dyDescent="0.2">
      <c r="A168" s="217"/>
      <c r="B168" s="218"/>
      <c r="C168" s="251" t="s">
        <v>671</v>
      </c>
      <c r="D168" s="243"/>
      <c r="E168" s="243"/>
      <c r="F168" s="243"/>
      <c r="G168" s="243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44" t="str">
        <f>C168</f>
        <v>sypaninou z vhodných hornin tř. 1 - 4 nebo materiálem připraveným podél výkopu ve vzdálenosti do 3 m od jeho kraje, pro jakoukoliv hloubku výkopu a jakoukoliv míru zhutnění,</v>
      </c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2" t="s">
        <v>1410</v>
      </c>
      <c r="D169" s="223"/>
      <c r="E169" s="224">
        <v>8.94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1411</v>
      </c>
      <c r="D170" s="223"/>
      <c r="E170" s="224">
        <v>5.16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1412</v>
      </c>
      <c r="D171" s="223"/>
      <c r="E171" s="224">
        <v>8.8800000000000008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247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1413</v>
      </c>
      <c r="D172" s="223"/>
      <c r="E172" s="224">
        <v>12.9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1414</v>
      </c>
      <c r="D173" s="223"/>
      <c r="E173" s="224">
        <v>13.98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1415</v>
      </c>
      <c r="D174" s="223"/>
      <c r="E174" s="224">
        <v>5.46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247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2" t="s">
        <v>1416</v>
      </c>
      <c r="D175" s="223"/>
      <c r="E175" s="224">
        <v>6.3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247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2" t="s">
        <v>1067</v>
      </c>
      <c r="D176" s="223"/>
      <c r="E176" s="224"/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247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2" t="s">
        <v>1383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1338</v>
      </c>
      <c r="D178" s="223"/>
      <c r="E178" s="224"/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1417</v>
      </c>
      <c r="D179" s="223"/>
      <c r="E179" s="224">
        <v>4.59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247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1418</v>
      </c>
      <c r="D180" s="223"/>
      <c r="E180" s="224">
        <v>1.35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247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2" t="s">
        <v>1419</v>
      </c>
      <c r="D181" s="223"/>
      <c r="E181" s="224">
        <v>3.0779999999999998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247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1420</v>
      </c>
      <c r="D182" s="223"/>
      <c r="E182" s="224">
        <v>8.3160000000000007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247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347</v>
      </c>
      <c r="D183" s="223"/>
      <c r="E183" s="224"/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247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2" t="s">
        <v>1421</v>
      </c>
      <c r="D184" s="223"/>
      <c r="E184" s="224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1422</v>
      </c>
      <c r="D185" s="223"/>
      <c r="E185" s="224">
        <v>11.82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247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2" t="s">
        <v>1423</v>
      </c>
      <c r="D186" s="223"/>
      <c r="E186" s="224">
        <v>9.5399999999999991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247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2" t="s">
        <v>1424</v>
      </c>
      <c r="D187" s="223"/>
      <c r="E187" s="224">
        <v>14.04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2" t="s">
        <v>347</v>
      </c>
      <c r="D188" s="223"/>
      <c r="E188" s="224"/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247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2" t="s">
        <v>1347</v>
      </c>
      <c r="D189" s="223"/>
      <c r="E189" s="224"/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2" t="s">
        <v>1425</v>
      </c>
      <c r="D190" s="223"/>
      <c r="E190" s="224">
        <v>0.9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2" t="s">
        <v>1426</v>
      </c>
      <c r="D191" s="223"/>
      <c r="E191" s="224">
        <v>0.6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2" t="s">
        <v>1427</v>
      </c>
      <c r="D192" s="223"/>
      <c r="E192" s="224">
        <v>1.5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6">
        <v>23</v>
      </c>
      <c r="B193" s="237" t="s">
        <v>679</v>
      </c>
      <c r="C193" s="250" t="s">
        <v>680</v>
      </c>
      <c r="D193" s="238" t="s">
        <v>460</v>
      </c>
      <c r="E193" s="239">
        <v>805.65301999999997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41" t="s">
        <v>306</v>
      </c>
      <c r="S193" s="241" t="s">
        <v>239</v>
      </c>
      <c r="T193" s="242" t="s">
        <v>240</v>
      </c>
      <c r="U193" s="221">
        <v>0</v>
      </c>
      <c r="V193" s="221">
        <f>ROUND(E193*U193,2)</f>
        <v>0</v>
      </c>
      <c r="W193" s="221"/>
      <c r="X193" s="221" t="s">
        <v>241</v>
      </c>
      <c r="Y193" s="221" t="s">
        <v>312</v>
      </c>
      <c r="Z193" s="210"/>
      <c r="AA193" s="210"/>
      <c r="AB193" s="210"/>
      <c r="AC193" s="210"/>
      <c r="AD193" s="210"/>
      <c r="AE193" s="210"/>
      <c r="AF193" s="210"/>
      <c r="AG193" s="210" t="s">
        <v>243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2" t="s">
        <v>681</v>
      </c>
      <c r="D194" s="223"/>
      <c r="E194" s="224"/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1428</v>
      </c>
      <c r="D195" s="223"/>
      <c r="E195" s="224">
        <v>805.65301999999997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247</v>
      </c>
      <c r="AH195" s="210">
        <v>5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6">
        <v>24</v>
      </c>
      <c r="B196" s="237" t="s">
        <v>1203</v>
      </c>
      <c r="C196" s="250" t="s">
        <v>1204</v>
      </c>
      <c r="D196" s="238" t="s">
        <v>460</v>
      </c>
      <c r="E196" s="239">
        <v>222.9726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1</v>
      </c>
      <c r="O196" s="239">
        <f>ROUND(E196*N196,2)</f>
        <v>222.97</v>
      </c>
      <c r="P196" s="239">
        <v>0</v>
      </c>
      <c r="Q196" s="239">
        <f>ROUND(E196*P196,2)</f>
        <v>0</v>
      </c>
      <c r="R196" s="241" t="s">
        <v>461</v>
      </c>
      <c r="S196" s="241" t="s">
        <v>239</v>
      </c>
      <c r="T196" s="242" t="s">
        <v>240</v>
      </c>
      <c r="U196" s="221">
        <v>0</v>
      </c>
      <c r="V196" s="221">
        <f>ROUND(E196*U196,2)</f>
        <v>0</v>
      </c>
      <c r="W196" s="221"/>
      <c r="X196" s="221" t="s">
        <v>462</v>
      </c>
      <c r="Y196" s="221" t="s">
        <v>312</v>
      </c>
      <c r="Z196" s="210"/>
      <c r="AA196" s="210"/>
      <c r="AB196" s="210"/>
      <c r="AC196" s="210"/>
      <c r="AD196" s="210"/>
      <c r="AE196" s="210"/>
      <c r="AF196" s="210"/>
      <c r="AG196" s="210" t="s">
        <v>463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2" t="s">
        <v>1205</v>
      </c>
      <c r="D197" s="223"/>
      <c r="E197" s="224"/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2" t="s">
        <v>465</v>
      </c>
      <c r="D198" s="223"/>
      <c r="E198" s="224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247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1429</v>
      </c>
      <c r="D199" s="223"/>
      <c r="E199" s="224">
        <v>222.9726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247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6">
        <v>25</v>
      </c>
      <c r="B200" s="237" t="s">
        <v>458</v>
      </c>
      <c r="C200" s="250" t="s">
        <v>459</v>
      </c>
      <c r="D200" s="238" t="s">
        <v>460</v>
      </c>
      <c r="E200" s="239">
        <v>356.2826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1</v>
      </c>
      <c r="O200" s="239">
        <f>ROUND(E200*N200,2)</f>
        <v>356.28</v>
      </c>
      <c r="P200" s="239">
        <v>0</v>
      </c>
      <c r="Q200" s="239">
        <f>ROUND(E200*P200,2)</f>
        <v>0</v>
      </c>
      <c r="R200" s="241" t="s">
        <v>461</v>
      </c>
      <c r="S200" s="241" t="s">
        <v>239</v>
      </c>
      <c r="T200" s="242" t="s">
        <v>240</v>
      </c>
      <c r="U200" s="221">
        <v>0</v>
      </c>
      <c r="V200" s="221">
        <f>ROUND(E200*U200,2)</f>
        <v>0</v>
      </c>
      <c r="W200" s="221"/>
      <c r="X200" s="221" t="s">
        <v>462</v>
      </c>
      <c r="Y200" s="221" t="s">
        <v>312</v>
      </c>
      <c r="Z200" s="210"/>
      <c r="AA200" s="210"/>
      <c r="AB200" s="210"/>
      <c r="AC200" s="210"/>
      <c r="AD200" s="210"/>
      <c r="AE200" s="210"/>
      <c r="AF200" s="210"/>
      <c r="AG200" s="210" t="s">
        <v>463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2" t="s">
        <v>464</v>
      </c>
      <c r="D201" s="223"/>
      <c r="E201" s="224"/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2" t="s">
        <v>465</v>
      </c>
      <c r="D202" s="223"/>
      <c r="E202" s="224"/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247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2" t="s">
        <v>1430</v>
      </c>
      <c r="D203" s="223"/>
      <c r="E203" s="224">
        <v>356.2826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247</v>
      </c>
      <c r="AH203" s="210">
        <v>5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x14ac:dyDescent="0.2">
      <c r="A204" s="229" t="s">
        <v>233</v>
      </c>
      <c r="B204" s="230" t="s">
        <v>147</v>
      </c>
      <c r="C204" s="249" t="s">
        <v>148</v>
      </c>
      <c r="D204" s="231"/>
      <c r="E204" s="232"/>
      <c r="F204" s="233"/>
      <c r="G204" s="233">
        <f>SUMIF(AG205:AG227,"&lt;&gt;NOR",G205:G227)</f>
        <v>0</v>
      </c>
      <c r="H204" s="233"/>
      <c r="I204" s="233">
        <f>SUM(I205:I227)</f>
        <v>0</v>
      </c>
      <c r="J204" s="233"/>
      <c r="K204" s="233">
        <f>SUM(K205:K227)</f>
        <v>0</v>
      </c>
      <c r="L204" s="233"/>
      <c r="M204" s="233">
        <f>SUM(M205:M227)</f>
        <v>0</v>
      </c>
      <c r="N204" s="232"/>
      <c r="O204" s="232">
        <f>SUM(O205:O227)</f>
        <v>43.259999999999991</v>
      </c>
      <c r="P204" s="232"/>
      <c r="Q204" s="232">
        <f>SUM(Q205:Q227)</f>
        <v>0</v>
      </c>
      <c r="R204" s="233"/>
      <c r="S204" s="233"/>
      <c r="T204" s="234"/>
      <c r="U204" s="228"/>
      <c r="V204" s="228">
        <f>SUM(V205:V227)</f>
        <v>24.969999999999995</v>
      </c>
      <c r="W204" s="228"/>
      <c r="X204" s="228"/>
      <c r="Y204" s="228"/>
      <c r="AG204" t="s">
        <v>234</v>
      </c>
    </row>
    <row r="205" spans="1:60" outlineLevel="1" x14ac:dyDescent="0.2">
      <c r="A205" s="236">
        <v>26</v>
      </c>
      <c r="B205" s="237" t="s">
        <v>1431</v>
      </c>
      <c r="C205" s="250" t="s">
        <v>1432</v>
      </c>
      <c r="D205" s="238" t="s">
        <v>311</v>
      </c>
      <c r="E205" s="239">
        <v>16.512560000000001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2.5249999999999999</v>
      </c>
      <c r="O205" s="239">
        <f>ROUND(E205*N205,2)</f>
        <v>41.69</v>
      </c>
      <c r="P205" s="239">
        <v>0</v>
      </c>
      <c r="Q205" s="239">
        <f>ROUND(E205*P205,2)</f>
        <v>0</v>
      </c>
      <c r="R205" s="241" t="s">
        <v>891</v>
      </c>
      <c r="S205" s="241" t="s">
        <v>239</v>
      </c>
      <c r="T205" s="242" t="s">
        <v>240</v>
      </c>
      <c r="U205" s="221">
        <v>0.48</v>
      </c>
      <c r="V205" s="221">
        <f>ROUND(E205*U205,2)</f>
        <v>7.93</v>
      </c>
      <c r="W205" s="221"/>
      <c r="X205" s="221" t="s">
        <v>241</v>
      </c>
      <c r="Y205" s="221" t="s">
        <v>312</v>
      </c>
      <c r="Z205" s="210"/>
      <c r="AA205" s="210"/>
      <c r="AB205" s="210"/>
      <c r="AC205" s="210"/>
      <c r="AD205" s="210"/>
      <c r="AE205" s="210"/>
      <c r="AF205" s="210"/>
      <c r="AG205" s="210" t="s">
        <v>243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1" t="s">
        <v>1433</v>
      </c>
      <c r="D206" s="243"/>
      <c r="E206" s="243"/>
      <c r="F206" s="243"/>
      <c r="G206" s="243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245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1434</v>
      </c>
      <c r="D207" s="223"/>
      <c r="E207" s="224">
        <v>6.1288499999999999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2" t="s">
        <v>1435</v>
      </c>
      <c r="D208" s="223"/>
      <c r="E208" s="224">
        <v>8.9422099999999993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247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1436</v>
      </c>
      <c r="D209" s="223"/>
      <c r="E209" s="224">
        <v>1.4415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6">
        <v>27</v>
      </c>
      <c r="B210" s="237" t="s">
        <v>1208</v>
      </c>
      <c r="C210" s="250" t="s">
        <v>1209</v>
      </c>
      <c r="D210" s="238" t="s">
        <v>237</v>
      </c>
      <c r="E210" s="239">
        <v>0.9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3.9199999999999999E-2</v>
      </c>
      <c r="O210" s="239">
        <f>ROUND(E210*N210,2)</f>
        <v>0.04</v>
      </c>
      <c r="P210" s="239">
        <v>0</v>
      </c>
      <c r="Q210" s="239">
        <f>ROUND(E210*P210,2)</f>
        <v>0</v>
      </c>
      <c r="R210" s="241" t="s">
        <v>891</v>
      </c>
      <c r="S210" s="241" t="s">
        <v>239</v>
      </c>
      <c r="T210" s="242" t="s">
        <v>240</v>
      </c>
      <c r="U210" s="221">
        <v>1.6</v>
      </c>
      <c r="V210" s="221">
        <f>ROUND(E210*U210,2)</f>
        <v>1.44</v>
      </c>
      <c r="W210" s="221"/>
      <c r="X210" s="221" t="s">
        <v>241</v>
      </c>
      <c r="Y210" s="221" t="s">
        <v>312</v>
      </c>
      <c r="Z210" s="210"/>
      <c r="AA210" s="210"/>
      <c r="AB210" s="210"/>
      <c r="AC210" s="210"/>
      <c r="AD210" s="210"/>
      <c r="AE210" s="210"/>
      <c r="AF210" s="210"/>
      <c r="AG210" s="210" t="s">
        <v>243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2" x14ac:dyDescent="0.2">
      <c r="A211" s="217"/>
      <c r="B211" s="218"/>
      <c r="C211" s="251" t="s">
        <v>1210</v>
      </c>
      <c r="D211" s="243"/>
      <c r="E211" s="243"/>
      <c r="F211" s="243"/>
      <c r="G211" s="243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44" t="str">
        <f>C211</f>
        <v>svislé nebo šikmé (odkloněné) , půdorysně přímé nebo zalomené, stěn základových desek ve volných nebo zapažených jámách, rýhách, šachtách, včetně případných vzpěr,</v>
      </c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2" t="s">
        <v>1437</v>
      </c>
      <c r="D212" s="223"/>
      <c r="E212" s="224">
        <v>0.9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247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6">
        <v>28</v>
      </c>
      <c r="B213" s="237" t="s">
        <v>1212</v>
      </c>
      <c r="C213" s="250" t="s">
        <v>1213</v>
      </c>
      <c r="D213" s="238" t="s">
        <v>237</v>
      </c>
      <c r="E213" s="239">
        <v>0.9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41" t="s">
        <v>891</v>
      </c>
      <c r="S213" s="241" t="s">
        <v>239</v>
      </c>
      <c r="T213" s="242" t="s">
        <v>240</v>
      </c>
      <c r="U213" s="221">
        <v>0.32</v>
      </c>
      <c r="V213" s="221">
        <f>ROUND(E213*U213,2)</f>
        <v>0.28999999999999998</v>
      </c>
      <c r="W213" s="221"/>
      <c r="X213" s="221" t="s">
        <v>241</v>
      </c>
      <c r="Y213" s="221" t="s">
        <v>312</v>
      </c>
      <c r="Z213" s="210"/>
      <c r="AA213" s="210"/>
      <c r="AB213" s="210"/>
      <c r="AC213" s="210"/>
      <c r="AD213" s="210"/>
      <c r="AE213" s="210"/>
      <c r="AF213" s="210"/>
      <c r="AG213" s="210" t="s">
        <v>243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2" x14ac:dyDescent="0.2">
      <c r="A214" s="217"/>
      <c r="B214" s="218"/>
      <c r="C214" s="251" t="s">
        <v>1210</v>
      </c>
      <c r="D214" s="243"/>
      <c r="E214" s="243"/>
      <c r="F214" s="243"/>
      <c r="G214" s="243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44" t="str">
        <f>C214</f>
        <v>svislé nebo šikmé (odkloněné) , půdorysně přímé nebo zalomené, stěn základových desek ve volných nebo zapažených jámách, rýhách, šachtách, včetně případných vzpěr,</v>
      </c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2" t="s">
        <v>1438</v>
      </c>
      <c r="D215" s="223"/>
      <c r="E215" s="224">
        <v>0.9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247</v>
      </c>
      <c r="AH215" s="210">
        <v>5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6">
        <v>29</v>
      </c>
      <c r="B216" s="237" t="s">
        <v>1439</v>
      </c>
      <c r="C216" s="250" t="s">
        <v>1440</v>
      </c>
      <c r="D216" s="238" t="s">
        <v>460</v>
      </c>
      <c r="E216" s="239">
        <v>0.75756000000000001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1.0554399999999999</v>
      </c>
      <c r="O216" s="239">
        <f>ROUND(E216*N216,2)</f>
        <v>0.8</v>
      </c>
      <c r="P216" s="239">
        <v>0</v>
      </c>
      <c r="Q216" s="239">
        <f>ROUND(E216*P216,2)</f>
        <v>0</v>
      </c>
      <c r="R216" s="241" t="s">
        <v>891</v>
      </c>
      <c r="S216" s="241" t="s">
        <v>239</v>
      </c>
      <c r="T216" s="242" t="s">
        <v>240</v>
      </c>
      <c r="U216" s="221">
        <v>15.231</v>
      </c>
      <c r="V216" s="221">
        <f>ROUND(E216*U216,2)</f>
        <v>11.54</v>
      </c>
      <c r="W216" s="221"/>
      <c r="X216" s="221" t="s">
        <v>241</v>
      </c>
      <c r="Y216" s="221" t="s">
        <v>312</v>
      </c>
      <c r="Z216" s="210"/>
      <c r="AA216" s="210"/>
      <c r="AB216" s="210"/>
      <c r="AC216" s="210"/>
      <c r="AD216" s="210"/>
      <c r="AE216" s="210"/>
      <c r="AF216" s="210"/>
      <c r="AG216" s="210" t="s">
        <v>243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1" t="s">
        <v>1056</v>
      </c>
      <c r="D217" s="243"/>
      <c r="E217" s="243"/>
      <c r="F217" s="243"/>
      <c r="G217" s="243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245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2" t="s">
        <v>1441</v>
      </c>
      <c r="D218" s="223"/>
      <c r="E218" s="224">
        <v>0.28608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247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2" t="s">
        <v>1442</v>
      </c>
      <c r="D219" s="223"/>
      <c r="E219" s="224">
        <v>0.41739999999999999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1443</v>
      </c>
      <c r="D220" s="223"/>
      <c r="E220" s="224">
        <v>5.4089999999999999E-2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247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6">
        <v>30</v>
      </c>
      <c r="B221" s="237" t="s">
        <v>1444</v>
      </c>
      <c r="C221" s="250" t="s">
        <v>1445</v>
      </c>
      <c r="D221" s="238" t="s">
        <v>460</v>
      </c>
      <c r="E221" s="239">
        <v>0.15365999999999999</v>
      </c>
      <c r="F221" s="240"/>
      <c r="G221" s="241">
        <f>ROUND(E221*F221,2)</f>
        <v>0</v>
      </c>
      <c r="H221" s="240"/>
      <c r="I221" s="241">
        <f>ROUND(E221*H221,2)</f>
        <v>0</v>
      </c>
      <c r="J221" s="240"/>
      <c r="K221" s="241">
        <f>ROUND(E221*J221,2)</f>
        <v>0</v>
      </c>
      <c r="L221" s="241">
        <v>21</v>
      </c>
      <c r="M221" s="241">
        <f>G221*(1+L221/100)</f>
        <v>0</v>
      </c>
      <c r="N221" s="239">
        <v>1.0217400000000001</v>
      </c>
      <c r="O221" s="239">
        <f>ROUND(E221*N221,2)</f>
        <v>0.16</v>
      </c>
      <c r="P221" s="239">
        <v>0</v>
      </c>
      <c r="Q221" s="239">
        <f>ROUND(E221*P221,2)</f>
        <v>0</v>
      </c>
      <c r="R221" s="241" t="s">
        <v>891</v>
      </c>
      <c r="S221" s="241" t="s">
        <v>239</v>
      </c>
      <c r="T221" s="242" t="s">
        <v>240</v>
      </c>
      <c r="U221" s="221">
        <v>23.530999999999999</v>
      </c>
      <c r="V221" s="221">
        <f>ROUND(E221*U221,2)</f>
        <v>3.62</v>
      </c>
      <c r="W221" s="221"/>
      <c r="X221" s="221" t="s">
        <v>241</v>
      </c>
      <c r="Y221" s="221" t="s">
        <v>407</v>
      </c>
      <c r="Z221" s="210"/>
      <c r="AA221" s="210"/>
      <c r="AB221" s="210"/>
      <c r="AC221" s="210"/>
      <c r="AD221" s="210"/>
      <c r="AE221" s="210"/>
      <c r="AF221" s="210"/>
      <c r="AG221" s="210" t="s">
        <v>243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1" t="s">
        <v>1056</v>
      </c>
      <c r="D222" s="243"/>
      <c r="E222" s="243"/>
      <c r="F222" s="243"/>
      <c r="G222" s="243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245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2" t="s">
        <v>1446</v>
      </c>
      <c r="D223" s="223"/>
      <c r="E223" s="224"/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247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2" t="s">
        <v>1447</v>
      </c>
      <c r="D224" s="223"/>
      <c r="E224" s="224">
        <v>6.8750000000000006E-2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247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2" t="s">
        <v>1448</v>
      </c>
      <c r="D225" s="223"/>
      <c r="E225" s="224">
        <v>8.4909999999999999E-2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247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6">
        <v>31</v>
      </c>
      <c r="B226" s="237" t="s">
        <v>1215</v>
      </c>
      <c r="C226" s="250" t="s">
        <v>1216</v>
      </c>
      <c r="D226" s="238" t="s">
        <v>311</v>
      </c>
      <c r="E226" s="239">
        <v>0.22500000000000001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2.5249999999999999</v>
      </c>
      <c r="O226" s="239">
        <f>ROUND(E226*N226,2)</f>
        <v>0.56999999999999995</v>
      </c>
      <c r="P226" s="239">
        <v>0</v>
      </c>
      <c r="Q226" s="239">
        <f>ROUND(E226*P226,2)</f>
        <v>0</v>
      </c>
      <c r="R226" s="241"/>
      <c r="S226" s="241" t="s">
        <v>239</v>
      </c>
      <c r="T226" s="242" t="s">
        <v>240</v>
      </c>
      <c r="U226" s="221">
        <v>0.66500000000000004</v>
      </c>
      <c r="V226" s="221">
        <f>ROUND(E226*U226,2)</f>
        <v>0.15</v>
      </c>
      <c r="W226" s="221"/>
      <c r="X226" s="221" t="s">
        <v>241</v>
      </c>
      <c r="Y226" s="221" t="s">
        <v>312</v>
      </c>
      <c r="Z226" s="210"/>
      <c r="AA226" s="210"/>
      <c r="AB226" s="210"/>
      <c r="AC226" s="210"/>
      <c r="AD226" s="210"/>
      <c r="AE226" s="210"/>
      <c r="AF226" s="210"/>
      <c r="AG226" s="210" t="s">
        <v>243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2" t="s">
        <v>1449</v>
      </c>
      <c r="D227" s="223"/>
      <c r="E227" s="224">
        <v>0.22500000000000001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29" t="s">
        <v>233</v>
      </c>
      <c r="B228" s="230" t="s">
        <v>149</v>
      </c>
      <c r="C228" s="249" t="s">
        <v>150</v>
      </c>
      <c r="D228" s="231"/>
      <c r="E228" s="232"/>
      <c r="F228" s="233"/>
      <c r="G228" s="233">
        <f>SUMIF(AG229:AG238,"&lt;&gt;NOR",G229:G238)</f>
        <v>0</v>
      </c>
      <c r="H228" s="233"/>
      <c r="I228" s="233">
        <f>SUM(I229:I238)</f>
        <v>0</v>
      </c>
      <c r="J228" s="233"/>
      <c r="K228" s="233">
        <f>SUM(K229:K238)</f>
        <v>0</v>
      </c>
      <c r="L228" s="233"/>
      <c r="M228" s="233">
        <f>SUM(M229:M238)</f>
        <v>0</v>
      </c>
      <c r="N228" s="232"/>
      <c r="O228" s="232">
        <f>SUM(O229:O238)</f>
        <v>0.5</v>
      </c>
      <c r="P228" s="232"/>
      <c r="Q228" s="232">
        <f>SUM(Q229:Q238)</f>
        <v>0</v>
      </c>
      <c r="R228" s="233"/>
      <c r="S228" s="233"/>
      <c r="T228" s="234"/>
      <c r="U228" s="228"/>
      <c r="V228" s="228">
        <f>SUM(V229:V238)</f>
        <v>0</v>
      </c>
      <c r="W228" s="228"/>
      <c r="X228" s="228"/>
      <c r="Y228" s="228"/>
      <c r="AG228" t="s">
        <v>234</v>
      </c>
    </row>
    <row r="229" spans="1:60" ht="22.5" outlineLevel="1" x14ac:dyDescent="0.2">
      <c r="A229" s="236">
        <v>32</v>
      </c>
      <c r="B229" s="237" t="s">
        <v>1450</v>
      </c>
      <c r="C229" s="250" t="s">
        <v>1451</v>
      </c>
      <c r="D229" s="238" t="s">
        <v>1452</v>
      </c>
      <c r="E229" s="239">
        <v>1</v>
      </c>
      <c r="F229" s="240"/>
      <c r="G229" s="241">
        <f>ROUND(E229*F229,2)</f>
        <v>0</v>
      </c>
      <c r="H229" s="240"/>
      <c r="I229" s="241">
        <f>ROUND(E229*H229,2)</f>
        <v>0</v>
      </c>
      <c r="J229" s="240"/>
      <c r="K229" s="241">
        <f>ROUND(E229*J229,2)</f>
        <v>0</v>
      </c>
      <c r="L229" s="241">
        <v>21</v>
      </c>
      <c r="M229" s="241">
        <f>G229*(1+L229/100)</f>
        <v>0</v>
      </c>
      <c r="N229" s="239">
        <v>0</v>
      </c>
      <c r="O229" s="239">
        <f>ROUND(E229*N229,2)</f>
        <v>0</v>
      </c>
      <c r="P229" s="239">
        <v>0</v>
      </c>
      <c r="Q229" s="239">
        <f>ROUND(E229*P229,2)</f>
        <v>0</v>
      </c>
      <c r="R229" s="241"/>
      <c r="S229" s="241" t="s">
        <v>429</v>
      </c>
      <c r="T229" s="242" t="s">
        <v>430</v>
      </c>
      <c r="U229" s="221">
        <v>0</v>
      </c>
      <c r="V229" s="221">
        <f>ROUND(E229*U229,2)</f>
        <v>0</v>
      </c>
      <c r="W229" s="221"/>
      <c r="X229" s="221" t="s">
        <v>241</v>
      </c>
      <c r="Y229" s="221" t="s">
        <v>844</v>
      </c>
      <c r="Z229" s="210"/>
      <c r="AA229" s="210"/>
      <c r="AB229" s="210"/>
      <c r="AC229" s="210"/>
      <c r="AD229" s="210"/>
      <c r="AE229" s="210"/>
      <c r="AF229" s="210"/>
      <c r="AG229" s="210" t="s">
        <v>243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5" t="s">
        <v>1453</v>
      </c>
      <c r="D230" s="247"/>
      <c r="E230" s="247"/>
      <c r="F230" s="247"/>
      <c r="G230" s="247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608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36">
        <v>33</v>
      </c>
      <c r="B231" s="237" t="s">
        <v>1454</v>
      </c>
      <c r="C231" s="250" t="s">
        <v>1455</v>
      </c>
      <c r="D231" s="238" t="s">
        <v>699</v>
      </c>
      <c r="E231" s="239">
        <v>2</v>
      </c>
      <c r="F231" s="240"/>
      <c r="G231" s="241">
        <f>ROUND(E231*F231,2)</f>
        <v>0</v>
      </c>
      <c r="H231" s="240"/>
      <c r="I231" s="241">
        <f>ROUND(E231*H231,2)</f>
        <v>0</v>
      </c>
      <c r="J231" s="240"/>
      <c r="K231" s="241">
        <f>ROUND(E231*J231,2)</f>
        <v>0</v>
      </c>
      <c r="L231" s="241">
        <v>21</v>
      </c>
      <c r="M231" s="241">
        <f>G231*(1+L231/100)</f>
        <v>0</v>
      </c>
      <c r="N231" s="239">
        <v>0</v>
      </c>
      <c r="O231" s="239">
        <f>ROUND(E231*N231,2)</f>
        <v>0</v>
      </c>
      <c r="P231" s="239">
        <v>0</v>
      </c>
      <c r="Q231" s="239">
        <f>ROUND(E231*P231,2)</f>
        <v>0</v>
      </c>
      <c r="R231" s="241"/>
      <c r="S231" s="241" t="s">
        <v>429</v>
      </c>
      <c r="T231" s="242" t="s">
        <v>430</v>
      </c>
      <c r="U231" s="221">
        <v>0</v>
      </c>
      <c r="V231" s="221">
        <f>ROUND(E231*U231,2)</f>
        <v>0</v>
      </c>
      <c r="W231" s="221"/>
      <c r="X231" s="221" t="s">
        <v>241</v>
      </c>
      <c r="Y231" s="221" t="s">
        <v>844</v>
      </c>
      <c r="Z231" s="210"/>
      <c r="AA231" s="210"/>
      <c r="AB231" s="210"/>
      <c r="AC231" s="210"/>
      <c r="AD231" s="210"/>
      <c r="AE231" s="210"/>
      <c r="AF231" s="210"/>
      <c r="AG231" s="210" t="s">
        <v>243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2" t="s">
        <v>1456</v>
      </c>
      <c r="D232" s="223"/>
      <c r="E232" s="224">
        <v>2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247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36">
        <v>34</v>
      </c>
      <c r="B233" s="237" t="s">
        <v>1457</v>
      </c>
      <c r="C233" s="250" t="s">
        <v>1458</v>
      </c>
      <c r="D233" s="238" t="s">
        <v>1452</v>
      </c>
      <c r="E233" s="239">
        <v>1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41"/>
      <c r="S233" s="241" t="s">
        <v>429</v>
      </c>
      <c r="T233" s="242" t="s">
        <v>430</v>
      </c>
      <c r="U233" s="221">
        <v>0</v>
      </c>
      <c r="V233" s="221">
        <f>ROUND(E233*U233,2)</f>
        <v>0</v>
      </c>
      <c r="W233" s="221"/>
      <c r="X233" s="221" t="s">
        <v>241</v>
      </c>
      <c r="Y233" s="221" t="s">
        <v>844</v>
      </c>
      <c r="Z233" s="210"/>
      <c r="AA233" s="210"/>
      <c r="AB233" s="210"/>
      <c r="AC233" s="210"/>
      <c r="AD233" s="210"/>
      <c r="AE233" s="210"/>
      <c r="AF233" s="210"/>
      <c r="AG233" s="210" t="s">
        <v>243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5" t="s">
        <v>1453</v>
      </c>
      <c r="D234" s="247"/>
      <c r="E234" s="247"/>
      <c r="F234" s="247"/>
      <c r="G234" s="247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608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36">
        <v>35</v>
      </c>
      <c r="B235" s="237" t="s">
        <v>1459</v>
      </c>
      <c r="C235" s="250" t="s">
        <v>1455</v>
      </c>
      <c r="D235" s="238" t="s">
        <v>699</v>
      </c>
      <c r="E235" s="239">
        <v>2</v>
      </c>
      <c r="F235" s="240"/>
      <c r="G235" s="241">
        <f>ROUND(E235*F235,2)</f>
        <v>0</v>
      </c>
      <c r="H235" s="240"/>
      <c r="I235" s="241">
        <f>ROUND(E235*H235,2)</f>
        <v>0</v>
      </c>
      <c r="J235" s="240"/>
      <c r="K235" s="241">
        <f>ROUND(E235*J235,2)</f>
        <v>0</v>
      </c>
      <c r="L235" s="241">
        <v>21</v>
      </c>
      <c r="M235" s="241">
        <f>G235*(1+L235/100)</f>
        <v>0</v>
      </c>
      <c r="N235" s="239">
        <v>0</v>
      </c>
      <c r="O235" s="239">
        <f>ROUND(E235*N235,2)</f>
        <v>0</v>
      </c>
      <c r="P235" s="239">
        <v>0</v>
      </c>
      <c r="Q235" s="239">
        <f>ROUND(E235*P235,2)</f>
        <v>0</v>
      </c>
      <c r="R235" s="241"/>
      <c r="S235" s="241" t="s">
        <v>429</v>
      </c>
      <c r="T235" s="242" t="s">
        <v>430</v>
      </c>
      <c r="U235" s="221">
        <v>0</v>
      </c>
      <c r="V235" s="221">
        <f>ROUND(E235*U235,2)</f>
        <v>0</v>
      </c>
      <c r="W235" s="221"/>
      <c r="X235" s="221" t="s">
        <v>241</v>
      </c>
      <c r="Y235" s="221" t="s">
        <v>844</v>
      </c>
      <c r="Z235" s="210"/>
      <c r="AA235" s="210"/>
      <c r="AB235" s="210"/>
      <c r="AC235" s="210"/>
      <c r="AD235" s="210"/>
      <c r="AE235" s="210"/>
      <c r="AF235" s="210"/>
      <c r="AG235" s="210" t="s">
        <v>243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2" t="s">
        <v>1460</v>
      </c>
      <c r="D236" s="223"/>
      <c r="E236" s="224">
        <v>2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247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60">
        <v>36</v>
      </c>
      <c r="B237" s="261" t="s">
        <v>1461</v>
      </c>
      <c r="C237" s="267" t="s">
        <v>1462</v>
      </c>
      <c r="D237" s="262" t="s">
        <v>699</v>
      </c>
      <c r="E237" s="263">
        <v>1</v>
      </c>
      <c r="F237" s="264"/>
      <c r="G237" s="265">
        <f>ROUND(E237*F237,2)</f>
        <v>0</v>
      </c>
      <c r="H237" s="264"/>
      <c r="I237" s="265">
        <f>ROUND(E237*H237,2)</f>
        <v>0</v>
      </c>
      <c r="J237" s="264"/>
      <c r="K237" s="265">
        <f>ROUND(E237*J237,2)</f>
        <v>0</v>
      </c>
      <c r="L237" s="265">
        <v>21</v>
      </c>
      <c r="M237" s="265">
        <f>G237*(1+L237/100)</f>
        <v>0</v>
      </c>
      <c r="N237" s="263">
        <v>0.5</v>
      </c>
      <c r="O237" s="263">
        <f>ROUND(E237*N237,2)</f>
        <v>0.5</v>
      </c>
      <c r="P237" s="263">
        <v>0</v>
      </c>
      <c r="Q237" s="263">
        <f>ROUND(E237*P237,2)</f>
        <v>0</v>
      </c>
      <c r="R237" s="265"/>
      <c r="S237" s="265" t="s">
        <v>429</v>
      </c>
      <c r="T237" s="266" t="s">
        <v>430</v>
      </c>
      <c r="U237" s="221">
        <v>0</v>
      </c>
      <c r="V237" s="221">
        <f>ROUND(E237*U237,2)</f>
        <v>0</v>
      </c>
      <c r="W237" s="221"/>
      <c r="X237" s="221" t="s">
        <v>241</v>
      </c>
      <c r="Y237" s="221" t="s">
        <v>844</v>
      </c>
      <c r="Z237" s="210"/>
      <c r="AA237" s="210"/>
      <c r="AB237" s="210"/>
      <c r="AC237" s="210"/>
      <c r="AD237" s="210"/>
      <c r="AE237" s="210"/>
      <c r="AF237" s="210"/>
      <c r="AG237" s="210" t="s">
        <v>243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60">
        <v>37</v>
      </c>
      <c r="B238" s="261" t="s">
        <v>1463</v>
      </c>
      <c r="C238" s="267" t="s">
        <v>1464</v>
      </c>
      <c r="D238" s="262" t="s">
        <v>450</v>
      </c>
      <c r="E238" s="263">
        <v>1</v>
      </c>
      <c r="F238" s="264"/>
      <c r="G238" s="265">
        <f>ROUND(E238*F238,2)</f>
        <v>0</v>
      </c>
      <c r="H238" s="264"/>
      <c r="I238" s="265">
        <f>ROUND(E238*H238,2)</f>
        <v>0</v>
      </c>
      <c r="J238" s="264"/>
      <c r="K238" s="265">
        <f>ROUND(E238*J238,2)</f>
        <v>0</v>
      </c>
      <c r="L238" s="265">
        <v>21</v>
      </c>
      <c r="M238" s="265">
        <f>G238*(1+L238/100)</f>
        <v>0</v>
      </c>
      <c r="N238" s="263">
        <v>0</v>
      </c>
      <c r="O238" s="263">
        <f>ROUND(E238*N238,2)</f>
        <v>0</v>
      </c>
      <c r="P238" s="263">
        <v>0</v>
      </c>
      <c r="Q238" s="263">
        <f>ROUND(E238*P238,2)</f>
        <v>0</v>
      </c>
      <c r="R238" s="265"/>
      <c r="S238" s="265" t="s">
        <v>429</v>
      </c>
      <c r="T238" s="266" t="s">
        <v>430</v>
      </c>
      <c r="U238" s="221">
        <v>0</v>
      </c>
      <c r="V238" s="221">
        <f>ROUND(E238*U238,2)</f>
        <v>0</v>
      </c>
      <c r="W238" s="221"/>
      <c r="X238" s="221" t="s">
        <v>241</v>
      </c>
      <c r="Y238" s="221" t="s">
        <v>844</v>
      </c>
      <c r="Z238" s="210"/>
      <c r="AA238" s="210"/>
      <c r="AB238" s="210"/>
      <c r="AC238" s="210"/>
      <c r="AD238" s="210"/>
      <c r="AE238" s="210"/>
      <c r="AF238" s="210"/>
      <c r="AG238" s="210" t="s">
        <v>243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229" t="s">
        <v>233</v>
      </c>
      <c r="B239" s="230" t="s">
        <v>151</v>
      </c>
      <c r="C239" s="249" t="s">
        <v>152</v>
      </c>
      <c r="D239" s="231"/>
      <c r="E239" s="232"/>
      <c r="F239" s="233"/>
      <c r="G239" s="233">
        <f>SUMIF(AG240:AG266,"&lt;&gt;NOR",G240:G266)</f>
        <v>0</v>
      </c>
      <c r="H239" s="233"/>
      <c r="I239" s="233">
        <f>SUM(I240:I266)</f>
        <v>0</v>
      </c>
      <c r="J239" s="233"/>
      <c r="K239" s="233">
        <f>SUM(K240:K266)</f>
        <v>0</v>
      </c>
      <c r="L239" s="233"/>
      <c r="M239" s="233">
        <f>SUM(M240:M266)</f>
        <v>0</v>
      </c>
      <c r="N239" s="232"/>
      <c r="O239" s="232">
        <f>SUM(O240:O266)</f>
        <v>60.03</v>
      </c>
      <c r="P239" s="232"/>
      <c r="Q239" s="232">
        <f>SUM(Q240:Q266)</f>
        <v>0</v>
      </c>
      <c r="R239" s="233"/>
      <c r="S239" s="233"/>
      <c r="T239" s="234"/>
      <c r="U239" s="228"/>
      <c r="V239" s="228">
        <f>SUM(V240:V266)</f>
        <v>28.89</v>
      </c>
      <c r="W239" s="228"/>
      <c r="X239" s="228"/>
      <c r="Y239" s="228"/>
      <c r="AG239" t="s">
        <v>234</v>
      </c>
    </row>
    <row r="240" spans="1:60" outlineLevel="1" x14ac:dyDescent="0.2">
      <c r="A240" s="236">
        <v>38</v>
      </c>
      <c r="B240" s="237" t="s">
        <v>708</v>
      </c>
      <c r="C240" s="250" t="s">
        <v>709</v>
      </c>
      <c r="D240" s="238" t="s">
        <v>311</v>
      </c>
      <c r="E240" s="239">
        <v>11.532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1.8907700000000001</v>
      </c>
      <c r="O240" s="239">
        <f>ROUND(E240*N240,2)</f>
        <v>21.8</v>
      </c>
      <c r="P240" s="239">
        <v>0</v>
      </c>
      <c r="Q240" s="239">
        <f>ROUND(E240*P240,2)</f>
        <v>0</v>
      </c>
      <c r="R240" s="241" t="s">
        <v>483</v>
      </c>
      <c r="S240" s="241" t="s">
        <v>239</v>
      </c>
      <c r="T240" s="242" t="s">
        <v>240</v>
      </c>
      <c r="U240" s="221">
        <v>1.6950000000000001</v>
      </c>
      <c r="V240" s="221">
        <f>ROUND(E240*U240,2)</f>
        <v>19.55</v>
      </c>
      <c r="W240" s="221"/>
      <c r="X240" s="221" t="s">
        <v>241</v>
      </c>
      <c r="Y240" s="221" t="s">
        <v>312</v>
      </c>
      <c r="Z240" s="210"/>
      <c r="AA240" s="210"/>
      <c r="AB240" s="210"/>
      <c r="AC240" s="210"/>
      <c r="AD240" s="210"/>
      <c r="AE240" s="210"/>
      <c r="AF240" s="210"/>
      <c r="AG240" s="210" t="s">
        <v>243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1" t="s">
        <v>710</v>
      </c>
      <c r="D241" s="243"/>
      <c r="E241" s="243"/>
      <c r="F241" s="243"/>
      <c r="G241" s="243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245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2" t="s">
        <v>1338</v>
      </c>
      <c r="D242" s="223"/>
      <c r="E242" s="224"/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247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2" t="s">
        <v>1465</v>
      </c>
      <c r="D243" s="223"/>
      <c r="E243" s="224">
        <v>1.02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247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2" t="s">
        <v>1466</v>
      </c>
      <c r="D244" s="223"/>
      <c r="E244" s="224">
        <v>0.3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2" t="s">
        <v>1467</v>
      </c>
      <c r="D245" s="223"/>
      <c r="E245" s="224">
        <v>0.68400000000000005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247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2" t="s">
        <v>1468</v>
      </c>
      <c r="D246" s="223"/>
      <c r="E246" s="224">
        <v>1.8480000000000001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247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2" t="s">
        <v>347</v>
      </c>
      <c r="D247" s="223"/>
      <c r="E247" s="224"/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247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2" t="s">
        <v>1343</v>
      </c>
      <c r="D248" s="223"/>
      <c r="E248" s="224"/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2" t="s">
        <v>1469</v>
      </c>
      <c r="D249" s="223"/>
      <c r="E249" s="224">
        <v>2.3639999999999999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247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2" t="s">
        <v>1470</v>
      </c>
      <c r="D250" s="223"/>
      <c r="E250" s="224">
        <v>1.9079999999999999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2" t="s">
        <v>1471</v>
      </c>
      <c r="D251" s="223"/>
      <c r="E251" s="224">
        <v>2.8079999999999998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247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2" t="s">
        <v>347</v>
      </c>
      <c r="D252" s="223"/>
      <c r="E252" s="224"/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247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2" t="s">
        <v>1347</v>
      </c>
      <c r="D253" s="223"/>
      <c r="E253" s="224"/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247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2" t="s">
        <v>1472</v>
      </c>
      <c r="D254" s="223"/>
      <c r="E254" s="224">
        <v>0.18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247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2" t="s">
        <v>1473</v>
      </c>
      <c r="D255" s="223"/>
      <c r="E255" s="224">
        <v>0.12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247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2" t="s">
        <v>1474</v>
      </c>
      <c r="D256" s="223"/>
      <c r="E256" s="224">
        <v>0.3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247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6">
        <v>39</v>
      </c>
      <c r="B257" s="237" t="s">
        <v>1228</v>
      </c>
      <c r="C257" s="250" t="s">
        <v>1229</v>
      </c>
      <c r="D257" s="238" t="s">
        <v>311</v>
      </c>
      <c r="E257" s="239">
        <v>22.674199999999999</v>
      </c>
      <c r="F257" s="240"/>
      <c r="G257" s="241">
        <f>ROUND(E257*F257,2)</f>
        <v>0</v>
      </c>
      <c r="H257" s="240"/>
      <c r="I257" s="241">
        <f>ROUND(E257*H257,2)</f>
        <v>0</v>
      </c>
      <c r="J257" s="240"/>
      <c r="K257" s="241">
        <f>ROUND(E257*J257,2)</f>
        <v>0</v>
      </c>
      <c r="L257" s="241">
        <v>21</v>
      </c>
      <c r="M257" s="241">
        <f>G257*(1+L257/100)</f>
        <v>0</v>
      </c>
      <c r="N257" s="239">
        <v>1.6859999999999999</v>
      </c>
      <c r="O257" s="239">
        <f>ROUND(E257*N257,2)</f>
        <v>38.229999999999997</v>
      </c>
      <c r="P257" s="239">
        <v>0</v>
      </c>
      <c r="Q257" s="239">
        <f>ROUND(E257*P257,2)</f>
        <v>0</v>
      </c>
      <c r="R257" s="241"/>
      <c r="S257" s="241" t="s">
        <v>239</v>
      </c>
      <c r="T257" s="242" t="s">
        <v>240</v>
      </c>
      <c r="U257" s="221">
        <v>0.41199999999999998</v>
      </c>
      <c r="V257" s="221">
        <f>ROUND(E257*U257,2)</f>
        <v>9.34</v>
      </c>
      <c r="W257" s="221"/>
      <c r="X257" s="221" t="s">
        <v>241</v>
      </c>
      <c r="Y257" s="221" t="s">
        <v>312</v>
      </c>
      <c r="Z257" s="210"/>
      <c r="AA257" s="210"/>
      <c r="AB257" s="210"/>
      <c r="AC257" s="210"/>
      <c r="AD257" s="210"/>
      <c r="AE257" s="210"/>
      <c r="AF257" s="210"/>
      <c r="AG257" s="210" t="s">
        <v>243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52" t="s">
        <v>1326</v>
      </c>
      <c r="D258" s="223"/>
      <c r="E258" s="224"/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247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2" t="s">
        <v>1475</v>
      </c>
      <c r="D259" s="223"/>
      <c r="E259" s="224">
        <v>1.014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247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2" t="s">
        <v>1328</v>
      </c>
      <c r="D260" s="223"/>
      <c r="E260" s="224"/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247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2" t="s">
        <v>1476</v>
      </c>
      <c r="D261" s="223"/>
      <c r="E261" s="224">
        <v>0.25600000000000001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2" t="s">
        <v>1477</v>
      </c>
      <c r="D262" s="223"/>
      <c r="E262" s="224">
        <v>0.25600000000000001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247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2" t="s">
        <v>1067</v>
      </c>
      <c r="D263" s="223"/>
      <c r="E263" s="224"/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247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52" t="s">
        <v>1478</v>
      </c>
      <c r="D264" s="223"/>
      <c r="E264" s="224">
        <v>8.1105999999999998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247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2" t="s">
        <v>1479</v>
      </c>
      <c r="D265" s="223"/>
      <c r="E265" s="224">
        <v>11.567600000000001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247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2" t="s">
        <v>1480</v>
      </c>
      <c r="D266" s="223"/>
      <c r="E266" s="224">
        <v>1.47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247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x14ac:dyDescent="0.2">
      <c r="A267" s="229" t="s">
        <v>233</v>
      </c>
      <c r="B267" s="230" t="s">
        <v>153</v>
      </c>
      <c r="C267" s="249" t="s">
        <v>154</v>
      </c>
      <c r="D267" s="231"/>
      <c r="E267" s="232"/>
      <c r="F267" s="233"/>
      <c r="G267" s="233">
        <f>SUMIF(AG268:AG331,"&lt;&gt;NOR",G268:G331)</f>
        <v>0</v>
      </c>
      <c r="H267" s="233"/>
      <c r="I267" s="233">
        <f>SUM(I268:I331)</f>
        <v>0</v>
      </c>
      <c r="J267" s="233"/>
      <c r="K267" s="233">
        <f>SUM(K268:K331)</f>
        <v>0</v>
      </c>
      <c r="L267" s="233"/>
      <c r="M267" s="233">
        <f>SUM(M268:M331)</f>
        <v>0</v>
      </c>
      <c r="N267" s="232"/>
      <c r="O267" s="232">
        <f>SUM(O268:O331)</f>
        <v>11.05</v>
      </c>
      <c r="P267" s="232"/>
      <c r="Q267" s="232">
        <f>SUM(Q268:Q331)</f>
        <v>0</v>
      </c>
      <c r="R267" s="233"/>
      <c r="S267" s="233"/>
      <c r="T267" s="234"/>
      <c r="U267" s="228"/>
      <c r="V267" s="228">
        <f>SUM(V268:V331)</f>
        <v>28.79</v>
      </c>
      <c r="W267" s="228"/>
      <c r="X267" s="228"/>
      <c r="Y267" s="228"/>
      <c r="AG267" t="s">
        <v>234</v>
      </c>
    </row>
    <row r="268" spans="1:60" ht="22.5" outlineLevel="1" x14ac:dyDescent="0.2">
      <c r="A268" s="236">
        <v>40</v>
      </c>
      <c r="B268" s="237" t="s">
        <v>1481</v>
      </c>
      <c r="C268" s="250" t="s">
        <v>1482</v>
      </c>
      <c r="D268" s="238" t="s">
        <v>289</v>
      </c>
      <c r="E268" s="239">
        <v>42</v>
      </c>
      <c r="F268" s="240"/>
      <c r="G268" s="241">
        <f>ROUND(E268*F268,2)</f>
        <v>0</v>
      </c>
      <c r="H268" s="240"/>
      <c r="I268" s="241">
        <f>ROUND(E268*H268,2)</f>
        <v>0</v>
      </c>
      <c r="J268" s="240"/>
      <c r="K268" s="241">
        <f>ROUND(E268*J268,2)</f>
        <v>0</v>
      </c>
      <c r="L268" s="241">
        <v>21</v>
      </c>
      <c r="M268" s="241">
        <f>G268*(1+L268/100)</f>
        <v>0</v>
      </c>
      <c r="N268" s="239">
        <v>0.25207000000000002</v>
      </c>
      <c r="O268" s="239">
        <f>ROUND(E268*N268,2)</f>
        <v>10.59</v>
      </c>
      <c r="P268" s="239">
        <v>0</v>
      </c>
      <c r="Q268" s="239">
        <f>ROUND(E268*P268,2)</f>
        <v>0</v>
      </c>
      <c r="R268" s="241" t="s">
        <v>238</v>
      </c>
      <c r="S268" s="241" t="s">
        <v>239</v>
      </c>
      <c r="T268" s="242" t="s">
        <v>240</v>
      </c>
      <c r="U268" s="221">
        <v>0.64159999999999995</v>
      </c>
      <c r="V268" s="221">
        <f>ROUND(E268*U268,2)</f>
        <v>26.95</v>
      </c>
      <c r="W268" s="221"/>
      <c r="X268" s="221" t="s">
        <v>241</v>
      </c>
      <c r="Y268" s="221" t="s">
        <v>312</v>
      </c>
      <c r="Z268" s="210"/>
      <c r="AA268" s="210"/>
      <c r="AB268" s="210"/>
      <c r="AC268" s="210"/>
      <c r="AD268" s="210"/>
      <c r="AE268" s="210"/>
      <c r="AF268" s="210"/>
      <c r="AG268" s="210" t="s">
        <v>243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2" t="s">
        <v>1483</v>
      </c>
      <c r="D269" s="223"/>
      <c r="E269" s="224"/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247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2" t="s">
        <v>1484</v>
      </c>
      <c r="D270" s="223"/>
      <c r="E270" s="224">
        <v>15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247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2" t="s">
        <v>1485</v>
      </c>
      <c r="D271" s="223"/>
      <c r="E271" s="224">
        <v>4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247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52" t="s">
        <v>1486</v>
      </c>
      <c r="D272" s="223"/>
      <c r="E272" s="224">
        <v>20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247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52" t="s">
        <v>1487</v>
      </c>
      <c r="D273" s="223"/>
      <c r="E273" s="224">
        <v>3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247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6">
        <v>41</v>
      </c>
      <c r="B274" s="237" t="s">
        <v>1488</v>
      </c>
      <c r="C274" s="250" t="s">
        <v>1489</v>
      </c>
      <c r="D274" s="238" t="s">
        <v>450</v>
      </c>
      <c r="E274" s="239">
        <v>4</v>
      </c>
      <c r="F274" s="240"/>
      <c r="G274" s="241">
        <f>ROUND(E274*F274,2)</f>
        <v>0</v>
      </c>
      <c r="H274" s="240"/>
      <c r="I274" s="241">
        <f>ROUND(E274*H274,2)</f>
        <v>0</v>
      </c>
      <c r="J274" s="240"/>
      <c r="K274" s="241">
        <f>ROUND(E274*J274,2)</f>
        <v>0</v>
      </c>
      <c r="L274" s="241">
        <v>21</v>
      </c>
      <c r="M274" s="241">
        <f>G274*(1+L274/100)</f>
        <v>0</v>
      </c>
      <c r="N274" s="239">
        <v>0.11565</v>
      </c>
      <c r="O274" s="239">
        <f>ROUND(E274*N274,2)</f>
        <v>0.46</v>
      </c>
      <c r="P274" s="239">
        <v>0</v>
      </c>
      <c r="Q274" s="239">
        <f>ROUND(E274*P274,2)</f>
        <v>0</v>
      </c>
      <c r="R274" s="241" t="s">
        <v>238</v>
      </c>
      <c r="S274" s="241" t="s">
        <v>239</v>
      </c>
      <c r="T274" s="242" t="s">
        <v>240</v>
      </c>
      <c r="U274" s="221">
        <v>0.4597</v>
      </c>
      <c r="V274" s="221">
        <f>ROUND(E274*U274,2)</f>
        <v>1.84</v>
      </c>
      <c r="W274" s="221"/>
      <c r="X274" s="221" t="s">
        <v>241</v>
      </c>
      <c r="Y274" s="221" t="s">
        <v>312</v>
      </c>
      <c r="Z274" s="210"/>
      <c r="AA274" s="210"/>
      <c r="AB274" s="210"/>
      <c r="AC274" s="210"/>
      <c r="AD274" s="210"/>
      <c r="AE274" s="210"/>
      <c r="AF274" s="210"/>
      <c r="AG274" s="210" t="s">
        <v>243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2" t="s">
        <v>1490</v>
      </c>
      <c r="D275" s="223"/>
      <c r="E275" s="224"/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247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2" t="s">
        <v>1491</v>
      </c>
      <c r="D276" s="223"/>
      <c r="E276" s="224">
        <v>1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247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52" t="s">
        <v>1492</v>
      </c>
      <c r="D277" s="223"/>
      <c r="E277" s="224">
        <v>1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247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2" t="s">
        <v>1493</v>
      </c>
      <c r="D278" s="223"/>
      <c r="E278" s="224">
        <v>1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247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52" t="s">
        <v>1494</v>
      </c>
      <c r="D279" s="223"/>
      <c r="E279" s="224">
        <v>1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247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36">
        <v>42</v>
      </c>
      <c r="B280" s="237" t="s">
        <v>1495</v>
      </c>
      <c r="C280" s="250" t="s">
        <v>1496</v>
      </c>
      <c r="D280" s="238" t="s">
        <v>450</v>
      </c>
      <c r="E280" s="239">
        <v>4</v>
      </c>
      <c r="F280" s="240"/>
      <c r="G280" s="241">
        <f>ROUND(E280*F280,2)</f>
        <v>0</v>
      </c>
      <c r="H280" s="240"/>
      <c r="I280" s="241">
        <f>ROUND(E280*H280,2)</f>
        <v>0</v>
      </c>
      <c r="J280" s="240"/>
      <c r="K280" s="241">
        <f>ROUND(E280*J280,2)</f>
        <v>0</v>
      </c>
      <c r="L280" s="241">
        <v>21</v>
      </c>
      <c r="M280" s="241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41"/>
      <c r="S280" s="241" t="s">
        <v>429</v>
      </c>
      <c r="T280" s="242" t="s">
        <v>430</v>
      </c>
      <c r="U280" s="221">
        <v>0</v>
      </c>
      <c r="V280" s="221">
        <f>ROUND(E280*U280,2)</f>
        <v>0</v>
      </c>
      <c r="W280" s="221"/>
      <c r="X280" s="221" t="s">
        <v>241</v>
      </c>
      <c r="Y280" s="221" t="s">
        <v>312</v>
      </c>
      <c r="Z280" s="210"/>
      <c r="AA280" s="210"/>
      <c r="AB280" s="210"/>
      <c r="AC280" s="210"/>
      <c r="AD280" s="210"/>
      <c r="AE280" s="210"/>
      <c r="AF280" s="210"/>
      <c r="AG280" s="210" t="s">
        <v>243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2" t="s">
        <v>1483</v>
      </c>
      <c r="D281" s="223"/>
      <c r="E281" s="224"/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247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2" t="s">
        <v>1491</v>
      </c>
      <c r="D282" s="223"/>
      <c r="E282" s="224">
        <v>1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247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2" t="s">
        <v>1492</v>
      </c>
      <c r="D283" s="223"/>
      <c r="E283" s="224">
        <v>1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247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2" t="s">
        <v>1493</v>
      </c>
      <c r="D284" s="223"/>
      <c r="E284" s="224">
        <v>1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247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2" t="s">
        <v>1494</v>
      </c>
      <c r="D285" s="223"/>
      <c r="E285" s="224">
        <v>1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247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6">
        <v>43</v>
      </c>
      <c r="B286" s="237" t="s">
        <v>1497</v>
      </c>
      <c r="C286" s="250" t="s">
        <v>1498</v>
      </c>
      <c r="D286" s="238" t="s">
        <v>450</v>
      </c>
      <c r="E286" s="239">
        <v>38</v>
      </c>
      <c r="F286" s="240"/>
      <c r="G286" s="241">
        <f>ROUND(E286*F286,2)</f>
        <v>0</v>
      </c>
      <c r="H286" s="240"/>
      <c r="I286" s="241">
        <f>ROUND(E286*H286,2)</f>
        <v>0</v>
      </c>
      <c r="J286" s="240"/>
      <c r="K286" s="241">
        <f>ROUND(E286*J286,2)</f>
        <v>0</v>
      </c>
      <c r="L286" s="241">
        <v>21</v>
      </c>
      <c r="M286" s="241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41"/>
      <c r="S286" s="241" t="s">
        <v>429</v>
      </c>
      <c r="T286" s="242" t="s">
        <v>430</v>
      </c>
      <c r="U286" s="221">
        <v>0</v>
      </c>
      <c r="V286" s="221">
        <f>ROUND(E286*U286,2)</f>
        <v>0</v>
      </c>
      <c r="W286" s="221"/>
      <c r="X286" s="221" t="s">
        <v>462</v>
      </c>
      <c r="Y286" s="221" t="s">
        <v>312</v>
      </c>
      <c r="Z286" s="210"/>
      <c r="AA286" s="210"/>
      <c r="AB286" s="210"/>
      <c r="AC286" s="210"/>
      <c r="AD286" s="210"/>
      <c r="AE286" s="210"/>
      <c r="AF286" s="210"/>
      <c r="AG286" s="210" t="s">
        <v>463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2" t="s">
        <v>1483</v>
      </c>
      <c r="D287" s="223"/>
      <c r="E287" s="224"/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247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2" t="s">
        <v>1499</v>
      </c>
      <c r="D288" s="223"/>
      <c r="E288" s="224">
        <v>14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247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52" t="s">
        <v>1500</v>
      </c>
      <c r="D289" s="223"/>
      <c r="E289" s="224">
        <v>3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247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52" t="s">
        <v>1501</v>
      </c>
      <c r="D290" s="223"/>
      <c r="E290" s="224">
        <v>19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247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2" t="s">
        <v>1502</v>
      </c>
      <c r="D291" s="223"/>
      <c r="E291" s="224">
        <v>2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247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6">
        <v>44</v>
      </c>
      <c r="B292" s="237" t="s">
        <v>1503</v>
      </c>
      <c r="C292" s="250" t="s">
        <v>1504</v>
      </c>
      <c r="D292" s="238" t="s">
        <v>450</v>
      </c>
      <c r="E292" s="239">
        <v>4</v>
      </c>
      <c r="F292" s="240"/>
      <c r="G292" s="241">
        <f>ROUND(E292*F292,2)</f>
        <v>0</v>
      </c>
      <c r="H292" s="240"/>
      <c r="I292" s="241">
        <f>ROUND(E292*H292,2)</f>
        <v>0</v>
      </c>
      <c r="J292" s="240"/>
      <c r="K292" s="241">
        <f>ROUND(E292*J292,2)</f>
        <v>0</v>
      </c>
      <c r="L292" s="241">
        <v>21</v>
      </c>
      <c r="M292" s="241">
        <f>G292*(1+L292/100)</f>
        <v>0</v>
      </c>
      <c r="N292" s="239">
        <v>0</v>
      </c>
      <c r="O292" s="239">
        <f>ROUND(E292*N292,2)</f>
        <v>0</v>
      </c>
      <c r="P292" s="239">
        <v>0</v>
      </c>
      <c r="Q292" s="239">
        <f>ROUND(E292*P292,2)</f>
        <v>0</v>
      </c>
      <c r="R292" s="241"/>
      <c r="S292" s="241" t="s">
        <v>429</v>
      </c>
      <c r="T292" s="242" t="s">
        <v>430</v>
      </c>
      <c r="U292" s="221">
        <v>0</v>
      </c>
      <c r="V292" s="221">
        <f>ROUND(E292*U292,2)</f>
        <v>0</v>
      </c>
      <c r="W292" s="221"/>
      <c r="X292" s="221" t="s">
        <v>462</v>
      </c>
      <c r="Y292" s="221" t="s">
        <v>312</v>
      </c>
      <c r="Z292" s="210"/>
      <c r="AA292" s="210"/>
      <c r="AB292" s="210"/>
      <c r="AC292" s="210"/>
      <c r="AD292" s="210"/>
      <c r="AE292" s="210"/>
      <c r="AF292" s="210"/>
      <c r="AG292" s="210" t="s">
        <v>463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2" t="s">
        <v>1483</v>
      </c>
      <c r="D293" s="223"/>
      <c r="E293" s="224"/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247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52" t="s">
        <v>1491</v>
      </c>
      <c r="D294" s="223"/>
      <c r="E294" s="224">
        <v>1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247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2" t="s">
        <v>1492</v>
      </c>
      <c r="D295" s="223"/>
      <c r="E295" s="224">
        <v>1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247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52" t="s">
        <v>1493</v>
      </c>
      <c r="D296" s="223"/>
      <c r="E296" s="224">
        <v>1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247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52" t="s">
        <v>1494</v>
      </c>
      <c r="D297" s="223"/>
      <c r="E297" s="224">
        <v>1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247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6">
        <v>45</v>
      </c>
      <c r="B298" s="237" t="s">
        <v>1505</v>
      </c>
      <c r="C298" s="250" t="s">
        <v>1506</v>
      </c>
      <c r="D298" s="238" t="s">
        <v>450</v>
      </c>
      <c r="E298" s="239">
        <v>84</v>
      </c>
      <c r="F298" s="240"/>
      <c r="G298" s="241">
        <f>ROUND(E298*F298,2)</f>
        <v>0</v>
      </c>
      <c r="H298" s="240"/>
      <c r="I298" s="241">
        <f>ROUND(E298*H298,2)</f>
        <v>0</v>
      </c>
      <c r="J298" s="240"/>
      <c r="K298" s="241">
        <f>ROUND(E298*J298,2)</f>
        <v>0</v>
      </c>
      <c r="L298" s="241">
        <v>21</v>
      </c>
      <c r="M298" s="241">
        <f>G298*(1+L298/100)</f>
        <v>0</v>
      </c>
      <c r="N298" s="239">
        <v>0</v>
      </c>
      <c r="O298" s="239">
        <f>ROUND(E298*N298,2)</f>
        <v>0</v>
      </c>
      <c r="P298" s="239">
        <v>0</v>
      </c>
      <c r="Q298" s="239">
        <f>ROUND(E298*P298,2)</f>
        <v>0</v>
      </c>
      <c r="R298" s="241"/>
      <c r="S298" s="241" t="s">
        <v>429</v>
      </c>
      <c r="T298" s="242" t="s">
        <v>430</v>
      </c>
      <c r="U298" s="221">
        <v>0</v>
      </c>
      <c r="V298" s="221">
        <f>ROUND(E298*U298,2)</f>
        <v>0</v>
      </c>
      <c r="W298" s="221"/>
      <c r="X298" s="221" t="s">
        <v>462</v>
      </c>
      <c r="Y298" s="221" t="s">
        <v>312</v>
      </c>
      <c r="Z298" s="210"/>
      <c r="AA298" s="210"/>
      <c r="AB298" s="210"/>
      <c r="AC298" s="210"/>
      <c r="AD298" s="210"/>
      <c r="AE298" s="210"/>
      <c r="AF298" s="210"/>
      <c r="AG298" s="210" t="s">
        <v>463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2" t="s">
        <v>1507</v>
      </c>
      <c r="D299" s="223"/>
      <c r="E299" s="224"/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247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52" t="s">
        <v>1508</v>
      </c>
      <c r="D300" s="223"/>
      <c r="E300" s="224">
        <v>28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247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2" t="s">
        <v>1509</v>
      </c>
      <c r="D301" s="223"/>
      <c r="E301" s="224">
        <v>6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247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2" t="s">
        <v>1510</v>
      </c>
      <c r="D302" s="223"/>
      <c r="E302" s="224">
        <v>38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247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2" t="s">
        <v>1511</v>
      </c>
      <c r="D303" s="223"/>
      <c r="E303" s="224">
        <v>4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247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2" t="s">
        <v>1512</v>
      </c>
      <c r="D304" s="223"/>
      <c r="E304" s="224"/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247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2" t="s">
        <v>1513</v>
      </c>
      <c r="D305" s="223"/>
      <c r="E305" s="224">
        <v>1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247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2" t="s">
        <v>1514</v>
      </c>
      <c r="D306" s="223"/>
      <c r="E306" s="224">
        <v>1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247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52" t="s">
        <v>1515</v>
      </c>
      <c r="D307" s="223"/>
      <c r="E307" s="224">
        <v>1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247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52" t="s">
        <v>1516</v>
      </c>
      <c r="D308" s="223"/>
      <c r="E308" s="224">
        <v>1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247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52" t="s">
        <v>1490</v>
      </c>
      <c r="D309" s="223"/>
      <c r="E309" s="224"/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247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2" t="s">
        <v>1513</v>
      </c>
      <c r="D310" s="223"/>
      <c r="E310" s="224">
        <v>1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247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2" t="s">
        <v>1514</v>
      </c>
      <c r="D311" s="223"/>
      <c r="E311" s="224">
        <v>1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247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2" t="s">
        <v>1515</v>
      </c>
      <c r="D312" s="223"/>
      <c r="E312" s="224">
        <v>1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247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2" t="s">
        <v>1516</v>
      </c>
      <c r="D313" s="223"/>
      <c r="E313" s="224">
        <v>1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247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6">
        <v>46</v>
      </c>
      <c r="B314" s="237" t="s">
        <v>1517</v>
      </c>
      <c r="C314" s="250" t="s">
        <v>1518</v>
      </c>
      <c r="D314" s="238" t="s">
        <v>450</v>
      </c>
      <c r="E314" s="239">
        <v>4</v>
      </c>
      <c r="F314" s="240"/>
      <c r="G314" s="241">
        <f>ROUND(E314*F314,2)</f>
        <v>0</v>
      </c>
      <c r="H314" s="240"/>
      <c r="I314" s="241">
        <f>ROUND(E314*H314,2)</f>
        <v>0</v>
      </c>
      <c r="J314" s="240"/>
      <c r="K314" s="241">
        <f>ROUND(E314*J314,2)</f>
        <v>0</v>
      </c>
      <c r="L314" s="241">
        <v>21</v>
      </c>
      <c r="M314" s="241">
        <f>G314*(1+L314/100)</f>
        <v>0</v>
      </c>
      <c r="N314" s="239">
        <v>0</v>
      </c>
      <c r="O314" s="239">
        <f>ROUND(E314*N314,2)</f>
        <v>0</v>
      </c>
      <c r="P314" s="239">
        <v>0</v>
      </c>
      <c r="Q314" s="239">
        <f>ROUND(E314*P314,2)</f>
        <v>0</v>
      </c>
      <c r="R314" s="241"/>
      <c r="S314" s="241" t="s">
        <v>429</v>
      </c>
      <c r="T314" s="242" t="s">
        <v>430</v>
      </c>
      <c r="U314" s="221">
        <v>0</v>
      </c>
      <c r="V314" s="221">
        <f>ROUND(E314*U314,2)</f>
        <v>0</v>
      </c>
      <c r="W314" s="221"/>
      <c r="X314" s="221" t="s">
        <v>462</v>
      </c>
      <c r="Y314" s="221" t="s">
        <v>312</v>
      </c>
      <c r="Z314" s="210"/>
      <c r="AA314" s="210"/>
      <c r="AB314" s="210"/>
      <c r="AC314" s="210"/>
      <c r="AD314" s="210"/>
      <c r="AE314" s="210"/>
      <c r="AF314" s="210"/>
      <c r="AG314" s="210" t="s">
        <v>463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2" t="s">
        <v>1490</v>
      </c>
      <c r="D315" s="223"/>
      <c r="E315" s="224"/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247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2" t="s">
        <v>1519</v>
      </c>
      <c r="D316" s="223"/>
      <c r="E316" s="224">
        <v>4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247</v>
      </c>
      <c r="AH316" s="210">
        <v>5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6">
        <v>47</v>
      </c>
      <c r="B317" s="237" t="s">
        <v>1520</v>
      </c>
      <c r="C317" s="250" t="s">
        <v>1521</v>
      </c>
      <c r="D317" s="238" t="s">
        <v>450</v>
      </c>
      <c r="E317" s="239">
        <v>168</v>
      </c>
      <c r="F317" s="240"/>
      <c r="G317" s="241">
        <f>ROUND(E317*F317,2)</f>
        <v>0</v>
      </c>
      <c r="H317" s="240"/>
      <c r="I317" s="241">
        <f>ROUND(E317*H317,2)</f>
        <v>0</v>
      </c>
      <c r="J317" s="240"/>
      <c r="K317" s="241">
        <f>ROUND(E317*J317,2)</f>
        <v>0</v>
      </c>
      <c r="L317" s="241">
        <v>21</v>
      </c>
      <c r="M317" s="241">
        <f>G317*(1+L317/100)</f>
        <v>0</v>
      </c>
      <c r="N317" s="239">
        <v>0</v>
      </c>
      <c r="O317" s="239">
        <f>ROUND(E317*N317,2)</f>
        <v>0</v>
      </c>
      <c r="P317" s="239">
        <v>0</v>
      </c>
      <c r="Q317" s="239">
        <f>ROUND(E317*P317,2)</f>
        <v>0</v>
      </c>
      <c r="R317" s="241"/>
      <c r="S317" s="241" t="s">
        <v>429</v>
      </c>
      <c r="T317" s="242" t="s">
        <v>430</v>
      </c>
      <c r="U317" s="221">
        <v>0</v>
      </c>
      <c r="V317" s="221">
        <f>ROUND(E317*U317,2)</f>
        <v>0</v>
      </c>
      <c r="W317" s="221"/>
      <c r="X317" s="221" t="s">
        <v>462</v>
      </c>
      <c r="Y317" s="221" t="s">
        <v>312</v>
      </c>
      <c r="Z317" s="210"/>
      <c r="AA317" s="210"/>
      <c r="AB317" s="210"/>
      <c r="AC317" s="210"/>
      <c r="AD317" s="210"/>
      <c r="AE317" s="210"/>
      <c r="AF317" s="210"/>
      <c r="AG317" s="210" t="s">
        <v>463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2" t="s">
        <v>1522</v>
      </c>
      <c r="D318" s="223"/>
      <c r="E318" s="224"/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247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2" t="s">
        <v>1523</v>
      </c>
      <c r="D319" s="223"/>
      <c r="E319" s="224">
        <v>168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247</v>
      </c>
      <c r="AH319" s="210">
        <v>5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6">
        <v>48</v>
      </c>
      <c r="B320" s="237" t="s">
        <v>1524</v>
      </c>
      <c r="C320" s="250" t="s">
        <v>1525</v>
      </c>
      <c r="D320" s="238" t="s">
        <v>450</v>
      </c>
      <c r="E320" s="239">
        <v>8</v>
      </c>
      <c r="F320" s="240"/>
      <c r="G320" s="241">
        <f>ROUND(E320*F320,2)</f>
        <v>0</v>
      </c>
      <c r="H320" s="240"/>
      <c r="I320" s="241">
        <f>ROUND(E320*H320,2)</f>
        <v>0</v>
      </c>
      <c r="J320" s="240"/>
      <c r="K320" s="241">
        <f>ROUND(E320*J320,2)</f>
        <v>0</v>
      </c>
      <c r="L320" s="241">
        <v>21</v>
      </c>
      <c r="M320" s="241">
        <f>G320*(1+L320/100)</f>
        <v>0</v>
      </c>
      <c r="N320" s="239">
        <v>0</v>
      </c>
      <c r="O320" s="239">
        <f>ROUND(E320*N320,2)</f>
        <v>0</v>
      </c>
      <c r="P320" s="239">
        <v>0</v>
      </c>
      <c r="Q320" s="239">
        <f>ROUND(E320*P320,2)</f>
        <v>0</v>
      </c>
      <c r="R320" s="241"/>
      <c r="S320" s="241" t="s">
        <v>429</v>
      </c>
      <c r="T320" s="242" t="s">
        <v>430</v>
      </c>
      <c r="U320" s="221">
        <v>0</v>
      </c>
      <c r="V320" s="221">
        <f>ROUND(E320*U320,2)</f>
        <v>0</v>
      </c>
      <c r="W320" s="221"/>
      <c r="X320" s="221" t="s">
        <v>462</v>
      </c>
      <c r="Y320" s="221" t="s">
        <v>312</v>
      </c>
      <c r="Z320" s="210"/>
      <c r="AA320" s="210"/>
      <c r="AB320" s="210"/>
      <c r="AC320" s="210"/>
      <c r="AD320" s="210"/>
      <c r="AE320" s="210"/>
      <c r="AF320" s="210"/>
      <c r="AG320" s="210" t="s">
        <v>463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2" t="s">
        <v>1483</v>
      </c>
      <c r="D321" s="223"/>
      <c r="E321" s="224"/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247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2" t="s">
        <v>1526</v>
      </c>
      <c r="D322" s="223"/>
      <c r="E322" s="224">
        <v>2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247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2" t="s">
        <v>1527</v>
      </c>
      <c r="D323" s="223"/>
      <c r="E323" s="224">
        <v>2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247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2" t="s">
        <v>1528</v>
      </c>
      <c r="D324" s="223"/>
      <c r="E324" s="224">
        <v>2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247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2" t="s">
        <v>1502</v>
      </c>
      <c r="D325" s="223"/>
      <c r="E325" s="224">
        <v>2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247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6">
        <v>49</v>
      </c>
      <c r="B326" s="237" t="s">
        <v>1529</v>
      </c>
      <c r="C326" s="250" t="s">
        <v>1530</v>
      </c>
      <c r="D326" s="238" t="s">
        <v>450</v>
      </c>
      <c r="E326" s="239">
        <v>4</v>
      </c>
      <c r="F326" s="240"/>
      <c r="G326" s="241">
        <f>ROUND(E326*F326,2)</f>
        <v>0</v>
      </c>
      <c r="H326" s="240"/>
      <c r="I326" s="241">
        <f>ROUND(E326*H326,2)</f>
        <v>0</v>
      </c>
      <c r="J326" s="240"/>
      <c r="K326" s="241">
        <f>ROUND(E326*J326,2)</f>
        <v>0</v>
      </c>
      <c r="L326" s="241">
        <v>21</v>
      </c>
      <c r="M326" s="241">
        <f>G326*(1+L326/100)</f>
        <v>0</v>
      </c>
      <c r="N326" s="239">
        <v>0</v>
      </c>
      <c r="O326" s="239">
        <f>ROUND(E326*N326,2)</f>
        <v>0</v>
      </c>
      <c r="P326" s="239">
        <v>0</v>
      </c>
      <c r="Q326" s="239">
        <f>ROUND(E326*P326,2)</f>
        <v>0</v>
      </c>
      <c r="R326" s="241"/>
      <c r="S326" s="241" t="s">
        <v>429</v>
      </c>
      <c r="T326" s="242" t="s">
        <v>430</v>
      </c>
      <c r="U326" s="221">
        <v>0</v>
      </c>
      <c r="V326" s="221">
        <f>ROUND(E326*U326,2)</f>
        <v>0</v>
      </c>
      <c r="W326" s="221"/>
      <c r="X326" s="221" t="s">
        <v>462</v>
      </c>
      <c r="Y326" s="221" t="s">
        <v>312</v>
      </c>
      <c r="Z326" s="210"/>
      <c r="AA326" s="210"/>
      <c r="AB326" s="210"/>
      <c r="AC326" s="210"/>
      <c r="AD326" s="210"/>
      <c r="AE326" s="210"/>
      <c r="AF326" s="210"/>
      <c r="AG326" s="210" t="s">
        <v>463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52" t="s">
        <v>1483</v>
      </c>
      <c r="D327" s="223"/>
      <c r="E327" s="224"/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247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2" t="s">
        <v>1491</v>
      </c>
      <c r="D328" s="223"/>
      <c r="E328" s="224">
        <v>1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247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2" t="s">
        <v>1492</v>
      </c>
      <c r="D329" s="223"/>
      <c r="E329" s="224">
        <v>1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247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52" t="s">
        <v>1493</v>
      </c>
      <c r="D330" s="223"/>
      <c r="E330" s="224">
        <v>1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247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52" t="s">
        <v>1494</v>
      </c>
      <c r="D331" s="223"/>
      <c r="E331" s="224">
        <v>1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247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x14ac:dyDescent="0.2">
      <c r="A332" s="229" t="s">
        <v>233</v>
      </c>
      <c r="B332" s="230" t="s">
        <v>159</v>
      </c>
      <c r="C332" s="249" t="s">
        <v>160</v>
      </c>
      <c r="D332" s="231"/>
      <c r="E332" s="232"/>
      <c r="F332" s="233"/>
      <c r="G332" s="233">
        <f>SUMIF(AG333:AG485,"&lt;&gt;NOR",G333:G485)</f>
        <v>0</v>
      </c>
      <c r="H332" s="233"/>
      <c r="I332" s="233">
        <f>SUM(I333:I485)</f>
        <v>0</v>
      </c>
      <c r="J332" s="233"/>
      <c r="K332" s="233">
        <f>SUM(K333:K485)</f>
        <v>0</v>
      </c>
      <c r="L332" s="233"/>
      <c r="M332" s="233">
        <f>SUM(M333:M485)</f>
        <v>0</v>
      </c>
      <c r="N332" s="232"/>
      <c r="O332" s="232">
        <f>SUM(O333:O485)</f>
        <v>3.89</v>
      </c>
      <c r="P332" s="232"/>
      <c r="Q332" s="232">
        <f>SUM(Q333:Q485)</f>
        <v>0</v>
      </c>
      <c r="R332" s="233"/>
      <c r="S332" s="233"/>
      <c r="T332" s="234"/>
      <c r="U332" s="228"/>
      <c r="V332" s="228">
        <f>SUM(V333:V485)</f>
        <v>73.55</v>
      </c>
      <c r="W332" s="228"/>
      <c r="X332" s="228"/>
      <c r="Y332" s="228"/>
      <c r="AG332" t="s">
        <v>234</v>
      </c>
    </row>
    <row r="333" spans="1:60" ht="22.5" outlineLevel="1" x14ac:dyDescent="0.2">
      <c r="A333" s="236">
        <v>50</v>
      </c>
      <c r="B333" s="237" t="s">
        <v>1531</v>
      </c>
      <c r="C333" s="250" t="s">
        <v>1532</v>
      </c>
      <c r="D333" s="238" t="s">
        <v>289</v>
      </c>
      <c r="E333" s="239">
        <v>32.1</v>
      </c>
      <c r="F333" s="240"/>
      <c r="G333" s="241">
        <f>ROUND(E333*F333,2)</f>
        <v>0</v>
      </c>
      <c r="H333" s="240"/>
      <c r="I333" s="241">
        <f>ROUND(E333*H333,2)</f>
        <v>0</v>
      </c>
      <c r="J333" s="240"/>
      <c r="K333" s="241">
        <f>ROUND(E333*J333,2)</f>
        <v>0</v>
      </c>
      <c r="L333" s="241">
        <v>21</v>
      </c>
      <c r="M333" s="241">
        <f>G333*(1+L333/100)</f>
        <v>0</v>
      </c>
      <c r="N333" s="239">
        <v>1E-4</v>
      </c>
      <c r="O333" s="239">
        <f>ROUND(E333*N333,2)</f>
        <v>0</v>
      </c>
      <c r="P333" s="239">
        <v>0</v>
      </c>
      <c r="Q333" s="239">
        <f>ROUND(E333*P333,2)</f>
        <v>0</v>
      </c>
      <c r="R333" s="241" t="s">
        <v>483</v>
      </c>
      <c r="S333" s="241" t="s">
        <v>239</v>
      </c>
      <c r="T333" s="242" t="s">
        <v>240</v>
      </c>
      <c r="U333" s="221">
        <v>0.11899999999999999</v>
      </c>
      <c r="V333" s="221">
        <f>ROUND(E333*U333,2)</f>
        <v>3.82</v>
      </c>
      <c r="W333" s="221"/>
      <c r="X333" s="221" t="s">
        <v>241</v>
      </c>
      <c r="Y333" s="221" t="s">
        <v>312</v>
      </c>
      <c r="Z333" s="210"/>
      <c r="AA333" s="210"/>
      <c r="AB333" s="210"/>
      <c r="AC333" s="210"/>
      <c r="AD333" s="210"/>
      <c r="AE333" s="210"/>
      <c r="AF333" s="210"/>
      <c r="AG333" s="210" t="s">
        <v>243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51" t="s">
        <v>710</v>
      </c>
      <c r="D334" s="243"/>
      <c r="E334" s="243"/>
      <c r="F334" s="243"/>
      <c r="G334" s="243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245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">
      <c r="A335" s="217"/>
      <c r="B335" s="218"/>
      <c r="C335" s="252" t="s">
        <v>1338</v>
      </c>
      <c r="D335" s="223"/>
      <c r="E335" s="224"/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247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52" t="s">
        <v>1533</v>
      </c>
      <c r="D336" s="223"/>
      <c r="E336" s="224">
        <v>8.5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247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52" t="s">
        <v>1534</v>
      </c>
      <c r="D337" s="223"/>
      <c r="E337" s="224">
        <v>2.5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247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52" t="s">
        <v>1535</v>
      </c>
      <c r="D338" s="223"/>
      <c r="E338" s="224">
        <v>5.7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247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52" t="s">
        <v>1536</v>
      </c>
      <c r="D339" s="223"/>
      <c r="E339" s="224">
        <v>15.4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247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2.5" outlineLevel="1" x14ac:dyDescent="0.2">
      <c r="A340" s="236">
        <v>51</v>
      </c>
      <c r="B340" s="237" t="s">
        <v>1235</v>
      </c>
      <c r="C340" s="250" t="s">
        <v>1236</v>
      </c>
      <c r="D340" s="238" t="s">
        <v>289</v>
      </c>
      <c r="E340" s="239">
        <v>64</v>
      </c>
      <c r="F340" s="240"/>
      <c r="G340" s="241">
        <f>ROUND(E340*F340,2)</f>
        <v>0</v>
      </c>
      <c r="H340" s="240"/>
      <c r="I340" s="241">
        <f>ROUND(E340*H340,2)</f>
        <v>0</v>
      </c>
      <c r="J340" s="240"/>
      <c r="K340" s="241">
        <f>ROUND(E340*J340,2)</f>
        <v>0</v>
      </c>
      <c r="L340" s="241">
        <v>21</v>
      </c>
      <c r="M340" s="241">
        <f>G340*(1+L340/100)</f>
        <v>0</v>
      </c>
      <c r="N340" s="239">
        <v>1.1E-4</v>
      </c>
      <c r="O340" s="239">
        <f>ROUND(E340*N340,2)</f>
        <v>0.01</v>
      </c>
      <c r="P340" s="239">
        <v>0</v>
      </c>
      <c r="Q340" s="239">
        <f>ROUND(E340*P340,2)</f>
        <v>0</v>
      </c>
      <c r="R340" s="241" t="s">
        <v>483</v>
      </c>
      <c r="S340" s="241" t="s">
        <v>239</v>
      </c>
      <c r="T340" s="242" t="s">
        <v>240</v>
      </c>
      <c r="U340" s="221">
        <v>0.13200000000000001</v>
      </c>
      <c r="V340" s="221">
        <f>ROUND(E340*U340,2)</f>
        <v>8.4499999999999993</v>
      </c>
      <c r="W340" s="221"/>
      <c r="X340" s="221" t="s">
        <v>241</v>
      </c>
      <c r="Y340" s="221" t="s">
        <v>312</v>
      </c>
      <c r="Z340" s="210"/>
      <c r="AA340" s="210"/>
      <c r="AB340" s="210"/>
      <c r="AC340" s="210"/>
      <c r="AD340" s="210"/>
      <c r="AE340" s="210"/>
      <c r="AF340" s="210"/>
      <c r="AG340" s="210" t="s">
        <v>243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51" t="s">
        <v>710</v>
      </c>
      <c r="D341" s="243"/>
      <c r="E341" s="243"/>
      <c r="F341" s="243"/>
      <c r="G341" s="243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245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52" t="s">
        <v>1343</v>
      </c>
      <c r="D342" s="223"/>
      <c r="E342" s="224"/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247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2" t="s">
        <v>1537</v>
      </c>
      <c r="D343" s="223"/>
      <c r="E343" s="224">
        <v>19.7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247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52" t="s">
        <v>1538</v>
      </c>
      <c r="D344" s="223"/>
      <c r="E344" s="224">
        <v>15.9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247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52" t="s">
        <v>1539</v>
      </c>
      <c r="D345" s="223"/>
      <c r="E345" s="224">
        <v>23.4</v>
      </c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247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52" t="s">
        <v>347</v>
      </c>
      <c r="D346" s="223"/>
      <c r="E346" s="224"/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247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52" t="s">
        <v>1347</v>
      </c>
      <c r="D347" s="223"/>
      <c r="E347" s="224"/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247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52" t="s">
        <v>1540</v>
      </c>
      <c r="D348" s="223"/>
      <c r="E348" s="224">
        <v>1.5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247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52" t="s">
        <v>1541</v>
      </c>
      <c r="D349" s="223"/>
      <c r="E349" s="224">
        <v>1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247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52" t="s">
        <v>1542</v>
      </c>
      <c r="D350" s="223"/>
      <c r="E350" s="224">
        <v>2.5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247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36">
        <v>52</v>
      </c>
      <c r="B351" s="237" t="s">
        <v>1238</v>
      </c>
      <c r="C351" s="250" t="s">
        <v>1239</v>
      </c>
      <c r="D351" s="238" t="s">
        <v>450</v>
      </c>
      <c r="E351" s="239">
        <v>6</v>
      </c>
      <c r="F351" s="240"/>
      <c r="G351" s="241">
        <f>ROUND(E351*F351,2)</f>
        <v>0</v>
      </c>
      <c r="H351" s="240"/>
      <c r="I351" s="241">
        <f>ROUND(E351*H351,2)</f>
        <v>0</v>
      </c>
      <c r="J351" s="240"/>
      <c r="K351" s="241">
        <f>ROUND(E351*J351,2)</f>
        <v>0</v>
      </c>
      <c r="L351" s="241">
        <v>21</v>
      </c>
      <c r="M351" s="241">
        <f>G351*(1+L351/100)</f>
        <v>0</v>
      </c>
      <c r="N351" s="239">
        <v>3.0000000000000001E-5</v>
      </c>
      <c r="O351" s="239">
        <f>ROUND(E351*N351,2)</f>
        <v>0</v>
      </c>
      <c r="P351" s="239">
        <v>0</v>
      </c>
      <c r="Q351" s="239">
        <f>ROUND(E351*P351,2)</f>
        <v>0</v>
      </c>
      <c r="R351" s="241" t="s">
        <v>483</v>
      </c>
      <c r="S351" s="241" t="s">
        <v>239</v>
      </c>
      <c r="T351" s="242" t="s">
        <v>240</v>
      </c>
      <c r="U351" s="221">
        <v>0.33</v>
      </c>
      <c r="V351" s="221">
        <f>ROUND(E351*U351,2)</f>
        <v>1.98</v>
      </c>
      <c r="W351" s="221"/>
      <c r="X351" s="221" t="s">
        <v>241</v>
      </c>
      <c r="Y351" s="221" t="s">
        <v>312</v>
      </c>
      <c r="Z351" s="210"/>
      <c r="AA351" s="210"/>
      <c r="AB351" s="210"/>
      <c r="AC351" s="210"/>
      <c r="AD351" s="210"/>
      <c r="AE351" s="210"/>
      <c r="AF351" s="210"/>
      <c r="AG351" s="210" t="s">
        <v>243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51" t="s">
        <v>710</v>
      </c>
      <c r="D352" s="243"/>
      <c r="E352" s="243"/>
      <c r="F352" s="243"/>
      <c r="G352" s="243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245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2" t="s">
        <v>1543</v>
      </c>
      <c r="D353" s="223"/>
      <c r="E353" s="224"/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247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52" t="s">
        <v>1544</v>
      </c>
      <c r="D354" s="223"/>
      <c r="E354" s="224">
        <v>3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247</v>
      </c>
      <c r="AH354" s="210">
        <v>5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52" t="s">
        <v>1545</v>
      </c>
      <c r="D355" s="223"/>
      <c r="E355" s="224"/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247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52" t="s">
        <v>1546</v>
      </c>
      <c r="D356" s="223"/>
      <c r="E356" s="224">
        <v>3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247</v>
      </c>
      <c r="AH356" s="210">
        <v>5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2.5" outlineLevel="1" x14ac:dyDescent="0.2">
      <c r="A357" s="236">
        <v>53</v>
      </c>
      <c r="B357" s="237" t="s">
        <v>1547</v>
      </c>
      <c r="C357" s="250" t="s">
        <v>1548</v>
      </c>
      <c r="D357" s="238" t="s">
        <v>450</v>
      </c>
      <c r="E357" s="239">
        <v>4</v>
      </c>
      <c r="F357" s="240"/>
      <c r="G357" s="241">
        <f>ROUND(E357*F357,2)</f>
        <v>0</v>
      </c>
      <c r="H357" s="240"/>
      <c r="I357" s="241">
        <f>ROUND(E357*H357,2)</f>
        <v>0</v>
      </c>
      <c r="J357" s="240"/>
      <c r="K357" s="241">
        <f>ROUND(E357*J357,2)</f>
        <v>0</v>
      </c>
      <c r="L357" s="241">
        <v>21</v>
      </c>
      <c r="M357" s="241">
        <f>G357*(1+L357/100)</f>
        <v>0</v>
      </c>
      <c r="N357" s="239">
        <v>1.0000000000000001E-5</v>
      </c>
      <c r="O357" s="239">
        <f>ROUND(E357*N357,2)</f>
        <v>0</v>
      </c>
      <c r="P357" s="239">
        <v>0</v>
      </c>
      <c r="Q357" s="239">
        <f>ROUND(E357*P357,2)</f>
        <v>0</v>
      </c>
      <c r="R357" s="241" t="s">
        <v>483</v>
      </c>
      <c r="S357" s="241" t="s">
        <v>239</v>
      </c>
      <c r="T357" s="242" t="s">
        <v>240</v>
      </c>
      <c r="U357" s="221">
        <v>0.17599999999999999</v>
      </c>
      <c r="V357" s="221">
        <f>ROUND(E357*U357,2)</f>
        <v>0.7</v>
      </c>
      <c r="W357" s="221"/>
      <c r="X357" s="221" t="s">
        <v>241</v>
      </c>
      <c r="Y357" s="221" t="s">
        <v>312</v>
      </c>
      <c r="Z357" s="210"/>
      <c r="AA357" s="210"/>
      <c r="AB357" s="210"/>
      <c r="AC357" s="210"/>
      <c r="AD357" s="210"/>
      <c r="AE357" s="210"/>
      <c r="AF357" s="210"/>
      <c r="AG357" s="210" t="s">
        <v>243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51" t="s">
        <v>710</v>
      </c>
      <c r="D358" s="243"/>
      <c r="E358" s="243"/>
      <c r="F358" s="243"/>
      <c r="G358" s="243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245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52" t="s">
        <v>1549</v>
      </c>
      <c r="D359" s="223"/>
      <c r="E359" s="224"/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247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52" t="s">
        <v>1550</v>
      </c>
      <c r="D360" s="223"/>
      <c r="E360" s="224">
        <v>4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247</v>
      </c>
      <c r="AH360" s="210">
        <v>5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2.5" outlineLevel="1" x14ac:dyDescent="0.2">
      <c r="A361" s="236">
        <v>54</v>
      </c>
      <c r="B361" s="237" t="s">
        <v>1547</v>
      </c>
      <c r="C361" s="250" t="s">
        <v>1548</v>
      </c>
      <c r="D361" s="238" t="s">
        <v>450</v>
      </c>
      <c r="E361" s="239">
        <v>7</v>
      </c>
      <c r="F361" s="240"/>
      <c r="G361" s="241">
        <f>ROUND(E361*F361,2)</f>
        <v>0</v>
      </c>
      <c r="H361" s="240"/>
      <c r="I361" s="241">
        <f>ROUND(E361*H361,2)</f>
        <v>0</v>
      </c>
      <c r="J361" s="240"/>
      <c r="K361" s="241">
        <f>ROUND(E361*J361,2)</f>
        <v>0</v>
      </c>
      <c r="L361" s="241">
        <v>21</v>
      </c>
      <c r="M361" s="241">
        <f>G361*(1+L361/100)</f>
        <v>0</v>
      </c>
      <c r="N361" s="239">
        <v>1.0000000000000001E-5</v>
      </c>
      <c r="O361" s="239">
        <f>ROUND(E361*N361,2)</f>
        <v>0</v>
      </c>
      <c r="P361" s="239">
        <v>0</v>
      </c>
      <c r="Q361" s="239">
        <f>ROUND(E361*P361,2)</f>
        <v>0</v>
      </c>
      <c r="R361" s="241" t="s">
        <v>483</v>
      </c>
      <c r="S361" s="241" t="s">
        <v>239</v>
      </c>
      <c r="T361" s="242" t="s">
        <v>240</v>
      </c>
      <c r="U361" s="221">
        <v>0.17599999999999999</v>
      </c>
      <c r="V361" s="221">
        <f>ROUND(E361*U361,2)</f>
        <v>1.23</v>
      </c>
      <c r="W361" s="221"/>
      <c r="X361" s="221" t="s">
        <v>241</v>
      </c>
      <c r="Y361" s="221" t="s">
        <v>312</v>
      </c>
      <c r="Z361" s="210"/>
      <c r="AA361" s="210"/>
      <c r="AB361" s="210"/>
      <c r="AC361" s="210"/>
      <c r="AD361" s="210"/>
      <c r="AE361" s="210"/>
      <c r="AF361" s="210"/>
      <c r="AG361" s="210" t="s">
        <v>243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51" t="s">
        <v>710</v>
      </c>
      <c r="D362" s="243"/>
      <c r="E362" s="243"/>
      <c r="F362" s="243"/>
      <c r="G362" s="243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245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2" t="s">
        <v>1551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247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52" t="s">
        <v>1552</v>
      </c>
      <c r="D364" s="223"/>
      <c r="E364" s="224">
        <v>7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247</v>
      </c>
      <c r="AH364" s="210">
        <v>5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ht="22.5" outlineLevel="1" x14ac:dyDescent="0.2">
      <c r="A365" s="236">
        <v>55</v>
      </c>
      <c r="B365" s="237" t="s">
        <v>1553</v>
      </c>
      <c r="C365" s="250" t="s">
        <v>1554</v>
      </c>
      <c r="D365" s="238" t="s">
        <v>1249</v>
      </c>
      <c r="E365" s="239">
        <v>3</v>
      </c>
      <c r="F365" s="240"/>
      <c r="G365" s="241">
        <f>ROUND(E365*F365,2)</f>
        <v>0</v>
      </c>
      <c r="H365" s="240"/>
      <c r="I365" s="241">
        <f>ROUND(E365*H365,2)</f>
        <v>0</v>
      </c>
      <c r="J365" s="240"/>
      <c r="K365" s="241">
        <f>ROUND(E365*J365,2)</f>
        <v>0</v>
      </c>
      <c r="L365" s="241">
        <v>21</v>
      </c>
      <c r="M365" s="241">
        <f>G365*(1+L365/100)</f>
        <v>0</v>
      </c>
      <c r="N365" s="239">
        <v>1.2999999999999999E-4</v>
      </c>
      <c r="O365" s="239">
        <f>ROUND(E365*N365,2)</f>
        <v>0</v>
      </c>
      <c r="P365" s="239">
        <v>0</v>
      </c>
      <c r="Q365" s="239">
        <f>ROUND(E365*P365,2)</f>
        <v>0</v>
      </c>
      <c r="R365" s="241" t="s">
        <v>483</v>
      </c>
      <c r="S365" s="241" t="s">
        <v>239</v>
      </c>
      <c r="T365" s="242" t="s">
        <v>240</v>
      </c>
      <c r="U365" s="221">
        <v>6.2</v>
      </c>
      <c r="V365" s="221">
        <f>ROUND(E365*U365,2)</f>
        <v>18.600000000000001</v>
      </c>
      <c r="W365" s="221"/>
      <c r="X365" s="221" t="s">
        <v>241</v>
      </c>
      <c r="Y365" s="221" t="s">
        <v>312</v>
      </c>
      <c r="Z365" s="210"/>
      <c r="AA365" s="210"/>
      <c r="AB365" s="210"/>
      <c r="AC365" s="210"/>
      <c r="AD365" s="210"/>
      <c r="AE365" s="210"/>
      <c r="AF365" s="210"/>
      <c r="AG365" s="210" t="s">
        <v>243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51" t="s">
        <v>1250</v>
      </c>
      <c r="D366" s="243"/>
      <c r="E366" s="243"/>
      <c r="F366" s="243"/>
      <c r="G366" s="243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245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36">
        <v>56</v>
      </c>
      <c r="B367" s="237" t="s">
        <v>1555</v>
      </c>
      <c r="C367" s="250" t="s">
        <v>1556</v>
      </c>
      <c r="D367" s="238" t="s">
        <v>1249</v>
      </c>
      <c r="E367" s="239">
        <v>3</v>
      </c>
      <c r="F367" s="240"/>
      <c r="G367" s="241">
        <f>ROUND(E367*F367,2)</f>
        <v>0</v>
      </c>
      <c r="H367" s="240"/>
      <c r="I367" s="241">
        <f>ROUND(E367*H367,2)</f>
        <v>0</v>
      </c>
      <c r="J367" s="240"/>
      <c r="K367" s="241">
        <f>ROUND(E367*J367,2)</f>
        <v>0</v>
      </c>
      <c r="L367" s="241">
        <v>21</v>
      </c>
      <c r="M367" s="241">
        <f>G367*(1+L367/100)</f>
        <v>0</v>
      </c>
      <c r="N367" s="239">
        <v>1.1E-4</v>
      </c>
      <c r="O367" s="239">
        <f>ROUND(E367*N367,2)</f>
        <v>0</v>
      </c>
      <c r="P367" s="239">
        <v>0</v>
      </c>
      <c r="Q367" s="239">
        <f>ROUND(E367*P367,2)</f>
        <v>0</v>
      </c>
      <c r="R367" s="241" t="s">
        <v>483</v>
      </c>
      <c r="S367" s="241" t="s">
        <v>239</v>
      </c>
      <c r="T367" s="242" t="s">
        <v>240</v>
      </c>
      <c r="U367" s="221">
        <v>6.6</v>
      </c>
      <c r="V367" s="221">
        <f>ROUND(E367*U367,2)</f>
        <v>19.8</v>
      </c>
      <c r="W367" s="221"/>
      <c r="X367" s="221" t="s">
        <v>241</v>
      </c>
      <c r="Y367" s="221" t="s">
        <v>312</v>
      </c>
      <c r="Z367" s="210"/>
      <c r="AA367" s="210"/>
      <c r="AB367" s="210"/>
      <c r="AC367" s="210"/>
      <c r="AD367" s="210"/>
      <c r="AE367" s="210"/>
      <c r="AF367" s="210"/>
      <c r="AG367" s="210" t="s">
        <v>243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51" t="s">
        <v>1250</v>
      </c>
      <c r="D368" s="243"/>
      <c r="E368" s="243"/>
      <c r="F368" s="243"/>
      <c r="G368" s="243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245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6">
        <v>57</v>
      </c>
      <c r="B369" s="237" t="s">
        <v>1557</v>
      </c>
      <c r="C369" s="250" t="s">
        <v>1558</v>
      </c>
      <c r="D369" s="238" t="s">
        <v>289</v>
      </c>
      <c r="E369" s="239">
        <v>96.1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0</v>
      </c>
      <c r="O369" s="239">
        <f>ROUND(E369*N369,2)</f>
        <v>0</v>
      </c>
      <c r="P369" s="239">
        <v>0</v>
      </c>
      <c r="Q369" s="239">
        <f>ROUND(E369*P369,2)</f>
        <v>0</v>
      </c>
      <c r="R369" s="241" t="s">
        <v>483</v>
      </c>
      <c r="S369" s="241" t="s">
        <v>239</v>
      </c>
      <c r="T369" s="242" t="s">
        <v>240</v>
      </c>
      <c r="U369" s="221">
        <v>4.5999999999999999E-2</v>
      </c>
      <c r="V369" s="221">
        <f>ROUND(E369*U369,2)</f>
        <v>4.42</v>
      </c>
      <c r="W369" s="221"/>
      <c r="X369" s="221" t="s">
        <v>241</v>
      </c>
      <c r="Y369" s="221" t="s">
        <v>312</v>
      </c>
      <c r="Z369" s="210"/>
      <c r="AA369" s="210"/>
      <c r="AB369" s="210"/>
      <c r="AC369" s="210"/>
      <c r="AD369" s="210"/>
      <c r="AE369" s="210"/>
      <c r="AF369" s="210"/>
      <c r="AG369" s="210" t="s">
        <v>243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52" t="s">
        <v>1559</v>
      </c>
      <c r="D370" s="223"/>
      <c r="E370" s="224"/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247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52" t="s">
        <v>1560</v>
      </c>
      <c r="D371" s="223"/>
      <c r="E371" s="224">
        <v>64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247</v>
      </c>
      <c r="AH371" s="210">
        <v>5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52" t="s">
        <v>1561</v>
      </c>
      <c r="D372" s="223"/>
      <c r="E372" s="224"/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247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52" t="s">
        <v>1562</v>
      </c>
      <c r="D373" s="223"/>
      <c r="E373" s="224">
        <v>32.1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247</v>
      </c>
      <c r="AH373" s="210">
        <v>5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36">
        <v>58</v>
      </c>
      <c r="B374" s="237" t="s">
        <v>1563</v>
      </c>
      <c r="C374" s="250" t="s">
        <v>1564</v>
      </c>
      <c r="D374" s="238" t="s">
        <v>450</v>
      </c>
      <c r="E374" s="239">
        <v>1</v>
      </c>
      <c r="F374" s="240"/>
      <c r="G374" s="241">
        <f>ROUND(E374*F374,2)</f>
        <v>0</v>
      </c>
      <c r="H374" s="240"/>
      <c r="I374" s="241">
        <f>ROUND(E374*H374,2)</f>
        <v>0</v>
      </c>
      <c r="J374" s="240"/>
      <c r="K374" s="241">
        <f>ROUND(E374*J374,2)</f>
        <v>0</v>
      </c>
      <c r="L374" s="241">
        <v>21</v>
      </c>
      <c r="M374" s="241">
        <f>G374*(1+L374/100)</f>
        <v>0</v>
      </c>
      <c r="N374" s="239">
        <v>0.40105000000000002</v>
      </c>
      <c r="O374" s="239">
        <f>ROUND(E374*N374,2)</f>
        <v>0.4</v>
      </c>
      <c r="P374" s="239">
        <v>0</v>
      </c>
      <c r="Q374" s="239">
        <f>ROUND(E374*P374,2)</f>
        <v>0</v>
      </c>
      <c r="R374" s="241" t="s">
        <v>891</v>
      </c>
      <c r="S374" s="241" t="s">
        <v>239</v>
      </c>
      <c r="T374" s="242" t="s">
        <v>240</v>
      </c>
      <c r="U374" s="221">
        <v>1.09236</v>
      </c>
      <c r="V374" s="221">
        <f>ROUND(E374*U374,2)</f>
        <v>1.0900000000000001</v>
      </c>
      <c r="W374" s="221"/>
      <c r="X374" s="221" t="s">
        <v>241</v>
      </c>
      <c r="Y374" s="221" t="s">
        <v>312</v>
      </c>
      <c r="Z374" s="210"/>
      <c r="AA374" s="210"/>
      <c r="AB374" s="210"/>
      <c r="AC374" s="210"/>
      <c r="AD374" s="210"/>
      <c r="AE374" s="210"/>
      <c r="AF374" s="210"/>
      <c r="AG374" s="210" t="s">
        <v>243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55" t="s">
        <v>1565</v>
      </c>
      <c r="D375" s="247"/>
      <c r="E375" s="247"/>
      <c r="F375" s="247"/>
      <c r="G375" s="247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608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52" t="s">
        <v>1566</v>
      </c>
      <c r="D376" s="223"/>
      <c r="E376" s="224"/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247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52" t="s">
        <v>1567</v>
      </c>
      <c r="D377" s="223"/>
      <c r="E377" s="224">
        <v>1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247</v>
      </c>
      <c r="AH377" s="210">
        <v>5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6">
        <v>59</v>
      </c>
      <c r="B378" s="237" t="s">
        <v>1255</v>
      </c>
      <c r="C378" s="250" t="s">
        <v>1256</v>
      </c>
      <c r="D378" s="238" t="s">
        <v>450</v>
      </c>
      <c r="E378" s="239">
        <v>1</v>
      </c>
      <c r="F378" s="240"/>
      <c r="G378" s="241">
        <f>ROUND(E378*F378,2)</f>
        <v>0</v>
      </c>
      <c r="H378" s="240"/>
      <c r="I378" s="241">
        <f>ROUND(E378*H378,2)</f>
        <v>0</v>
      </c>
      <c r="J378" s="240"/>
      <c r="K378" s="241">
        <f>ROUND(E378*J378,2)</f>
        <v>0</v>
      </c>
      <c r="L378" s="241">
        <v>21</v>
      </c>
      <c r="M378" s="241">
        <f>G378*(1+L378/100)</f>
        <v>0</v>
      </c>
      <c r="N378" s="239">
        <v>0</v>
      </c>
      <c r="O378" s="239">
        <f>ROUND(E378*N378,2)</f>
        <v>0</v>
      </c>
      <c r="P378" s="239">
        <v>0</v>
      </c>
      <c r="Q378" s="239">
        <f>ROUND(E378*P378,2)</f>
        <v>0</v>
      </c>
      <c r="R378" s="241" t="s">
        <v>483</v>
      </c>
      <c r="S378" s="241" t="s">
        <v>239</v>
      </c>
      <c r="T378" s="242" t="s">
        <v>240</v>
      </c>
      <c r="U378" s="221">
        <v>0.79</v>
      </c>
      <c r="V378" s="221">
        <f>ROUND(E378*U378,2)</f>
        <v>0.79</v>
      </c>
      <c r="W378" s="221"/>
      <c r="X378" s="221" t="s">
        <v>241</v>
      </c>
      <c r="Y378" s="221" t="s">
        <v>312</v>
      </c>
      <c r="Z378" s="210"/>
      <c r="AA378" s="210"/>
      <c r="AB378" s="210"/>
      <c r="AC378" s="210"/>
      <c r="AD378" s="210"/>
      <c r="AE378" s="210"/>
      <c r="AF378" s="210"/>
      <c r="AG378" s="210" t="s">
        <v>243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1" t="s">
        <v>1257</v>
      </c>
      <c r="D379" s="243"/>
      <c r="E379" s="243"/>
      <c r="F379" s="243"/>
      <c r="G379" s="243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245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52" t="s">
        <v>1568</v>
      </c>
      <c r="D380" s="223"/>
      <c r="E380" s="224"/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247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52" t="s">
        <v>1569</v>
      </c>
      <c r="D381" s="223"/>
      <c r="E381" s="224">
        <v>1</v>
      </c>
      <c r="F381" s="221"/>
      <c r="G381" s="221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0"/>
      <c r="AA381" s="210"/>
      <c r="AB381" s="210"/>
      <c r="AC381" s="210"/>
      <c r="AD381" s="210"/>
      <c r="AE381" s="210"/>
      <c r="AF381" s="210"/>
      <c r="AG381" s="210" t="s">
        <v>247</v>
      </c>
      <c r="AH381" s="210">
        <v>5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2.5" outlineLevel="1" x14ac:dyDescent="0.2">
      <c r="A382" s="236">
        <v>60</v>
      </c>
      <c r="B382" s="237" t="s">
        <v>1261</v>
      </c>
      <c r="C382" s="250" t="s">
        <v>1262</v>
      </c>
      <c r="D382" s="238" t="s">
        <v>450</v>
      </c>
      <c r="E382" s="239">
        <v>1</v>
      </c>
      <c r="F382" s="240"/>
      <c r="G382" s="241">
        <f>ROUND(E382*F382,2)</f>
        <v>0</v>
      </c>
      <c r="H382" s="240"/>
      <c r="I382" s="241">
        <f>ROUND(E382*H382,2)</f>
        <v>0</v>
      </c>
      <c r="J382" s="240"/>
      <c r="K382" s="241">
        <f>ROUND(E382*J382,2)</f>
        <v>0</v>
      </c>
      <c r="L382" s="241">
        <v>21</v>
      </c>
      <c r="M382" s="241">
        <f>G382*(1+L382/100)</f>
        <v>0</v>
      </c>
      <c r="N382" s="239">
        <v>0</v>
      </c>
      <c r="O382" s="239">
        <f>ROUND(E382*N382,2)</f>
        <v>0</v>
      </c>
      <c r="P382" s="239">
        <v>0</v>
      </c>
      <c r="Q382" s="239">
        <f>ROUND(E382*P382,2)</f>
        <v>0</v>
      </c>
      <c r="R382" s="241" t="s">
        <v>483</v>
      </c>
      <c r="S382" s="241" t="s">
        <v>239</v>
      </c>
      <c r="T382" s="242" t="s">
        <v>240</v>
      </c>
      <c r="U382" s="221">
        <v>0.9</v>
      </c>
      <c r="V382" s="221">
        <f>ROUND(E382*U382,2)</f>
        <v>0.9</v>
      </c>
      <c r="W382" s="221"/>
      <c r="X382" s="221" t="s">
        <v>241</v>
      </c>
      <c r="Y382" s="221" t="s">
        <v>312</v>
      </c>
      <c r="Z382" s="210"/>
      <c r="AA382" s="210"/>
      <c r="AB382" s="210"/>
      <c r="AC382" s="210"/>
      <c r="AD382" s="210"/>
      <c r="AE382" s="210"/>
      <c r="AF382" s="210"/>
      <c r="AG382" s="210" t="s">
        <v>243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1" t="s">
        <v>1257</v>
      </c>
      <c r="D383" s="243"/>
      <c r="E383" s="243"/>
      <c r="F383" s="243"/>
      <c r="G383" s="243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245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52" t="s">
        <v>1568</v>
      </c>
      <c r="D384" s="223"/>
      <c r="E384" s="224"/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247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52" t="s">
        <v>1570</v>
      </c>
      <c r="D385" s="223"/>
      <c r="E385" s="224">
        <v>1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247</v>
      </c>
      <c r="AH385" s="210">
        <v>5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22.5" outlineLevel="1" x14ac:dyDescent="0.2">
      <c r="A386" s="236">
        <v>61</v>
      </c>
      <c r="B386" s="237" t="s">
        <v>1264</v>
      </c>
      <c r="C386" s="250" t="s">
        <v>1265</v>
      </c>
      <c r="D386" s="238" t="s">
        <v>450</v>
      </c>
      <c r="E386" s="239">
        <v>1</v>
      </c>
      <c r="F386" s="240"/>
      <c r="G386" s="241">
        <f>ROUND(E386*F386,2)</f>
        <v>0</v>
      </c>
      <c r="H386" s="240"/>
      <c r="I386" s="241">
        <f>ROUND(E386*H386,2)</f>
        <v>0</v>
      </c>
      <c r="J386" s="240"/>
      <c r="K386" s="241">
        <f>ROUND(E386*J386,2)</f>
        <v>0</v>
      </c>
      <c r="L386" s="241">
        <v>21</v>
      </c>
      <c r="M386" s="241">
        <f>G386*(1+L386/100)</f>
        <v>0</v>
      </c>
      <c r="N386" s="239">
        <v>0</v>
      </c>
      <c r="O386" s="239">
        <f>ROUND(E386*N386,2)</f>
        <v>0</v>
      </c>
      <c r="P386" s="239">
        <v>0</v>
      </c>
      <c r="Q386" s="239">
        <f>ROUND(E386*P386,2)</f>
        <v>0</v>
      </c>
      <c r="R386" s="241" t="s">
        <v>483</v>
      </c>
      <c r="S386" s="241" t="s">
        <v>239</v>
      </c>
      <c r="T386" s="242" t="s">
        <v>240</v>
      </c>
      <c r="U386" s="221">
        <v>1.752</v>
      </c>
      <c r="V386" s="221">
        <f>ROUND(E386*U386,2)</f>
        <v>1.75</v>
      </c>
      <c r="W386" s="221"/>
      <c r="X386" s="221" t="s">
        <v>241</v>
      </c>
      <c r="Y386" s="221" t="s">
        <v>312</v>
      </c>
      <c r="Z386" s="210"/>
      <c r="AA386" s="210"/>
      <c r="AB386" s="210"/>
      <c r="AC386" s="210"/>
      <c r="AD386" s="210"/>
      <c r="AE386" s="210"/>
      <c r="AF386" s="210"/>
      <c r="AG386" s="210" t="s">
        <v>243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1" t="s">
        <v>1257</v>
      </c>
      <c r="D387" s="243"/>
      <c r="E387" s="243"/>
      <c r="F387" s="243"/>
      <c r="G387" s="243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245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">
      <c r="A388" s="217"/>
      <c r="B388" s="218"/>
      <c r="C388" s="252" t="s">
        <v>1568</v>
      </c>
      <c r="D388" s="223"/>
      <c r="E388" s="224"/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247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52" t="s">
        <v>1571</v>
      </c>
      <c r="D389" s="223"/>
      <c r="E389" s="224">
        <v>1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247</v>
      </c>
      <c r="AH389" s="210">
        <v>5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6">
        <v>62</v>
      </c>
      <c r="B390" s="237" t="s">
        <v>1572</v>
      </c>
      <c r="C390" s="250" t="s">
        <v>1573</v>
      </c>
      <c r="D390" s="238" t="s">
        <v>450</v>
      </c>
      <c r="E390" s="239">
        <v>2</v>
      </c>
      <c r="F390" s="240"/>
      <c r="G390" s="241">
        <f>ROUND(E390*F390,2)</f>
        <v>0</v>
      </c>
      <c r="H390" s="240"/>
      <c r="I390" s="241">
        <f>ROUND(E390*H390,2)</f>
        <v>0</v>
      </c>
      <c r="J390" s="240"/>
      <c r="K390" s="241">
        <f>ROUND(E390*J390,2)</f>
        <v>0</v>
      </c>
      <c r="L390" s="241">
        <v>21</v>
      </c>
      <c r="M390" s="241">
        <f>G390*(1+L390/100)</f>
        <v>0</v>
      </c>
      <c r="N390" s="239">
        <v>0</v>
      </c>
      <c r="O390" s="239">
        <f>ROUND(E390*N390,2)</f>
        <v>0</v>
      </c>
      <c r="P390" s="239">
        <v>0</v>
      </c>
      <c r="Q390" s="239">
        <f>ROUND(E390*P390,2)</f>
        <v>0</v>
      </c>
      <c r="R390" s="241" t="s">
        <v>483</v>
      </c>
      <c r="S390" s="241" t="s">
        <v>239</v>
      </c>
      <c r="T390" s="242" t="s">
        <v>240</v>
      </c>
      <c r="U390" s="221">
        <v>1.4</v>
      </c>
      <c r="V390" s="221">
        <f>ROUND(E390*U390,2)</f>
        <v>2.8</v>
      </c>
      <c r="W390" s="221"/>
      <c r="X390" s="221" t="s">
        <v>241</v>
      </c>
      <c r="Y390" s="221" t="s">
        <v>312</v>
      </c>
      <c r="Z390" s="210"/>
      <c r="AA390" s="210"/>
      <c r="AB390" s="210"/>
      <c r="AC390" s="210"/>
      <c r="AD390" s="210"/>
      <c r="AE390" s="210"/>
      <c r="AF390" s="210"/>
      <c r="AG390" s="210" t="s">
        <v>243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2" t="s">
        <v>1574</v>
      </c>
      <c r="D391" s="223"/>
      <c r="E391" s="224">
        <v>1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247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2" t="s">
        <v>1575</v>
      </c>
      <c r="D392" s="223"/>
      <c r="E392" s="224">
        <v>1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247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6">
        <v>63</v>
      </c>
      <c r="B393" s="237" t="s">
        <v>1267</v>
      </c>
      <c r="C393" s="250" t="s">
        <v>1268</v>
      </c>
      <c r="D393" s="238" t="s">
        <v>450</v>
      </c>
      <c r="E393" s="239">
        <v>3</v>
      </c>
      <c r="F393" s="240"/>
      <c r="G393" s="241">
        <f>ROUND(E393*F393,2)</f>
        <v>0</v>
      </c>
      <c r="H393" s="240"/>
      <c r="I393" s="241">
        <f>ROUND(E393*H393,2)</f>
        <v>0</v>
      </c>
      <c r="J393" s="240"/>
      <c r="K393" s="241">
        <f>ROUND(E393*J393,2)</f>
        <v>0</v>
      </c>
      <c r="L393" s="241">
        <v>21</v>
      </c>
      <c r="M393" s="241">
        <f>G393*(1+L393/100)</f>
        <v>0</v>
      </c>
      <c r="N393" s="239">
        <v>7.0200000000000002E-3</v>
      </c>
      <c r="O393" s="239">
        <f>ROUND(E393*N393,2)</f>
        <v>0.02</v>
      </c>
      <c r="P393" s="239">
        <v>0</v>
      </c>
      <c r="Q393" s="239">
        <f>ROUND(E393*P393,2)</f>
        <v>0</v>
      </c>
      <c r="R393" s="241" t="s">
        <v>483</v>
      </c>
      <c r="S393" s="241" t="s">
        <v>239</v>
      </c>
      <c r="T393" s="242" t="s">
        <v>240</v>
      </c>
      <c r="U393" s="221">
        <v>1.0940000000000001</v>
      </c>
      <c r="V393" s="221">
        <f>ROUND(E393*U393,2)</f>
        <v>3.28</v>
      </c>
      <c r="W393" s="221"/>
      <c r="X393" s="221" t="s">
        <v>241</v>
      </c>
      <c r="Y393" s="221" t="s">
        <v>312</v>
      </c>
      <c r="Z393" s="210"/>
      <c r="AA393" s="210"/>
      <c r="AB393" s="210"/>
      <c r="AC393" s="210"/>
      <c r="AD393" s="210"/>
      <c r="AE393" s="210"/>
      <c r="AF393" s="210"/>
      <c r="AG393" s="210" t="s">
        <v>243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17"/>
      <c r="B394" s="218"/>
      <c r="C394" s="252" t="s">
        <v>1576</v>
      </c>
      <c r="D394" s="223"/>
      <c r="E394" s="224"/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247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52" t="s">
        <v>1577</v>
      </c>
      <c r="D395" s="223"/>
      <c r="E395" s="224">
        <v>2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247</v>
      </c>
      <c r="AH395" s="210">
        <v>5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52" t="s">
        <v>1578</v>
      </c>
      <c r="D396" s="223"/>
      <c r="E396" s="224"/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247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52" t="s">
        <v>1579</v>
      </c>
      <c r="D397" s="223"/>
      <c r="E397" s="224">
        <v>1</v>
      </c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247</v>
      </c>
      <c r="AH397" s="210">
        <v>5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36">
        <v>64</v>
      </c>
      <c r="B398" s="237" t="s">
        <v>1270</v>
      </c>
      <c r="C398" s="250" t="s">
        <v>1271</v>
      </c>
      <c r="D398" s="238" t="s">
        <v>289</v>
      </c>
      <c r="E398" s="239">
        <v>96.1</v>
      </c>
      <c r="F398" s="240"/>
      <c r="G398" s="241">
        <f>ROUND(E398*F398,2)</f>
        <v>0</v>
      </c>
      <c r="H398" s="240"/>
      <c r="I398" s="241">
        <f>ROUND(E398*H398,2)</f>
        <v>0</v>
      </c>
      <c r="J398" s="240"/>
      <c r="K398" s="241">
        <f>ROUND(E398*J398,2)</f>
        <v>0</v>
      </c>
      <c r="L398" s="241">
        <v>21</v>
      </c>
      <c r="M398" s="241">
        <f>G398*(1+L398/100)</f>
        <v>0</v>
      </c>
      <c r="N398" s="239">
        <v>0</v>
      </c>
      <c r="O398" s="239">
        <f>ROUND(E398*N398,2)</f>
        <v>0</v>
      </c>
      <c r="P398" s="239">
        <v>0</v>
      </c>
      <c r="Q398" s="239">
        <f>ROUND(E398*P398,2)</f>
        <v>0</v>
      </c>
      <c r="R398" s="241" t="s">
        <v>483</v>
      </c>
      <c r="S398" s="241" t="s">
        <v>239</v>
      </c>
      <c r="T398" s="242" t="s">
        <v>240</v>
      </c>
      <c r="U398" s="221">
        <v>2.5999999999999999E-2</v>
      </c>
      <c r="V398" s="221">
        <f>ROUND(E398*U398,2)</f>
        <v>2.5</v>
      </c>
      <c r="W398" s="221"/>
      <c r="X398" s="221" t="s">
        <v>241</v>
      </c>
      <c r="Y398" s="221" t="s">
        <v>312</v>
      </c>
      <c r="Z398" s="210"/>
      <c r="AA398" s="210"/>
      <c r="AB398" s="210"/>
      <c r="AC398" s="210"/>
      <c r="AD398" s="210"/>
      <c r="AE398" s="210"/>
      <c r="AF398" s="210"/>
      <c r="AG398" s="210" t="s">
        <v>243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17"/>
      <c r="B399" s="218"/>
      <c r="C399" s="252" t="s">
        <v>1559</v>
      </c>
      <c r="D399" s="223"/>
      <c r="E399" s="224"/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247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2" t="s">
        <v>1560</v>
      </c>
      <c r="D400" s="223"/>
      <c r="E400" s="224">
        <v>64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247</v>
      </c>
      <c r="AH400" s="210">
        <v>5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52" t="s">
        <v>1561</v>
      </c>
      <c r="D401" s="223"/>
      <c r="E401" s="224"/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247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52" t="s">
        <v>1562</v>
      </c>
      <c r="D402" s="223"/>
      <c r="E402" s="224">
        <v>32.1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247</v>
      </c>
      <c r="AH402" s="210">
        <v>5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6">
        <v>65</v>
      </c>
      <c r="B403" s="237" t="s">
        <v>1580</v>
      </c>
      <c r="C403" s="250" t="s">
        <v>1581</v>
      </c>
      <c r="D403" s="238" t="s">
        <v>450</v>
      </c>
      <c r="E403" s="239">
        <v>2</v>
      </c>
      <c r="F403" s="240"/>
      <c r="G403" s="241">
        <f>ROUND(E403*F403,2)</f>
        <v>0</v>
      </c>
      <c r="H403" s="240"/>
      <c r="I403" s="241">
        <f>ROUND(E403*H403,2)</f>
        <v>0</v>
      </c>
      <c r="J403" s="240"/>
      <c r="K403" s="241">
        <f>ROUND(E403*J403,2)</f>
        <v>0</v>
      </c>
      <c r="L403" s="241">
        <v>21</v>
      </c>
      <c r="M403" s="241">
        <f>G403*(1+L403/100)</f>
        <v>0</v>
      </c>
      <c r="N403" s="239">
        <v>0</v>
      </c>
      <c r="O403" s="239">
        <f>ROUND(E403*N403,2)</f>
        <v>0</v>
      </c>
      <c r="P403" s="239">
        <v>0</v>
      </c>
      <c r="Q403" s="239">
        <f>ROUND(E403*P403,2)</f>
        <v>0</v>
      </c>
      <c r="R403" s="241"/>
      <c r="S403" s="241" t="s">
        <v>429</v>
      </c>
      <c r="T403" s="242" t="s">
        <v>430</v>
      </c>
      <c r="U403" s="221">
        <v>0</v>
      </c>
      <c r="V403" s="221">
        <f>ROUND(E403*U403,2)</f>
        <v>0</v>
      </c>
      <c r="W403" s="221"/>
      <c r="X403" s="221" t="s">
        <v>241</v>
      </c>
      <c r="Y403" s="221" t="s">
        <v>312</v>
      </c>
      <c r="Z403" s="210"/>
      <c r="AA403" s="210"/>
      <c r="AB403" s="210"/>
      <c r="AC403" s="210"/>
      <c r="AD403" s="210"/>
      <c r="AE403" s="210"/>
      <c r="AF403" s="210"/>
      <c r="AG403" s="210" t="s">
        <v>243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52" t="s">
        <v>1574</v>
      </c>
      <c r="D404" s="223"/>
      <c r="E404" s="224">
        <v>1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247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52" t="s">
        <v>1575</v>
      </c>
      <c r="D405" s="223"/>
      <c r="E405" s="224">
        <v>1</v>
      </c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247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2.5" outlineLevel="1" x14ac:dyDescent="0.2">
      <c r="A406" s="236">
        <v>66</v>
      </c>
      <c r="B406" s="237" t="s">
        <v>1278</v>
      </c>
      <c r="C406" s="250" t="s">
        <v>1279</v>
      </c>
      <c r="D406" s="238" t="s">
        <v>450</v>
      </c>
      <c r="E406" s="239">
        <v>8</v>
      </c>
      <c r="F406" s="240"/>
      <c r="G406" s="241">
        <f>ROUND(E406*F406,2)</f>
        <v>0</v>
      </c>
      <c r="H406" s="240"/>
      <c r="I406" s="241">
        <f>ROUND(E406*H406,2)</f>
        <v>0</v>
      </c>
      <c r="J406" s="240"/>
      <c r="K406" s="241">
        <f>ROUND(E406*J406,2)</f>
        <v>0</v>
      </c>
      <c r="L406" s="241">
        <v>21</v>
      </c>
      <c r="M406" s="241">
        <f>G406*(1+L406/100)</f>
        <v>0</v>
      </c>
      <c r="N406" s="239">
        <v>1.32E-2</v>
      </c>
      <c r="O406" s="239">
        <f>ROUND(E406*N406,2)</f>
        <v>0.11</v>
      </c>
      <c r="P406" s="239">
        <v>0</v>
      </c>
      <c r="Q406" s="239">
        <f>ROUND(E406*P406,2)</f>
        <v>0</v>
      </c>
      <c r="R406" s="241"/>
      <c r="S406" s="241" t="s">
        <v>429</v>
      </c>
      <c r="T406" s="242" t="s">
        <v>430</v>
      </c>
      <c r="U406" s="221">
        <v>0.18</v>
      </c>
      <c r="V406" s="221">
        <f>ROUND(E406*U406,2)</f>
        <v>1.44</v>
      </c>
      <c r="W406" s="221"/>
      <c r="X406" s="221" t="s">
        <v>241</v>
      </c>
      <c r="Y406" s="221" t="s">
        <v>407</v>
      </c>
      <c r="Z406" s="210"/>
      <c r="AA406" s="210"/>
      <c r="AB406" s="210"/>
      <c r="AC406" s="210"/>
      <c r="AD406" s="210"/>
      <c r="AE406" s="210"/>
      <c r="AF406" s="210"/>
      <c r="AG406" s="210" t="s">
        <v>243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17"/>
      <c r="B407" s="218"/>
      <c r="C407" s="255" t="s">
        <v>1280</v>
      </c>
      <c r="D407" s="247"/>
      <c r="E407" s="247"/>
      <c r="F407" s="247"/>
      <c r="G407" s="247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608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56" t="s">
        <v>1281</v>
      </c>
      <c r="D408" s="248"/>
      <c r="E408" s="248"/>
      <c r="F408" s="248"/>
      <c r="G408" s="248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608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52" t="s">
        <v>1582</v>
      </c>
      <c r="D409" s="223"/>
      <c r="E409" s="224">
        <v>8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247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1" x14ac:dyDescent="0.2">
      <c r="A410" s="236">
        <v>67</v>
      </c>
      <c r="B410" s="237" t="s">
        <v>1583</v>
      </c>
      <c r="C410" s="250" t="s">
        <v>1584</v>
      </c>
      <c r="D410" s="238" t="s">
        <v>450</v>
      </c>
      <c r="E410" s="239">
        <v>4</v>
      </c>
      <c r="F410" s="240"/>
      <c r="G410" s="241">
        <f>ROUND(E410*F410,2)</f>
        <v>0</v>
      </c>
      <c r="H410" s="240"/>
      <c r="I410" s="241">
        <f>ROUND(E410*H410,2)</f>
        <v>0</v>
      </c>
      <c r="J410" s="240"/>
      <c r="K410" s="241">
        <f>ROUND(E410*J410,2)</f>
        <v>0</v>
      </c>
      <c r="L410" s="241">
        <v>21</v>
      </c>
      <c r="M410" s="241">
        <f>G410*(1+L410/100)</f>
        <v>0</v>
      </c>
      <c r="N410" s="239">
        <v>3.5999999999999999E-3</v>
      </c>
      <c r="O410" s="239">
        <f>ROUND(E410*N410,2)</f>
        <v>0.01</v>
      </c>
      <c r="P410" s="239">
        <v>0</v>
      </c>
      <c r="Q410" s="239">
        <f>ROUND(E410*P410,2)</f>
        <v>0</v>
      </c>
      <c r="R410" s="241" t="s">
        <v>461</v>
      </c>
      <c r="S410" s="241" t="s">
        <v>239</v>
      </c>
      <c r="T410" s="242" t="s">
        <v>240</v>
      </c>
      <c r="U410" s="221">
        <v>0</v>
      </c>
      <c r="V410" s="221">
        <f>ROUND(E410*U410,2)</f>
        <v>0</v>
      </c>
      <c r="W410" s="221"/>
      <c r="X410" s="221" t="s">
        <v>462</v>
      </c>
      <c r="Y410" s="221" t="s">
        <v>312</v>
      </c>
      <c r="Z410" s="210"/>
      <c r="AA410" s="210"/>
      <c r="AB410" s="210"/>
      <c r="AC410" s="210"/>
      <c r="AD410" s="210"/>
      <c r="AE410" s="210"/>
      <c r="AF410" s="210"/>
      <c r="AG410" s="210" t="s">
        <v>463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">
      <c r="A411" s="217"/>
      <c r="B411" s="218"/>
      <c r="C411" s="252" t="s">
        <v>1338</v>
      </c>
      <c r="D411" s="223"/>
      <c r="E411" s="224"/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247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52" t="s">
        <v>1585</v>
      </c>
      <c r="D412" s="223"/>
      <c r="E412" s="224">
        <v>1</v>
      </c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247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52" t="s">
        <v>1586</v>
      </c>
      <c r="D413" s="223"/>
      <c r="E413" s="224">
        <v>1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247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52" t="s">
        <v>1587</v>
      </c>
      <c r="D414" s="223"/>
      <c r="E414" s="224">
        <v>1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247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52" t="s">
        <v>1588</v>
      </c>
      <c r="D415" s="223"/>
      <c r="E415" s="224">
        <v>1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247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2.5" outlineLevel="1" x14ac:dyDescent="0.2">
      <c r="A416" s="236">
        <v>68</v>
      </c>
      <c r="B416" s="237" t="s">
        <v>1589</v>
      </c>
      <c r="C416" s="250" t="s">
        <v>1584</v>
      </c>
      <c r="D416" s="238" t="s">
        <v>450</v>
      </c>
      <c r="E416" s="239">
        <v>12</v>
      </c>
      <c r="F416" s="240"/>
      <c r="G416" s="241">
        <f>ROUND(E416*F416,2)</f>
        <v>0</v>
      </c>
      <c r="H416" s="240"/>
      <c r="I416" s="241">
        <f>ROUND(E416*H416,2)</f>
        <v>0</v>
      </c>
      <c r="J416" s="240"/>
      <c r="K416" s="241">
        <f>ROUND(E416*J416,2)</f>
        <v>0</v>
      </c>
      <c r="L416" s="241">
        <v>21</v>
      </c>
      <c r="M416" s="241">
        <f>G416*(1+L416/100)</f>
        <v>0</v>
      </c>
      <c r="N416" s="239">
        <v>1.0800000000000001E-2</v>
      </c>
      <c r="O416" s="239">
        <f>ROUND(E416*N416,2)</f>
        <v>0.13</v>
      </c>
      <c r="P416" s="239">
        <v>0</v>
      </c>
      <c r="Q416" s="239">
        <f>ROUND(E416*P416,2)</f>
        <v>0</v>
      </c>
      <c r="R416" s="241" t="s">
        <v>461</v>
      </c>
      <c r="S416" s="241" t="s">
        <v>239</v>
      </c>
      <c r="T416" s="242" t="s">
        <v>240</v>
      </c>
      <c r="U416" s="221">
        <v>0</v>
      </c>
      <c r="V416" s="221">
        <f>ROUND(E416*U416,2)</f>
        <v>0</v>
      </c>
      <c r="W416" s="221"/>
      <c r="X416" s="221" t="s">
        <v>462</v>
      </c>
      <c r="Y416" s="221" t="s">
        <v>312</v>
      </c>
      <c r="Z416" s="210"/>
      <c r="AA416" s="210"/>
      <c r="AB416" s="210"/>
      <c r="AC416" s="210"/>
      <c r="AD416" s="210"/>
      <c r="AE416" s="210"/>
      <c r="AF416" s="210"/>
      <c r="AG416" s="210" t="s">
        <v>463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52" t="s">
        <v>1338</v>
      </c>
      <c r="D417" s="223"/>
      <c r="E417" s="224"/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247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2" t="s">
        <v>1590</v>
      </c>
      <c r="D418" s="223"/>
      <c r="E418" s="224">
        <v>3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247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52" t="s">
        <v>1586</v>
      </c>
      <c r="D419" s="223"/>
      <c r="E419" s="224">
        <v>1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247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52" t="s">
        <v>1591</v>
      </c>
      <c r="D420" s="223"/>
      <c r="E420" s="224">
        <v>2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247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2" t="s">
        <v>1592</v>
      </c>
      <c r="D421" s="223"/>
      <c r="E421" s="224">
        <v>6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247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2.5" outlineLevel="1" x14ac:dyDescent="0.2">
      <c r="A422" s="236">
        <v>69</v>
      </c>
      <c r="B422" s="237" t="s">
        <v>1286</v>
      </c>
      <c r="C422" s="250" t="s">
        <v>1287</v>
      </c>
      <c r="D422" s="238" t="s">
        <v>450</v>
      </c>
      <c r="E422" s="239">
        <v>6</v>
      </c>
      <c r="F422" s="240"/>
      <c r="G422" s="241">
        <f>ROUND(E422*F422,2)</f>
        <v>0</v>
      </c>
      <c r="H422" s="240"/>
      <c r="I422" s="241">
        <f>ROUND(E422*H422,2)</f>
        <v>0</v>
      </c>
      <c r="J422" s="240"/>
      <c r="K422" s="241">
        <f>ROUND(E422*J422,2)</f>
        <v>0</v>
      </c>
      <c r="L422" s="241">
        <v>21</v>
      </c>
      <c r="M422" s="241">
        <f>G422*(1+L422/100)</f>
        <v>0</v>
      </c>
      <c r="N422" s="239">
        <v>5.1000000000000004E-3</v>
      </c>
      <c r="O422" s="239">
        <f>ROUND(E422*N422,2)</f>
        <v>0.03</v>
      </c>
      <c r="P422" s="239">
        <v>0</v>
      </c>
      <c r="Q422" s="239">
        <f>ROUND(E422*P422,2)</f>
        <v>0</v>
      </c>
      <c r="R422" s="241" t="s">
        <v>461</v>
      </c>
      <c r="S422" s="241" t="s">
        <v>239</v>
      </c>
      <c r="T422" s="242" t="s">
        <v>240</v>
      </c>
      <c r="U422" s="221">
        <v>0</v>
      </c>
      <c r="V422" s="221">
        <f>ROUND(E422*U422,2)</f>
        <v>0</v>
      </c>
      <c r="W422" s="221"/>
      <c r="X422" s="221" t="s">
        <v>462</v>
      </c>
      <c r="Y422" s="221" t="s">
        <v>312</v>
      </c>
      <c r="Z422" s="210"/>
      <c r="AA422" s="210"/>
      <c r="AB422" s="210"/>
      <c r="AC422" s="210"/>
      <c r="AD422" s="210"/>
      <c r="AE422" s="210"/>
      <c r="AF422" s="210"/>
      <c r="AG422" s="210" t="s">
        <v>463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52" t="s">
        <v>1343</v>
      </c>
      <c r="D423" s="223"/>
      <c r="E423" s="224"/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247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52" t="s">
        <v>1593</v>
      </c>
      <c r="D424" s="223"/>
      <c r="E424" s="224">
        <v>1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247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52" t="s">
        <v>1594</v>
      </c>
      <c r="D425" s="223"/>
      <c r="E425" s="224">
        <v>1</v>
      </c>
      <c r="F425" s="221"/>
      <c r="G425" s="221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0"/>
      <c r="AA425" s="210"/>
      <c r="AB425" s="210"/>
      <c r="AC425" s="210"/>
      <c r="AD425" s="210"/>
      <c r="AE425" s="210"/>
      <c r="AF425" s="210"/>
      <c r="AG425" s="210" t="s">
        <v>247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52" t="s">
        <v>1595</v>
      </c>
      <c r="D426" s="223"/>
      <c r="E426" s="224">
        <v>1</v>
      </c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247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52" t="s">
        <v>347</v>
      </c>
      <c r="D427" s="223"/>
      <c r="E427" s="224"/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247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52" t="s">
        <v>1347</v>
      </c>
      <c r="D428" s="223"/>
      <c r="E428" s="224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247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52" t="s">
        <v>1596</v>
      </c>
      <c r="D429" s="223"/>
      <c r="E429" s="224">
        <v>1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247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52" t="s">
        <v>1597</v>
      </c>
      <c r="D430" s="223"/>
      <c r="E430" s="224">
        <v>1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247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52" t="s">
        <v>1598</v>
      </c>
      <c r="D431" s="223"/>
      <c r="E431" s="224">
        <v>1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247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ht="22.5" outlineLevel="1" x14ac:dyDescent="0.2">
      <c r="A432" s="236">
        <v>70</v>
      </c>
      <c r="B432" s="237" t="s">
        <v>1288</v>
      </c>
      <c r="C432" s="250" t="s">
        <v>1287</v>
      </c>
      <c r="D432" s="238" t="s">
        <v>450</v>
      </c>
      <c r="E432" s="239">
        <v>24</v>
      </c>
      <c r="F432" s="240"/>
      <c r="G432" s="241">
        <f>ROUND(E432*F432,2)</f>
        <v>0</v>
      </c>
      <c r="H432" s="240"/>
      <c r="I432" s="241">
        <f>ROUND(E432*H432,2)</f>
        <v>0</v>
      </c>
      <c r="J432" s="240"/>
      <c r="K432" s="241">
        <f>ROUND(E432*J432,2)</f>
        <v>0</v>
      </c>
      <c r="L432" s="241">
        <v>21</v>
      </c>
      <c r="M432" s="241">
        <f>G432*(1+L432/100)</f>
        <v>0</v>
      </c>
      <c r="N432" s="239">
        <v>1.5299999999999999E-2</v>
      </c>
      <c r="O432" s="239">
        <f>ROUND(E432*N432,2)</f>
        <v>0.37</v>
      </c>
      <c r="P432" s="239">
        <v>0</v>
      </c>
      <c r="Q432" s="239">
        <f>ROUND(E432*P432,2)</f>
        <v>0</v>
      </c>
      <c r="R432" s="241" t="s">
        <v>461</v>
      </c>
      <c r="S432" s="241" t="s">
        <v>239</v>
      </c>
      <c r="T432" s="242" t="s">
        <v>240</v>
      </c>
      <c r="U432" s="221">
        <v>0</v>
      </c>
      <c r="V432" s="221">
        <f>ROUND(E432*U432,2)</f>
        <v>0</v>
      </c>
      <c r="W432" s="221"/>
      <c r="X432" s="221" t="s">
        <v>462</v>
      </c>
      <c r="Y432" s="221" t="s">
        <v>312</v>
      </c>
      <c r="Z432" s="210"/>
      <c r="AA432" s="210"/>
      <c r="AB432" s="210"/>
      <c r="AC432" s="210"/>
      <c r="AD432" s="210"/>
      <c r="AE432" s="210"/>
      <c r="AF432" s="210"/>
      <c r="AG432" s="210" t="s">
        <v>463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52" t="s">
        <v>1343</v>
      </c>
      <c r="D433" s="223"/>
      <c r="E433" s="224"/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247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52" t="s">
        <v>1599</v>
      </c>
      <c r="D434" s="223"/>
      <c r="E434" s="224">
        <v>7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247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52" t="s">
        <v>1600</v>
      </c>
      <c r="D435" s="223"/>
      <c r="E435" s="224">
        <v>6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247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52" t="s">
        <v>1601</v>
      </c>
      <c r="D436" s="223"/>
      <c r="E436" s="224">
        <v>8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247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52" t="s">
        <v>347</v>
      </c>
      <c r="D437" s="223"/>
      <c r="E437" s="224"/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247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52" t="s">
        <v>1347</v>
      </c>
      <c r="D438" s="223"/>
      <c r="E438" s="224"/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247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52" t="s">
        <v>1596</v>
      </c>
      <c r="D439" s="223"/>
      <c r="E439" s="224">
        <v>1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247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52" t="s">
        <v>1597</v>
      </c>
      <c r="D440" s="223"/>
      <c r="E440" s="224">
        <v>1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247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52" t="s">
        <v>1598</v>
      </c>
      <c r="D441" s="223"/>
      <c r="E441" s="224">
        <v>1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247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ht="33.75" outlineLevel="1" x14ac:dyDescent="0.2">
      <c r="A442" s="236">
        <v>71</v>
      </c>
      <c r="B442" s="237" t="s">
        <v>1602</v>
      </c>
      <c r="C442" s="250" t="s">
        <v>1603</v>
      </c>
      <c r="D442" s="238" t="s">
        <v>450</v>
      </c>
      <c r="E442" s="239">
        <v>7</v>
      </c>
      <c r="F442" s="240"/>
      <c r="G442" s="241">
        <f>ROUND(E442*F442,2)</f>
        <v>0</v>
      </c>
      <c r="H442" s="240"/>
      <c r="I442" s="241">
        <f>ROUND(E442*H442,2)</f>
        <v>0</v>
      </c>
      <c r="J442" s="240"/>
      <c r="K442" s="241">
        <f>ROUND(E442*J442,2)</f>
        <v>0</v>
      </c>
      <c r="L442" s="241">
        <v>21</v>
      </c>
      <c r="M442" s="241">
        <f>G442*(1+L442/100)</f>
        <v>0</v>
      </c>
      <c r="N442" s="239">
        <v>6.6E-4</v>
      </c>
      <c r="O442" s="239">
        <f>ROUND(E442*N442,2)</f>
        <v>0</v>
      </c>
      <c r="P442" s="239">
        <v>0</v>
      </c>
      <c r="Q442" s="239">
        <f>ROUND(E442*P442,2)</f>
        <v>0</v>
      </c>
      <c r="R442" s="241" t="s">
        <v>461</v>
      </c>
      <c r="S442" s="241" t="s">
        <v>239</v>
      </c>
      <c r="T442" s="242" t="s">
        <v>240</v>
      </c>
      <c r="U442" s="221">
        <v>0</v>
      </c>
      <c r="V442" s="221">
        <f>ROUND(E442*U442,2)</f>
        <v>0</v>
      </c>
      <c r="W442" s="221"/>
      <c r="X442" s="221" t="s">
        <v>462</v>
      </c>
      <c r="Y442" s="221" t="s">
        <v>312</v>
      </c>
      <c r="Z442" s="210"/>
      <c r="AA442" s="210"/>
      <c r="AB442" s="210"/>
      <c r="AC442" s="210"/>
      <c r="AD442" s="210"/>
      <c r="AE442" s="210"/>
      <c r="AF442" s="210"/>
      <c r="AG442" s="210" t="s">
        <v>463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52" t="s">
        <v>1604</v>
      </c>
      <c r="D443" s="223"/>
      <c r="E443" s="224">
        <v>3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247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52" t="s">
        <v>1605</v>
      </c>
      <c r="D444" s="223"/>
      <c r="E444" s="224">
        <v>2</v>
      </c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247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52" t="s">
        <v>1606</v>
      </c>
      <c r="D445" s="223"/>
      <c r="E445" s="224">
        <v>2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247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ht="33.75" outlineLevel="1" x14ac:dyDescent="0.2">
      <c r="A446" s="236">
        <v>72</v>
      </c>
      <c r="B446" s="237" t="s">
        <v>1290</v>
      </c>
      <c r="C446" s="250" t="s">
        <v>1291</v>
      </c>
      <c r="D446" s="238" t="s">
        <v>450</v>
      </c>
      <c r="E446" s="239">
        <v>3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1.2700000000000001E-3</v>
      </c>
      <c r="O446" s="239">
        <f>ROUND(E446*N446,2)</f>
        <v>0</v>
      </c>
      <c r="P446" s="239">
        <v>0</v>
      </c>
      <c r="Q446" s="239">
        <f>ROUND(E446*P446,2)</f>
        <v>0</v>
      </c>
      <c r="R446" s="241" t="s">
        <v>461</v>
      </c>
      <c r="S446" s="241" t="s">
        <v>239</v>
      </c>
      <c r="T446" s="242" t="s">
        <v>240</v>
      </c>
      <c r="U446" s="221">
        <v>0</v>
      </c>
      <c r="V446" s="221">
        <f>ROUND(E446*U446,2)</f>
        <v>0</v>
      </c>
      <c r="W446" s="221"/>
      <c r="X446" s="221" t="s">
        <v>462</v>
      </c>
      <c r="Y446" s="221" t="s">
        <v>312</v>
      </c>
      <c r="Z446" s="210"/>
      <c r="AA446" s="210"/>
      <c r="AB446" s="210"/>
      <c r="AC446" s="210"/>
      <c r="AD446" s="210"/>
      <c r="AE446" s="210"/>
      <c r="AF446" s="210"/>
      <c r="AG446" s="210" t="s">
        <v>463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52" t="s">
        <v>1607</v>
      </c>
      <c r="D447" s="223"/>
      <c r="E447" s="224">
        <v>1</v>
      </c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247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52" t="s">
        <v>1608</v>
      </c>
      <c r="D448" s="223"/>
      <c r="E448" s="224">
        <v>1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247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52" t="s">
        <v>1609</v>
      </c>
      <c r="D449" s="223"/>
      <c r="E449" s="224">
        <v>1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247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ht="33.75" outlineLevel="1" x14ac:dyDescent="0.2">
      <c r="A450" s="236">
        <v>73</v>
      </c>
      <c r="B450" s="237" t="s">
        <v>1610</v>
      </c>
      <c r="C450" s="250" t="s">
        <v>1611</v>
      </c>
      <c r="D450" s="238" t="s">
        <v>450</v>
      </c>
      <c r="E450" s="239">
        <v>4</v>
      </c>
      <c r="F450" s="240"/>
      <c r="G450" s="241">
        <f>ROUND(E450*F450,2)</f>
        <v>0</v>
      </c>
      <c r="H450" s="240"/>
      <c r="I450" s="241">
        <f>ROUND(E450*H450,2)</f>
        <v>0</v>
      </c>
      <c r="J450" s="240"/>
      <c r="K450" s="241">
        <f>ROUND(E450*J450,2)</f>
        <v>0</v>
      </c>
      <c r="L450" s="241">
        <v>21</v>
      </c>
      <c r="M450" s="241">
        <f>G450*(1+L450/100)</f>
        <v>0</v>
      </c>
      <c r="N450" s="239">
        <v>4.2000000000000002E-4</v>
      </c>
      <c r="O450" s="239">
        <f>ROUND(E450*N450,2)</f>
        <v>0</v>
      </c>
      <c r="P450" s="239">
        <v>0</v>
      </c>
      <c r="Q450" s="239">
        <f>ROUND(E450*P450,2)</f>
        <v>0</v>
      </c>
      <c r="R450" s="241" t="s">
        <v>461</v>
      </c>
      <c r="S450" s="241" t="s">
        <v>239</v>
      </c>
      <c r="T450" s="242" t="s">
        <v>240</v>
      </c>
      <c r="U450" s="221">
        <v>0</v>
      </c>
      <c r="V450" s="221">
        <f>ROUND(E450*U450,2)</f>
        <v>0</v>
      </c>
      <c r="W450" s="221"/>
      <c r="X450" s="221" t="s">
        <v>462</v>
      </c>
      <c r="Y450" s="221" t="s">
        <v>312</v>
      </c>
      <c r="Z450" s="210"/>
      <c r="AA450" s="210"/>
      <c r="AB450" s="210"/>
      <c r="AC450" s="210"/>
      <c r="AD450" s="210"/>
      <c r="AE450" s="210"/>
      <c r="AF450" s="210"/>
      <c r="AG450" s="210" t="s">
        <v>463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52" t="s">
        <v>1549</v>
      </c>
      <c r="D451" s="223"/>
      <c r="E451" s="224"/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247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52" t="s">
        <v>1491</v>
      </c>
      <c r="D452" s="223"/>
      <c r="E452" s="224">
        <v>1</v>
      </c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247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52" t="s">
        <v>1492</v>
      </c>
      <c r="D453" s="223"/>
      <c r="E453" s="224">
        <v>1</v>
      </c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247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52" t="s">
        <v>1493</v>
      </c>
      <c r="D454" s="223"/>
      <c r="E454" s="224">
        <v>1</v>
      </c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247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52" t="s">
        <v>1494</v>
      </c>
      <c r="D455" s="223"/>
      <c r="E455" s="224">
        <v>1</v>
      </c>
      <c r="F455" s="221"/>
      <c r="G455" s="221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0"/>
      <c r="AA455" s="210"/>
      <c r="AB455" s="210"/>
      <c r="AC455" s="210"/>
      <c r="AD455" s="210"/>
      <c r="AE455" s="210"/>
      <c r="AF455" s="210"/>
      <c r="AG455" s="210" t="s">
        <v>247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33.75" outlineLevel="1" x14ac:dyDescent="0.2">
      <c r="A456" s="236">
        <v>74</v>
      </c>
      <c r="B456" s="237" t="s">
        <v>1612</v>
      </c>
      <c r="C456" s="250" t="s">
        <v>1613</v>
      </c>
      <c r="D456" s="238" t="s">
        <v>450</v>
      </c>
      <c r="E456" s="239">
        <v>3</v>
      </c>
      <c r="F456" s="240"/>
      <c r="G456" s="241">
        <f>ROUND(E456*F456,2)</f>
        <v>0</v>
      </c>
      <c r="H456" s="240"/>
      <c r="I456" s="241">
        <f>ROUND(E456*H456,2)</f>
        <v>0</v>
      </c>
      <c r="J456" s="240"/>
      <c r="K456" s="241">
        <f>ROUND(E456*J456,2)</f>
        <v>0</v>
      </c>
      <c r="L456" s="241">
        <v>21</v>
      </c>
      <c r="M456" s="241">
        <f>G456*(1+L456/100)</f>
        <v>0</v>
      </c>
      <c r="N456" s="239">
        <v>2.64E-3</v>
      </c>
      <c r="O456" s="239">
        <f>ROUND(E456*N456,2)</f>
        <v>0.01</v>
      </c>
      <c r="P456" s="239">
        <v>0</v>
      </c>
      <c r="Q456" s="239">
        <f>ROUND(E456*P456,2)</f>
        <v>0</v>
      </c>
      <c r="R456" s="241" t="s">
        <v>461</v>
      </c>
      <c r="S456" s="241" t="s">
        <v>239</v>
      </c>
      <c r="T456" s="242" t="s">
        <v>240</v>
      </c>
      <c r="U456" s="221">
        <v>0</v>
      </c>
      <c r="V456" s="221">
        <f>ROUND(E456*U456,2)</f>
        <v>0</v>
      </c>
      <c r="W456" s="221"/>
      <c r="X456" s="221" t="s">
        <v>462</v>
      </c>
      <c r="Y456" s="221" t="s">
        <v>312</v>
      </c>
      <c r="Z456" s="210"/>
      <c r="AA456" s="210"/>
      <c r="AB456" s="210"/>
      <c r="AC456" s="210"/>
      <c r="AD456" s="210"/>
      <c r="AE456" s="210"/>
      <c r="AF456" s="210"/>
      <c r="AG456" s="210" t="s">
        <v>463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52" t="s">
        <v>1607</v>
      </c>
      <c r="D457" s="223"/>
      <c r="E457" s="224">
        <v>1</v>
      </c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247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2" t="s">
        <v>1608</v>
      </c>
      <c r="D458" s="223"/>
      <c r="E458" s="224">
        <v>1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247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2" t="s">
        <v>1609</v>
      </c>
      <c r="D459" s="223"/>
      <c r="E459" s="224">
        <v>1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247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2.5" outlineLevel="1" x14ac:dyDescent="0.2">
      <c r="A460" s="236">
        <v>75</v>
      </c>
      <c r="B460" s="237" t="s">
        <v>1614</v>
      </c>
      <c r="C460" s="250" t="s">
        <v>1615</v>
      </c>
      <c r="D460" s="238" t="s">
        <v>450</v>
      </c>
      <c r="E460" s="239">
        <v>1</v>
      </c>
      <c r="F460" s="240"/>
      <c r="G460" s="241">
        <f>ROUND(E460*F460,2)</f>
        <v>0</v>
      </c>
      <c r="H460" s="240"/>
      <c r="I460" s="241">
        <f>ROUND(E460*H460,2)</f>
        <v>0</v>
      </c>
      <c r="J460" s="240"/>
      <c r="K460" s="241">
        <f>ROUND(E460*J460,2)</f>
        <v>0</v>
      </c>
      <c r="L460" s="241">
        <v>21</v>
      </c>
      <c r="M460" s="241">
        <f>G460*(1+L460/100)</f>
        <v>0</v>
      </c>
      <c r="N460" s="239">
        <v>2.1999999999999999E-2</v>
      </c>
      <c r="O460" s="239">
        <f>ROUND(E460*N460,2)</f>
        <v>0.02</v>
      </c>
      <c r="P460" s="239">
        <v>0</v>
      </c>
      <c r="Q460" s="239">
        <f>ROUND(E460*P460,2)</f>
        <v>0</v>
      </c>
      <c r="R460" s="241" t="s">
        <v>461</v>
      </c>
      <c r="S460" s="241" t="s">
        <v>239</v>
      </c>
      <c r="T460" s="242" t="s">
        <v>240</v>
      </c>
      <c r="U460" s="221">
        <v>0</v>
      </c>
      <c r="V460" s="221">
        <f>ROUND(E460*U460,2)</f>
        <v>0</v>
      </c>
      <c r="W460" s="221"/>
      <c r="X460" s="221" t="s">
        <v>462</v>
      </c>
      <c r="Y460" s="221" t="s">
        <v>312</v>
      </c>
      <c r="Z460" s="210"/>
      <c r="AA460" s="210"/>
      <c r="AB460" s="210"/>
      <c r="AC460" s="210"/>
      <c r="AD460" s="210"/>
      <c r="AE460" s="210"/>
      <c r="AF460" s="210"/>
      <c r="AG460" s="210" t="s">
        <v>463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52" t="s">
        <v>1574</v>
      </c>
      <c r="D461" s="223"/>
      <c r="E461" s="224">
        <v>1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247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ht="22.5" outlineLevel="1" x14ac:dyDescent="0.2">
      <c r="A462" s="236">
        <v>76</v>
      </c>
      <c r="B462" s="237" t="s">
        <v>1616</v>
      </c>
      <c r="C462" s="250" t="s">
        <v>1617</v>
      </c>
      <c r="D462" s="238" t="s">
        <v>450</v>
      </c>
      <c r="E462" s="239">
        <v>1</v>
      </c>
      <c r="F462" s="240"/>
      <c r="G462" s="241">
        <f>ROUND(E462*F462,2)</f>
        <v>0</v>
      </c>
      <c r="H462" s="240"/>
      <c r="I462" s="241">
        <f>ROUND(E462*H462,2)</f>
        <v>0</v>
      </c>
      <c r="J462" s="240"/>
      <c r="K462" s="241">
        <f>ROUND(E462*J462,2)</f>
        <v>0</v>
      </c>
      <c r="L462" s="241">
        <v>21</v>
      </c>
      <c r="M462" s="241">
        <f>G462*(1+L462/100)</f>
        <v>0</v>
      </c>
      <c r="N462" s="239">
        <v>2.1999999999999999E-2</v>
      </c>
      <c r="O462" s="239">
        <f>ROUND(E462*N462,2)</f>
        <v>0.02</v>
      </c>
      <c r="P462" s="239">
        <v>0</v>
      </c>
      <c r="Q462" s="239">
        <f>ROUND(E462*P462,2)</f>
        <v>0</v>
      </c>
      <c r="R462" s="241" t="s">
        <v>461</v>
      </c>
      <c r="S462" s="241" t="s">
        <v>239</v>
      </c>
      <c r="T462" s="242" t="s">
        <v>240</v>
      </c>
      <c r="U462" s="221">
        <v>0</v>
      </c>
      <c r="V462" s="221">
        <f>ROUND(E462*U462,2)</f>
        <v>0</v>
      </c>
      <c r="W462" s="221"/>
      <c r="X462" s="221" t="s">
        <v>462</v>
      </c>
      <c r="Y462" s="221" t="s">
        <v>312</v>
      </c>
      <c r="Z462" s="210"/>
      <c r="AA462" s="210"/>
      <c r="AB462" s="210"/>
      <c r="AC462" s="210"/>
      <c r="AD462" s="210"/>
      <c r="AE462" s="210"/>
      <c r="AF462" s="210"/>
      <c r="AG462" s="210" t="s">
        <v>463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2" x14ac:dyDescent="0.2">
      <c r="A463" s="217"/>
      <c r="B463" s="218"/>
      <c r="C463" s="252" t="s">
        <v>1575</v>
      </c>
      <c r="D463" s="223"/>
      <c r="E463" s="224">
        <v>1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247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36">
        <v>77</v>
      </c>
      <c r="B464" s="237" t="s">
        <v>1618</v>
      </c>
      <c r="C464" s="250" t="s">
        <v>1619</v>
      </c>
      <c r="D464" s="238" t="s">
        <v>450</v>
      </c>
      <c r="E464" s="239">
        <v>2</v>
      </c>
      <c r="F464" s="240"/>
      <c r="G464" s="241">
        <f>ROUND(E464*F464,2)</f>
        <v>0</v>
      </c>
      <c r="H464" s="240"/>
      <c r="I464" s="241">
        <f>ROUND(E464*H464,2)</f>
        <v>0</v>
      </c>
      <c r="J464" s="240"/>
      <c r="K464" s="241">
        <f>ROUND(E464*J464,2)</f>
        <v>0</v>
      </c>
      <c r="L464" s="241">
        <v>21</v>
      </c>
      <c r="M464" s="241">
        <f>G464*(1+L464/100)</f>
        <v>0</v>
      </c>
      <c r="N464" s="239">
        <v>2.6200000000000001E-2</v>
      </c>
      <c r="O464" s="239">
        <f>ROUND(E464*N464,2)</f>
        <v>0.05</v>
      </c>
      <c r="P464" s="239">
        <v>0</v>
      </c>
      <c r="Q464" s="239">
        <f>ROUND(E464*P464,2)</f>
        <v>0</v>
      </c>
      <c r="R464" s="241" t="s">
        <v>461</v>
      </c>
      <c r="S464" s="241" t="s">
        <v>239</v>
      </c>
      <c r="T464" s="242" t="s">
        <v>240</v>
      </c>
      <c r="U464" s="221">
        <v>0</v>
      </c>
      <c r="V464" s="221">
        <f>ROUND(E464*U464,2)</f>
        <v>0</v>
      </c>
      <c r="W464" s="221"/>
      <c r="X464" s="221" t="s">
        <v>462</v>
      </c>
      <c r="Y464" s="221" t="s">
        <v>312</v>
      </c>
      <c r="Z464" s="210"/>
      <c r="AA464" s="210"/>
      <c r="AB464" s="210"/>
      <c r="AC464" s="210"/>
      <c r="AD464" s="210"/>
      <c r="AE464" s="210"/>
      <c r="AF464" s="210"/>
      <c r="AG464" s="210" t="s">
        <v>463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52" t="s">
        <v>1620</v>
      </c>
      <c r="D465" s="223"/>
      <c r="E465" s="224">
        <v>1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247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52" t="s">
        <v>1621</v>
      </c>
      <c r="D466" s="223"/>
      <c r="E466" s="224">
        <v>1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247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22.5" outlineLevel="1" x14ac:dyDescent="0.2">
      <c r="A467" s="236">
        <v>78</v>
      </c>
      <c r="B467" s="237" t="s">
        <v>1622</v>
      </c>
      <c r="C467" s="250" t="s">
        <v>1623</v>
      </c>
      <c r="D467" s="238" t="s">
        <v>450</v>
      </c>
      <c r="E467" s="239">
        <v>2</v>
      </c>
      <c r="F467" s="240"/>
      <c r="G467" s="241">
        <f>ROUND(E467*F467,2)</f>
        <v>0</v>
      </c>
      <c r="H467" s="240"/>
      <c r="I467" s="241">
        <f>ROUND(E467*H467,2)</f>
        <v>0</v>
      </c>
      <c r="J467" s="240"/>
      <c r="K467" s="241">
        <f>ROUND(E467*J467,2)</f>
        <v>0</v>
      </c>
      <c r="L467" s="241">
        <v>21</v>
      </c>
      <c r="M467" s="241">
        <f>G467*(1+L467/100)</f>
        <v>0</v>
      </c>
      <c r="N467" s="239">
        <v>1.2E-2</v>
      </c>
      <c r="O467" s="239">
        <f>ROUND(E467*N467,2)</f>
        <v>0.02</v>
      </c>
      <c r="P467" s="239">
        <v>0</v>
      </c>
      <c r="Q467" s="239">
        <f>ROUND(E467*P467,2)</f>
        <v>0</v>
      </c>
      <c r="R467" s="241" t="s">
        <v>461</v>
      </c>
      <c r="S467" s="241" t="s">
        <v>239</v>
      </c>
      <c r="T467" s="242" t="s">
        <v>430</v>
      </c>
      <c r="U467" s="221">
        <v>0</v>
      </c>
      <c r="V467" s="221">
        <f>ROUND(E467*U467,2)</f>
        <v>0</v>
      </c>
      <c r="W467" s="221"/>
      <c r="X467" s="221" t="s">
        <v>462</v>
      </c>
      <c r="Y467" s="221" t="s">
        <v>312</v>
      </c>
      <c r="Z467" s="210"/>
      <c r="AA467" s="210"/>
      <c r="AB467" s="210"/>
      <c r="AC467" s="210"/>
      <c r="AD467" s="210"/>
      <c r="AE467" s="210"/>
      <c r="AF467" s="210"/>
      <c r="AG467" s="210" t="s">
        <v>463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">
      <c r="A468" s="217"/>
      <c r="B468" s="218"/>
      <c r="C468" s="252" t="s">
        <v>1576</v>
      </c>
      <c r="D468" s="223"/>
      <c r="E468" s="224"/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247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17"/>
      <c r="B469" s="218"/>
      <c r="C469" s="252" t="s">
        <v>1577</v>
      </c>
      <c r="D469" s="223"/>
      <c r="E469" s="224">
        <v>2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  <c r="Z469" s="210"/>
      <c r="AA469" s="210"/>
      <c r="AB469" s="210"/>
      <c r="AC469" s="210"/>
      <c r="AD469" s="210"/>
      <c r="AE469" s="210"/>
      <c r="AF469" s="210"/>
      <c r="AG469" s="210" t="s">
        <v>247</v>
      </c>
      <c r="AH469" s="210">
        <v>5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1" x14ac:dyDescent="0.2">
      <c r="A470" s="236">
        <v>79</v>
      </c>
      <c r="B470" s="237" t="s">
        <v>1624</v>
      </c>
      <c r="C470" s="250" t="s">
        <v>1625</v>
      </c>
      <c r="D470" s="238" t="s">
        <v>450</v>
      </c>
      <c r="E470" s="239">
        <v>1</v>
      </c>
      <c r="F470" s="240"/>
      <c r="G470" s="241">
        <f>ROUND(E470*F470,2)</f>
        <v>0</v>
      </c>
      <c r="H470" s="240"/>
      <c r="I470" s="241">
        <f>ROUND(E470*H470,2)</f>
        <v>0</v>
      </c>
      <c r="J470" s="240"/>
      <c r="K470" s="241">
        <f>ROUND(E470*J470,2)</f>
        <v>0</v>
      </c>
      <c r="L470" s="241">
        <v>21</v>
      </c>
      <c r="M470" s="241">
        <f>G470*(1+L470/100)</f>
        <v>0</v>
      </c>
      <c r="N470" s="239">
        <v>0.13</v>
      </c>
      <c r="O470" s="239">
        <f>ROUND(E470*N470,2)</f>
        <v>0.13</v>
      </c>
      <c r="P470" s="239">
        <v>0</v>
      </c>
      <c r="Q470" s="239">
        <f>ROUND(E470*P470,2)</f>
        <v>0</v>
      </c>
      <c r="R470" s="241" t="s">
        <v>461</v>
      </c>
      <c r="S470" s="241" t="s">
        <v>239</v>
      </c>
      <c r="T470" s="242" t="s">
        <v>430</v>
      </c>
      <c r="U470" s="221">
        <v>0</v>
      </c>
      <c r="V470" s="221">
        <f>ROUND(E470*U470,2)</f>
        <v>0</v>
      </c>
      <c r="W470" s="221"/>
      <c r="X470" s="221" t="s">
        <v>462</v>
      </c>
      <c r="Y470" s="221" t="s">
        <v>312</v>
      </c>
      <c r="Z470" s="210"/>
      <c r="AA470" s="210"/>
      <c r="AB470" s="210"/>
      <c r="AC470" s="210"/>
      <c r="AD470" s="210"/>
      <c r="AE470" s="210"/>
      <c r="AF470" s="210"/>
      <c r="AG470" s="210" t="s">
        <v>463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55" t="s">
        <v>1626</v>
      </c>
      <c r="D471" s="247"/>
      <c r="E471" s="247"/>
      <c r="F471" s="247"/>
      <c r="G471" s="247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608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52" t="s">
        <v>1627</v>
      </c>
      <c r="D472" s="223"/>
      <c r="E472" s="224">
        <v>1</v>
      </c>
      <c r="F472" s="221"/>
      <c r="G472" s="221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247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36">
        <v>80</v>
      </c>
      <c r="B473" s="237" t="s">
        <v>1628</v>
      </c>
      <c r="C473" s="250" t="s">
        <v>1629</v>
      </c>
      <c r="D473" s="238" t="s">
        <v>450</v>
      </c>
      <c r="E473" s="239">
        <v>2</v>
      </c>
      <c r="F473" s="240"/>
      <c r="G473" s="241">
        <f>ROUND(E473*F473,2)</f>
        <v>0</v>
      </c>
      <c r="H473" s="240"/>
      <c r="I473" s="241">
        <f>ROUND(E473*H473,2)</f>
        <v>0</v>
      </c>
      <c r="J473" s="240"/>
      <c r="K473" s="241">
        <f>ROUND(E473*J473,2)</f>
        <v>0</v>
      </c>
      <c r="L473" s="241">
        <v>21</v>
      </c>
      <c r="M473" s="241">
        <f>G473*(1+L473/100)</f>
        <v>0</v>
      </c>
      <c r="N473" s="239">
        <v>8.7999999999999995E-2</v>
      </c>
      <c r="O473" s="239">
        <f>ROUND(E473*N473,2)</f>
        <v>0.18</v>
      </c>
      <c r="P473" s="239">
        <v>0</v>
      </c>
      <c r="Q473" s="239">
        <f>ROUND(E473*P473,2)</f>
        <v>0</v>
      </c>
      <c r="R473" s="241" t="s">
        <v>461</v>
      </c>
      <c r="S473" s="241" t="s">
        <v>239</v>
      </c>
      <c r="T473" s="242" t="s">
        <v>430</v>
      </c>
      <c r="U473" s="221">
        <v>0</v>
      </c>
      <c r="V473" s="221">
        <f>ROUND(E473*U473,2)</f>
        <v>0</v>
      </c>
      <c r="W473" s="221"/>
      <c r="X473" s="221" t="s">
        <v>462</v>
      </c>
      <c r="Y473" s="221" t="s">
        <v>312</v>
      </c>
      <c r="Z473" s="210"/>
      <c r="AA473" s="210"/>
      <c r="AB473" s="210"/>
      <c r="AC473" s="210"/>
      <c r="AD473" s="210"/>
      <c r="AE473" s="210"/>
      <c r="AF473" s="210"/>
      <c r="AG473" s="210" t="s">
        <v>463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52" t="s">
        <v>1574</v>
      </c>
      <c r="D474" s="223"/>
      <c r="E474" s="224">
        <v>1</v>
      </c>
      <c r="F474" s="221"/>
      <c r="G474" s="221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247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52" t="s">
        <v>1575</v>
      </c>
      <c r="D475" s="223"/>
      <c r="E475" s="224">
        <v>1</v>
      </c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247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22.5" outlineLevel="1" x14ac:dyDescent="0.2">
      <c r="A476" s="236">
        <v>81</v>
      </c>
      <c r="B476" s="237" t="s">
        <v>1292</v>
      </c>
      <c r="C476" s="250" t="s">
        <v>1293</v>
      </c>
      <c r="D476" s="238" t="s">
        <v>450</v>
      </c>
      <c r="E476" s="239">
        <v>1</v>
      </c>
      <c r="F476" s="240"/>
      <c r="G476" s="241">
        <f>ROUND(E476*F476,2)</f>
        <v>0</v>
      </c>
      <c r="H476" s="240"/>
      <c r="I476" s="241">
        <f>ROUND(E476*H476,2)</f>
        <v>0</v>
      </c>
      <c r="J476" s="240"/>
      <c r="K476" s="241">
        <f>ROUND(E476*J476,2)</f>
        <v>0</v>
      </c>
      <c r="L476" s="241">
        <v>21</v>
      </c>
      <c r="M476" s="241">
        <f>G476*(1+L476/100)</f>
        <v>0</v>
      </c>
      <c r="N476" s="239">
        <v>9.6000000000000002E-2</v>
      </c>
      <c r="O476" s="239">
        <f>ROUND(E476*N476,2)</f>
        <v>0.1</v>
      </c>
      <c r="P476" s="239">
        <v>0</v>
      </c>
      <c r="Q476" s="239">
        <f>ROUND(E476*P476,2)</f>
        <v>0</v>
      </c>
      <c r="R476" s="241" t="s">
        <v>461</v>
      </c>
      <c r="S476" s="241" t="s">
        <v>239</v>
      </c>
      <c r="T476" s="242" t="s">
        <v>240</v>
      </c>
      <c r="U476" s="221">
        <v>0</v>
      </c>
      <c r="V476" s="221">
        <f>ROUND(E476*U476,2)</f>
        <v>0</v>
      </c>
      <c r="W476" s="221"/>
      <c r="X476" s="221" t="s">
        <v>462</v>
      </c>
      <c r="Y476" s="221" t="s">
        <v>312</v>
      </c>
      <c r="Z476" s="210"/>
      <c r="AA476" s="210"/>
      <c r="AB476" s="210"/>
      <c r="AC476" s="210"/>
      <c r="AD476" s="210"/>
      <c r="AE476" s="210"/>
      <c r="AF476" s="210"/>
      <c r="AG476" s="210" t="s">
        <v>463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52" t="s">
        <v>1630</v>
      </c>
      <c r="D477" s="223"/>
      <c r="E477" s="224">
        <v>1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247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ht="22.5" outlineLevel="1" x14ac:dyDescent="0.2">
      <c r="A478" s="236">
        <v>82</v>
      </c>
      <c r="B478" s="237" t="s">
        <v>1631</v>
      </c>
      <c r="C478" s="250" t="s">
        <v>1632</v>
      </c>
      <c r="D478" s="238" t="s">
        <v>450</v>
      </c>
      <c r="E478" s="239">
        <v>1</v>
      </c>
      <c r="F478" s="240"/>
      <c r="G478" s="241">
        <f>ROUND(E478*F478,2)</f>
        <v>0</v>
      </c>
      <c r="H478" s="240"/>
      <c r="I478" s="241">
        <f>ROUND(E478*H478,2)</f>
        <v>0</v>
      </c>
      <c r="J478" s="240"/>
      <c r="K478" s="241">
        <f>ROUND(E478*J478,2)</f>
        <v>0</v>
      </c>
      <c r="L478" s="241">
        <v>21</v>
      </c>
      <c r="M478" s="241">
        <f>G478*(1+L478/100)</f>
        <v>0</v>
      </c>
      <c r="N478" s="239">
        <v>0.43</v>
      </c>
      <c r="O478" s="239">
        <f>ROUND(E478*N478,2)</f>
        <v>0.43</v>
      </c>
      <c r="P478" s="239">
        <v>0</v>
      </c>
      <c r="Q478" s="239">
        <f>ROUND(E478*P478,2)</f>
        <v>0</v>
      </c>
      <c r="R478" s="241" t="s">
        <v>461</v>
      </c>
      <c r="S478" s="241" t="s">
        <v>239</v>
      </c>
      <c r="T478" s="242" t="s">
        <v>240</v>
      </c>
      <c r="U478" s="221">
        <v>0</v>
      </c>
      <c r="V478" s="221">
        <f>ROUND(E478*U478,2)</f>
        <v>0</v>
      </c>
      <c r="W478" s="221"/>
      <c r="X478" s="221" t="s">
        <v>462</v>
      </c>
      <c r="Y478" s="221" t="s">
        <v>312</v>
      </c>
      <c r="Z478" s="210"/>
      <c r="AA478" s="210"/>
      <c r="AB478" s="210"/>
      <c r="AC478" s="210"/>
      <c r="AD478" s="210"/>
      <c r="AE478" s="210"/>
      <c r="AF478" s="210"/>
      <c r="AG478" s="210" t="s">
        <v>463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52" t="s">
        <v>1630</v>
      </c>
      <c r="D479" s="223"/>
      <c r="E479" s="224">
        <v>1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247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ht="22.5" outlineLevel="1" x14ac:dyDescent="0.2">
      <c r="A480" s="236">
        <v>83</v>
      </c>
      <c r="B480" s="237" t="s">
        <v>1296</v>
      </c>
      <c r="C480" s="250" t="s">
        <v>1297</v>
      </c>
      <c r="D480" s="238" t="s">
        <v>450</v>
      </c>
      <c r="E480" s="239">
        <v>1</v>
      </c>
      <c r="F480" s="240"/>
      <c r="G480" s="241">
        <f>ROUND(E480*F480,2)</f>
        <v>0</v>
      </c>
      <c r="H480" s="240"/>
      <c r="I480" s="241">
        <f>ROUND(E480*H480,2)</f>
        <v>0</v>
      </c>
      <c r="J480" s="240"/>
      <c r="K480" s="241">
        <f>ROUND(E480*J480,2)</f>
        <v>0</v>
      </c>
      <c r="L480" s="241">
        <v>21</v>
      </c>
      <c r="M480" s="241">
        <f>G480*(1+L480/100)</f>
        <v>0</v>
      </c>
      <c r="N480" s="239">
        <v>0.25</v>
      </c>
      <c r="O480" s="239">
        <f>ROUND(E480*N480,2)</f>
        <v>0.25</v>
      </c>
      <c r="P480" s="239">
        <v>0</v>
      </c>
      <c r="Q480" s="239">
        <f>ROUND(E480*P480,2)</f>
        <v>0</v>
      </c>
      <c r="R480" s="241" t="s">
        <v>461</v>
      </c>
      <c r="S480" s="241" t="s">
        <v>239</v>
      </c>
      <c r="T480" s="242" t="s">
        <v>240</v>
      </c>
      <c r="U480" s="221">
        <v>0</v>
      </c>
      <c r="V480" s="221">
        <f>ROUND(E480*U480,2)</f>
        <v>0</v>
      </c>
      <c r="W480" s="221"/>
      <c r="X480" s="221" t="s">
        <v>462</v>
      </c>
      <c r="Y480" s="221" t="s">
        <v>312</v>
      </c>
      <c r="Z480" s="210"/>
      <c r="AA480" s="210"/>
      <c r="AB480" s="210"/>
      <c r="AC480" s="210"/>
      <c r="AD480" s="210"/>
      <c r="AE480" s="210"/>
      <c r="AF480" s="210"/>
      <c r="AG480" s="210" t="s">
        <v>463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52" t="s">
        <v>1630</v>
      </c>
      <c r="D481" s="223"/>
      <c r="E481" s="224">
        <v>1</v>
      </c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247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ht="22.5" outlineLevel="1" x14ac:dyDescent="0.2">
      <c r="A482" s="236">
        <v>84</v>
      </c>
      <c r="B482" s="237" t="s">
        <v>1633</v>
      </c>
      <c r="C482" s="250" t="s">
        <v>1634</v>
      </c>
      <c r="D482" s="238" t="s">
        <v>450</v>
      </c>
      <c r="E482" s="239">
        <v>1</v>
      </c>
      <c r="F482" s="240"/>
      <c r="G482" s="241">
        <f>ROUND(E482*F482,2)</f>
        <v>0</v>
      </c>
      <c r="H482" s="240"/>
      <c r="I482" s="241">
        <f>ROUND(E482*H482,2)</f>
        <v>0</v>
      </c>
      <c r="J482" s="240"/>
      <c r="K482" s="241">
        <f>ROUND(E482*J482,2)</f>
        <v>0</v>
      </c>
      <c r="L482" s="241">
        <v>21</v>
      </c>
      <c r="M482" s="241">
        <f>G482*(1+L482/100)</f>
        <v>0</v>
      </c>
      <c r="N482" s="239">
        <v>1.6</v>
      </c>
      <c r="O482" s="239">
        <f>ROUND(E482*N482,2)</f>
        <v>1.6</v>
      </c>
      <c r="P482" s="239">
        <v>0</v>
      </c>
      <c r="Q482" s="239">
        <f>ROUND(E482*P482,2)</f>
        <v>0</v>
      </c>
      <c r="R482" s="241" t="s">
        <v>461</v>
      </c>
      <c r="S482" s="241" t="s">
        <v>239</v>
      </c>
      <c r="T482" s="242" t="s">
        <v>240</v>
      </c>
      <c r="U482" s="221">
        <v>0</v>
      </c>
      <c r="V482" s="221">
        <f>ROUND(E482*U482,2)</f>
        <v>0</v>
      </c>
      <c r="W482" s="221"/>
      <c r="X482" s="221" t="s">
        <v>462</v>
      </c>
      <c r="Y482" s="221" t="s">
        <v>312</v>
      </c>
      <c r="Z482" s="210"/>
      <c r="AA482" s="210"/>
      <c r="AB482" s="210"/>
      <c r="AC482" s="210"/>
      <c r="AD482" s="210"/>
      <c r="AE482" s="210"/>
      <c r="AF482" s="210"/>
      <c r="AG482" s="210" t="s">
        <v>463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17"/>
      <c r="B483" s="218"/>
      <c r="C483" s="252" t="s">
        <v>1630</v>
      </c>
      <c r="D483" s="223"/>
      <c r="E483" s="224">
        <v>1</v>
      </c>
      <c r="F483" s="221"/>
      <c r="G483" s="221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247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2.5" outlineLevel="1" x14ac:dyDescent="0.2">
      <c r="A484" s="236">
        <v>85</v>
      </c>
      <c r="B484" s="237" t="s">
        <v>1302</v>
      </c>
      <c r="C484" s="250" t="s">
        <v>1303</v>
      </c>
      <c r="D484" s="238" t="s">
        <v>450</v>
      </c>
      <c r="E484" s="239">
        <v>1</v>
      </c>
      <c r="F484" s="240"/>
      <c r="G484" s="241">
        <f>ROUND(E484*F484,2)</f>
        <v>0</v>
      </c>
      <c r="H484" s="240"/>
      <c r="I484" s="241">
        <f>ROUND(E484*H484,2)</f>
        <v>0</v>
      </c>
      <c r="J484" s="240"/>
      <c r="K484" s="241">
        <f>ROUND(E484*J484,2)</f>
        <v>0</v>
      </c>
      <c r="L484" s="241">
        <v>21</v>
      </c>
      <c r="M484" s="241">
        <f>G484*(1+L484/100)</f>
        <v>0</v>
      </c>
      <c r="N484" s="239">
        <v>2E-3</v>
      </c>
      <c r="O484" s="239">
        <f>ROUND(E484*N484,2)</f>
        <v>0</v>
      </c>
      <c r="P484" s="239">
        <v>0</v>
      </c>
      <c r="Q484" s="239">
        <f>ROUND(E484*P484,2)</f>
        <v>0</v>
      </c>
      <c r="R484" s="241" t="s">
        <v>461</v>
      </c>
      <c r="S484" s="241" t="s">
        <v>239</v>
      </c>
      <c r="T484" s="242" t="s">
        <v>240</v>
      </c>
      <c r="U484" s="221">
        <v>0</v>
      </c>
      <c r="V484" s="221">
        <f>ROUND(E484*U484,2)</f>
        <v>0</v>
      </c>
      <c r="W484" s="221"/>
      <c r="X484" s="221" t="s">
        <v>462</v>
      </c>
      <c r="Y484" s="221" t="s">
        <v>312</v>
      </c>
      <c r="Z484" s="210"/>
      <c r="AA484" s="210"/>
      <c r="AB484" s="210"/>
      <c r="AC484" s="210"/>
      <c r="AD484" s="210"/>
      <c r="AE484" s="210"/>
      <c r="AF484" s="210"/>
      <c r="AG484" s="210" t="s">
        <v>463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52" t="s">
        <v>1630</v>
      </c>
      <c r="D485" s="223"/>
      <c r="E485" s="224">
        <v>1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247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x14ac:dyDescent="0.2">
      <c r="A486" s="229" t="s">
        <v>233</v>
      </c>
      <c r="B486" s="230" t="s">
        <v>169</v>
      </c>
      <c r="C486" s="249" t="s">
        <v>170</v>
      </c>
      <c r="D486" s="231"/>
      <c r="E486" s="232"/>
      <c r="F486" s="233"/>
      <c r="G486" s="233">
        <f>SUMIF(AG487:AG488,"&lt;&gt;NOR",G487:G488)</f>
        <v>0</v>
      </c>
      <c r="H486" s="233"/>
      <c r="I486" s="233">
        <f>SUM(I487:I488)</f>
        <v>0</v>
      </c>
      <c r="J486" s="233"/>
      <c r="K486" s="233">
        <f>SUM(K487:K488)</f>
        <v>0</v>
      </c>
      <c r="L486" s="233"/>
      <c r="M486" s="233">
        <f>SUM(M487:M488)</f>
        <v>0</v>
      </c>
      <c r="N486" s="232"/>
      <c r="O486" s="232">
        <f>SUM(O487:O488)</f>
        <v>0</v>
      </c>
      <c r="P486" s="232"/>
      <c r="Q486" s="232">
        <f>SUM(Q487:Q488)</f>
        <v>0</v>
      </c>
      <c r="R486" s="233"/>
      <c r="S486" s="233"/>
      <c r="T486" s="234"/>
      <c r="U486" s="228"/>
      <c r="V486" s="228">
        <f>SUM(V487:V488)</f>
        <v>295.61</v>
      </c>
      <c r="W486" s="228"/>
      <c r="X486" s="228"/>
      <c r="Y486" s="228"/>
      <c r="AG486" t="s">
        <v>234</v>
      </c>
    </row>
    <row r="487" spans="1:60" ht="22.5" outlineLevel="1" x14ac:dyDescent="0.2">
      <c r="A487" s="236">
        <v>86</v>
      </c>
      <c r="B487" s="237" t="s">
        <v>1304</v>
      </c>
      <c r="C487" s="250" t="s">
        <v>1305</v>
      </c>
      <c r="D487" s="238" t="s">
        <v>460</v>
      </c>
      <c r="E487" s="239">
        <v>698.83749</v>
      </c>
      <c r="F487" s="240"/>
      <c r="G487" s="241">
        <f>ROUND(E487*F487,2)</f>
        <v>0</v>
      </c>
      <c r="H487" s="240"/>
      <c r="I487" s="241">
        <f>ROUND(E487*H487,2)</f>
        <v>0</v>
      </c>
      <c r="J487" s="240"/>
      <c r="K487" s="241">
        <f>ROUND(E487*J487,2)</f>
        <v>0</v>
      </c>
      <c r="L487" s="241">
        <v>21</v>
      </c>
      <c r="M487" s="241">
        <f>G487*(1+L487/100)</f>
        <v>0</v>
      </c>
      <c r="N487" s="239">
        <v>0</v>
      </c>
      <c r="O487" s="239">
        <f>ROUND(E487*N487,2)</f>
        <v>0</v>
      </c>
      <c r="P487" s="239">
        <v>0</v>
      </c>
      <c r="Q487" s="239">
        <f>ROUND(E487*P487,2)</f>
        <v>0</v>
      </c>
      <c r="R487" s="241" t="s">
        <v>483</v>
      </c>
      <c r="S487" s="241" t="s">
        <v>239</v>
      </c>
      <c r="T487" s="242" t="s">
        <v>240</v>
      </c>
      <c r="U487" s="221">
        <v>0.42299999999999999</v>
      </c>
      <c r="V487" s="221">
        <f>ROUND(E487*U487,2)</f>
        <v>295.61</v>
      </c>
      <c r="W487" s="221"/>
      <c r="X487" s="221" t="s">
        <v>563</v>
      </c>
      <c r="Y487" s="221" t="s">
        <v>312</v>
      </c>
      <c r="Z487" s="210"/>
      <c r="AA487" s="210"/>
      <c r="AB487" s="210"/>
      <c r="AC487" s="210"/>
      <c r="AD487" s="210"/>
      <c r="AE487" s="210"/>
      <c r="AF487" s="210"/>
      <c r="AG487" s="210" t="s">
        <v>564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2" x14ac:dyDescent="0.2">
      <c r="A488" s="217"/>
      <c r="B488" s="218"/>
      <c r="C488" s="251" t="s">
        <v>1306</v>
      </c>
      <c r="D488" s="243"/>
      <c r="E488" s="243"/>
      <c r="F488" s="243"/>
      <c r="G488" s="243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0"/>
      <c r="AA488" s="210"/>
      <c r="AB488" s="210"/>
      <c r="AC488" s="210"/>
      <c r="AD488" s="210"/>
      <c r="AE488" s="210"/>
      <c r="AF488" s="210"/>
      <c r="AG488" s="210" t="s">
        <v>245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x14ac:dyDescent="0.2">
      <c r="A489" s="229" t="s">
        <v>233</v>
      </c>
      <c r="B489" s="230" t="s">
        <v>175</v>
      </c>
      <c r="C489" s="249" t="s">
        <v>176</v>
      </c>
      <c r="D489" s="231"/>
      <c r="E489" s="232"/>
      <c r="F489" s="233"/>
      <c r="G489" s="233">
        <f>SUMIF(AG490:AG496,"&lt;&gt;NOR",G490:G496)</f>
        <v>0</v>
      </c>
      <c r="H489" s="233"/>
      <c r="I489" s="233">
        <f>SUM(I490:I496)</f>
        <v>0</v>
      </c>
      <c r="J489" s="233"/>
      <c r="K489" s="233">
        <f>SUM(K490:K496)</f>
        <v>0</v>
      </c>
      <c r="L489" s="233"/>
      <c r="M489" s="233">
        <f>SUM(M490:M496)</f>
        <v>0</v>
      </c>
      <c r="N489" s="232"/>
      <c r="O489" s="232">
        <f>SUM(O490:O496)</f>
        <v>0.08</v>
      </c>
      <c r="P489" s="232"/>
      <c r="Q489" s="232">
        <f>SUM(Q490:Q496)</f>
        <v>0.03</v>
      </c>
      <c r="R489" s="233"/>
      <c r="S489" s="233"/>
      <c r="T489" s="234"/>
      <c r="U489" s="228"/>
      <c r="V489" s="228">
        <f>SUM(V490:V496)</f>
        <v>0.97</v>
      </c>
      <c r="W489" s="228"/>
      <c r="X489" s="228"/>
      <c r="Y489" s="228"/>
      <c r="AG489" t="s">
        <v>234</v>
      </c>
    </row>
    <row r="490" spans="1:60" ht="33.75" outlineLevel="1" x14ac:dyDescent="0.2">
      <c r="A490" s="236">
        <v>87</v>
      </c>
      <c r="B490" s="237" t="s">
        <v>1635</v>
      </c>
      <c r="C490" s="250" t="s">
        <v>1636</v>
      </c>
      <c r="D490" s="238" t="s">
        <v>450</v>
      </c>
      <c r="E490" s="239">
        <v>1</v>
      </c>
      <c r="F490" s="240"/>
      <c r="G490" s="241">
        <f>ROUND(E490*F490,2)</f>
        <v>0</v>
      </c>
      <c r="H490" s="240"/>
      <c r="I490" s="241">
        <f>ROUND(E490*H490,2)</f>
        <v>0</v>
      </c>
      <c r="J490" s="240"/>
      <c r="K490" s="241">
        <f>ROUND(E490*J490,2)</f>
        <v>0</v>
      </c>
      <c r="L490" s="241">
        <v>21</v>
      </c>
      <c r="M490" s="241">
        <f>G490*(1+L490/100)</f>
        <v>0</v>
      </c>
      <c r="N490" s="239">
        <v>8.3799999999999999E-2</v>
      </c>
      <c r="O490" s="239">
        <f>ROUND(E490*N490,2)</f>
        <v>0.08</v>
      </c>
      <c r="P490" s="239">
        <v>0</v>
      </c>
      <c r="Q490" s="239">
        <f>ROUND(E490*P490,2)</f>
        <v>0</v>
      </c>
      <c r="R490" s="241" t="s">
        <v>1023</v>
      </c>
      <c r="S490" s="241" t="s">
        <v>239</v>
      </c>
      <c r="T490" s="242" t="s">
        <v>240</v>
      </c>
      <c r="U490" s="221">
        <v>0.5</v>
      </c>
      <c r="V490" s="221">
        <f>ROUND(E490*U490,2)</f>
        <v>0.5</v>
      </c>
      <c r="W490" s="221"/>
      <c r="X490" s="221" t="s">
        <v>241</v>
      </c>
      <c r="Y490" s="221" t="s">
        <v>312</v>
      </c>
      <c r="Z490" s="210"/>
      <c r="AA490" s="210"/>
      <c r="AB490" s="210"/>
      <c r="AC490" s="210"/>
      <c r="AD490" s="210"/>
      <c r="AE490" s="210"/>
      <c r="AF490" s="210"/>
      <c r="AG490" s="210" t="s">
        <v>243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52" t="s">
        <v>1637</v>
      </c>
      <c r="D491" s="223"/>
      <c r="E491" s="224"/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247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52" t="s">
        <v>1638</v>
      </c>
      <c r="D492" s="223"/>
      <c r="E492" s="224">
        <v>1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247</v>
      </c>
      <c r="AH492" s="210">
        <v>5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36">
        <v>88</v>
      </c>
      <c r="B493" s="237" t="s">
        <v>1639</v>
      </c>
      <c r="C493" s="250" t="s">
        <v>1640</v>
      </c>
      <c r="D493" s="238" t="s">
        <v>450</v>
      </c>
      <c r="E493" s="239">
        <v>1</v>
      </c>
      <c r="F493" s="240"/>
      <c r="G493" s="241">
        <f>ROUND(E493*F493,2)</f>
        <v>0</v>
      </c>
      <c r="H493" s="240"/>
      <c r="I493" s="241">
        <f>ROUND(E493*H493,2)</f>
        <v>0</v>
      </c>
      <c r="J493" s="240"/>
      <c r="K493" s="241">
        <f>ROUND(E493*J493,2)</f>
        <v>0</v>
      </c>
      <c r="L493" s="241">
        <v>21</v>
      </c>
      <c r="M493" s="241">
        <f>G493*(1+L493/100)</f>
        <v>0</v>
      </c>
      <c r="N493" s="239">
        <v>0</v>
      </c>
      <c r="O493" s="239">
        <f>ROUND(E493*N493,2)</f>
        <v>0</v>
      </c>
      <c r="P493" s="239">
        <v>2.5170000000000001E-2</v>
      </c>
      <c r="Q493" s="239">
        <f>ROUND(E493*P493,2)</f>
        <v>0.03</v>
      </c>
      <c r="R493" s="241" t="s">
        <v>1023</v>
      </c>
      <c r="S493" s="241" t="s">
        <v>239</v>
      </c>
      <c r="T493" s="242" t="s">
        <v>240</v>
      </c>
      <c r="U493" s="221">
        <v>0.46500000000000002</v>
      </c>
      <c r="V493" s="221">
        <f>ROUND(E493*U493,2)</f>
        <v>0.47</v>
      </c>
      <c r="W493" s="221"/>
      <c r="X493" s="221" t="s">
        <v>241</v>
      </c>
      <c r="Y493" s="221" t="s">
        <v>312</v>
      </c>
      <c r="Z493" s="210"/>
      <c r="AA493" s="210"/>
      <c r="AB493" s="210"/>
      <c r="AC493" s="210"/>
      <c r="AD493" s="210"/>
      <c r="AE493" s="210"/>
      <c r="AF493" s="210"/>
      <c r="AG493" s="210" t="s">
        <v>243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52" t="s">
        <v>1641</v>
      </c>
      <c r="D494" s="223"/>
      <c r="E494" s="224">
        <v>1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0"/>
      <c r="AA494" s="210"/>
      <c r="AB494" s="210"/>
      <c r="AC494" s="210"/>
      <c r="AD494" s="210"/>
      <c r="AE494" s="210"/>
      <c r="AF494" s="210"/>
      <c r="AG494" s="210" t="s">
        <v>247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17">
        <v>89</v>
      </c>
      <c r="B495" s="218" t="s">
        <v>1642</v>
      </c>
      <c r="C495" s="253" t="s">
        <v>1643</v>
      </c>
      <c r="D495" s="219" t="s">
        <v>0</v>
      </c>
      <c r="E495" s="245"/>
      <c r="F495" s="222"/>
      <c r="G495" s="221">
        <f>ROUND(E495*F495,2)</f>
        <v>0</v>
      </c>
      <c r="H495" s="222"/>
      <c r="I495" s="221">
        <f>ROUND(E495*H495,2)</f>
        <v>0</v>
      </c>
      <c r="J495" s="222"/>
      <c r="K495" s="221">
        <f>ROUND(E495*J495,2)</f>
        <v>0</v>
      </c>
      <c r="L495" s="221">
        <v>21</v>
      </c>
      <c r="M495" s="221">
        <f>G495*(1+L495/100)</f>
        <v>0</v>
      </c>
      <c r="N495" s="220">
        <v>0</v>
      </c>
      <c r="O495" s="220">
        <f>ROUND(E495*N495,2)</f>
        <v>0</v>
      </c>
      <c r="P495" s="220">
        <v>0</v>
      </c>
      <c r="Q495" s="220">
        <f>ROUND(E495*P495,2)</f>
        <v>0</v>
      </c>
      <c r="R495" s="221" t="s">
        <v>1023</v>
      </c>
      <c r="S495" s="221" t="s">
        <v>239</v>
      </c>
      <c r="T495" s="221" t="s">
        <v>240</v>
      </c>
      <c r="U495" s="221">
        <v>0</v>
      </c>
      <c r="V495" s="221">
        <f>ROUND(E495*U495,2)</f>
        <v>0</v>
      </c>
      <c r="W495" s="221"/>
      <c r="X495" s="221" t="s">
        <v>563</v>
      </c>
      <c r="Y495" s="221" t="s">
        <v>312</v>
      </c>
      <c r="Z495" s="210"/>
      <c r="AA495" s="210"/>
      <c r="AB495" s="210"/>
      <c r="AC495" s="210"/>
      <c r="AD495" s="210"/>
      <c r="AE495" s="210"/>
      <c r="AF495" s="210"/>
      <c r="AG495" s="210" t="s">
        <v>564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17"/>
      <c r="B496" s="218"/>
      <c r="C496" s="254" t="s">
        <v>1644</v>
      </c>
      <c r="D496" s="246"/>
      <c r="E496" s="246"/>
      <c r="F496" s="246"/>
      <c r="G496" s="246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0"/>
      <c r="AA496" s="210"/>
      <c r="AB496" s="210"/>
      <c r="AC496" s="210"/>
      <c r="AD496" s="210"/>
      <c r="AE496" s="210"/>
      <c r="AF496" s="210"/>
      <c r="AG496" s="210" t="s">
        <v>245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x14ac:dyDescent="0.2">
      <c r="A497" s="229" t="s">
        <v>233</v>
      </c>
      <c r="B497" s="230" t="s">
        <v>197</v>
      </c>
      <c r="C497" s="249" t="s">
        <v>198</v>
      </c>
      <c r="D497" s="231"/>
      <c r="E497" s="232"/>
      <c r="F497" s="233"/>
      <c r="G497" s="233">
        <f>SUMIF(AG498:AG509,"&lt;&gt;NOR",G498:G509)</f>
        <v>0</v>
      </c>
      <c r="H497" s="233"/>
      <c r="I497" s="233">
        <f>SUM(I498:I509)</f>
        <v>0</v>
      </c>
      <c r="J497" s="233"/>
      <c r="K497" s="233">
        <f>SUM(K498:K509)</f>
        <v>0</v>
      </c>
      <c r="L497" s="233"/>
      <c r="M497" s="233">
        <f>SUM(M498:M509)</f>
        <v>0</v>
      </c>
      <c r="N497" s="232"/>
      <c r="O497" s="232">
        <f>SUM(O498:O509)</f>
        <v>0</v>
      </c>
      <c r="P497" s="232"/>
      <c r="Q497" s="232">
        <f>SUM(Q498:Q509)</f>
        <v>0</v>
      </c>
      <c r="R497" s="233"/>
      <c r="S497" s="233"/>
      <c r="T497" s="234"/>
      <c r="U497" s="228"/>
      <c r="V497" s="228">
        <f>SUM(V498:V509)</f>
        <v>73.569999999999993</v>
      </c>
      <c r="W497" s="228"/>
      <c r="X497" s="228"/>
      <c r="Y497" s="228"/>
      <c r="AG497" t="s">
        <v>234</v>
      </c>
    </row>
    <row r="498" spans="1:60" outlineLevel="1" x14ac:dyDescent="0.2">
      <c r="A498" s="236">
        <v>90</v>
      </c>
      <c r="B498" s="237" t="s">
        <v>1310</v>
      </c>
      <c r="C498" s="250" t="s">
        <v>1311</v>
      </c>
      <c r="D498" s="238" t="s">
        <v>289</v>
      </c>
      <c r="E498" s="239">
        <v>96.1</v>
      </c>
      <c r="F498" s="240"/>
      <c r="G498" s="241">
        <f>ROUND(E498*F498,2)</f>
        <v>0</v>
      </c>
      <c r="H498" s="240"/>
      <c r="I498" s="241">
        <f>ROUND(E498*H498,2)</f>
        <v>0</v>
      </c>
      <c r="J498" s="240"/>
      <c r="K498" s="241">
        <f>ROUND(E498*J498,2)</f>
        <v>0</v>
      </c>
      <c r="L498" s="241">
        <v>21</v>
      </c>
      <c r="M498" s="241">
        <f>G498*(1+L498/100)</f>
        <v>0</v>
      </c>
      <c r="N498" s="239">
        <v>0</v>
      </c>
      <c r="O498" s="239">
        <f>ROUND(E498*N498,2)</f>
        <v>0</v>
      </c>
      <c r="P498" s="239">
        <v>0</v>
      </c>
      <c r="Q498" s="239">
        <f>ROUND(E498*P498,2)</f>
        <v>0</v>
      </c>
      <c r="R498" s="241"/>
      <c r="S498" s="241" t="s">
        <v>239</v>
      </c>
      <c r="T498" s="242" t="s">
        <v>240</v>
      </c>
      <c r="U498" s="221">
        <v>0.59160000000000001</v>
      </c>
      <c r="V498" s="221">
        <f>ROUND(E498*U498,2)</f>
        <v>56.85</v>
      </c>
      <c r="W498" s="221"/>
      <c r="X498" s="221" t="s">
        <v>241</v>
      </c>
      <c r="Y498" s="221" t="s">
        <v>312</v>
      </c>
      <c r="Z498" s="210"/>
      <c r="AA498" s="210"/>
      <c r="AB498" s="210"/>
      <c r="AC498" s="210"/>
      <c r="AD498" s="210"/>
      <c r="AE498" s="210"/>
      <c r="AF498" s="210"/>
      <c r="AG498" s="210" t="s">
        <v>243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2" x14ac:dyDescent="0.2">
      <c r="A499" s="217"/>
      <c r="B499" s="218"/>
      <c r="C499" s="252" t="s">
        <v>1559</v>
      </c>
      <c r="D499" s="223"/>
      <c r="E499" s="224"/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247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52" t="s">
        <v>1560</v>
      </c>
      <c r="D500" s="223"/>
      <c r="E500" s="224">
        <v>64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247</v>
      </c>
      <c r="AH500" s="210">
        <v>5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52" t="s">
        <v>1561</v>
      </c>
      <c r="D501" s="223"/>
      <c r="E501" s="224"/>
      <c r="F501" s="221"/>
      <c r="G501" s="221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0"/>
      <c r="AA501" s="210"/>
      <c r="AB501" s="210"/>
      <c r="AC501" s="210"/>
      <c r="AD501" s="210"/>
      <c r="AE501" s="210"/>
      <c r="AF501" s="210"/>
      <c r="AG501" s="210" t="s">
        <v>247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52" t="s">
        <v>1562</v>
      </c>
      <c r="D502" s="223"/>
      <c r="E502" s="224">
        <v>32.1</v>
      </c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  <c r="Z502" s="210"/>
      <c r="AA502" s="210"/>
      <c r="AB502" s="210"/>
      <c r="AC502" s="210"/>
      <c r="AD502" s="210"/>
      <c r="AE502" s="210"/>
      <c r="AF502" s="210"/>
      <c r="AG502" s="210" t="s">
        <v>247</v>
      </c>
      <c r="AH502" s="210">
        <v>5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36">
        <v>91</v>
      </c>
      <c r="B503" s="237" t="s">
        <v>1312</v>
      </c>
      <c r="C503" s="250" t="s">
        <v>1313</v>
      </c>
      <c r="D503" s="238" t="s">
        <v>289</v>
      </c>
      <c r="E503" s="239">
        <v>96.1</v>
      </c>
      <c r="F503" s="240"/>
      <c r="G503" s="241">
        <f>ROUND(E503*F503,2)</f>
        <v>0</v>
      </c>
      <c r="H503" s="240"/>
      <c r="I503" s="241">
        <f>ROUND(E503*H503,2)</f>
        <v>0</v>
      </c>
      <c r="J503" s="240"/>
      <c r="K503" s="241">
        <f>ROUND(E503*J503,2)</f>
        <v>0</v>
      </c>
      <c r="L503" s="241">
        <v>21</v>
      </c>
      <c r="M503" s="241">
        <f>G503*(1+L503/100)</f>
        <v>0</v>
      </c>
      <c r="N503" s="239">
        <v>0</v>
      </c>
      <c r="O503" s="239">
        <f>ROUND(E503*N503,2)</f>
        <v>0</v>
      </c>
      <c r="P503" s="239">
        <v>0</v>
      </c>
      <c r="Q503" s="239">
        <f>ROUND(E503*P503,2)</f>
        <v>0</v>
      </c>
      <c r="R503" s="241"/>
      <c r="S503" s="241" t="s">
        <v>239</v>
      </c>
      <c r="T503" s="242" t="s">
        <v>240</v>
      </c>
      <c r="U503" s="221">
        <v>0.17399999999999999</v>
      </c>
      <c r="V503" s="221">
        <f>ROUND(E503*U503,2)</f>
        <v>16.72</v>
      </c>
      <c r="W503" s="221"/>
      <c r="X503" s="221" t="s">
        <v>241</v>
      </c>
      <c r="Y503" s="221" t="s">
        <v>312</v>
      </c>
      <c r="Z503" s="210"/>
      <c r="AA503" s="210"/>
      <c r="AB503" s="210"/>
      <c r="AC503" s="210"/>
      <c r="AD503" s="210"/>
      <c r="AE503" s="210"/>
      <c r="AF503" s="210"/>
      <c r="AG503" s="210" t="s">
        <v>243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2" x14ac:dyDescent="0.2">
      <c r="A504" s="217"/>
      <c r="B504" s="218"/>
      <c r="C504" s="252" t="s">
        <v>1559</v>
      </c>
      <c r="D504" s="223"/>
      <c r="E504" s="224"/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0"/>
      <c r="AA504" s="210"/>
      <c r="AB504" s="210"/>
      <c r="AC504" s="210"/>
      <c r="AD504" s="210"/>
      <c r="AE504" s="210"/>
      <c r="AF504" s="210"/>
      <c r="AG504" s="210" t="s">
        <v>247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52" t="s">
        <v>1560</v>
      </c>
      <c r="D505" s="223"/>
      <c r="E505" s="224">
        <v>64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247</v>
      </c>
      <c r="AH505" s="210">
        <v>5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52" t="s">
        <v>1561</v>
      </c>
      <c r="D506" s="223"/>
      <c r="E506" s="224"/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247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52" t="s">
        <v>1562</v>
      </c>
      <c r="D507" s="223"/>
      <c r="E507" s="224">
        <v>32.1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247</v>
      </c>
      <c r="AH507" s="210">
        <v>5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36">
        <v>92</v>
      </c>
      <c r="B508" s="237" t="s">
        <v>1314</v>
      </c>
      <c r="C508" s="250" t="s">
        <v>1315</v>
      </c>
      <c r="D508" s="238" t="s">
        <v>311</v>
      </c>
      <c r="E508" s="239">
        <v>3.0190700000000001</v>
      </c>
      <c r="F508" s="240"/>
      <c r="G508" s="241">
        <f>ROUND(E508*F508,2)</f>
        <v>0</v>
      </c>
      <c r="H508" s="240"/>
      <c r="I508" s="241">
        <f>ROUND(E508*H508,2)</f>
        <v>0</v>
      </c>
      <c r="J508" s="240"/>
      <c r="K508" s="241">
        <f>ROUND(E508*J508,2)</f>
        <v>0</v>
      </c>
      <c r="L508" s="241">
        <v>21</v>
      </c>
      <c r="M508" s="241">
        <f>G508*(1+L508/100)</f>
        <v>0</v>
      </c>
      <c r="N508" s="239">
        <v>0</v>
      </c>
      <c r="O508" s="239">
        <f>ROUND(E508*N508,2)</f>
        <v>0</v>
      </c>
      <c r="P508" s="239">
        <v>0</v>
      </c>
      <c r="Q508" s="239">
        <f>ROUND(E508*P508,2)</f>
        <v>0</v>
      </c>
      <c r="R508" s="241" t="s">
        <v>461</v>
      </c>
      <c r="S508" s="241" t="s">
        <v>239</v>
      </c>
      <c r="T508" s="242" t="s">
        <v>240</v>
      </c>
      <c r="U508" s="221">
        <v>0</v>
      </c>
      <c r="V508" s="221">
        <f>ROUND(E508*U508,2)</f>
        <v>0</v>
      </c>
      <c r="W508" s="221"/>
      <c r="X508" s="221" t="s">
        <v>462</v>
      </c>
      <c r="Y508" s="221" t="s">
        <v>312</v>
      </c>
      <c r="Z508" s="210"/>
      <c r="AA508" s="210"/>
      <c r="AB508" s="210"/>
      <c r="AC508" s="210"/>
      <c r="AD508" s="210"/>
      <c r="AE508" s="210"/>
      <c r="AF508" s="210"/>
      <c r="AG508" s="210" t="s">
        <v>463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52" t="s">
        <v>1645</v>
      </c>
      <c r="D509" s="223"/>
      <c r="E509" s="224">
        <v>3.0190700000000001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247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x14ac:dyDescent="0.2">
      <c r="A510" s="3"/>
      <c r="B510" s="4"/>
      <c r="C510" s="257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AE510">
        <v>15</v>
      </c>
      <c r="AF510">
        <v>21</v>
      </c>
      <c r="AG510" t="s">
        <v>219</v>
      </c>
    </row>
    <row r="511" spans="1:60" x14ac:dyDescent="0.2">
      <c r="A511" s="213"/>
      <c r="B511" s="214" t="s">
        <v>29</v>
      </c>
      <c r="C511" s="258"/>
      <c r="D511" s="215"/>
      <c r="E511" s="216"/>
      <c r="F511" s="216"/>
      <c r="G511" s="235">
        <f>G8+G204+G228+G239+G267+G332+G486+G489+G497</f>
        <v>0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AE511">
        <f>SUMIF(L7:L509,AE510,G7:G509)</f>
        <v>0</v>
      </c>
      <c r="AF511">
        <f>SUMIF(L7:L509,AF510,G7:G509)</f>
        <v>0</v>
      </c>
      <c r="AG511" t="s">
        <v>611</v>
      </c>
    </row>
    <row r="512" spans="1:60" x14ac:dyDescent="0.2">
      <c r="C512" s="259"/>
      <c r="D512" s="10"/>
      <c r="AG512" t="s">
        <v>612</v>
      </c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EKskmF4eo1bh8WsC3XGAksjgkZRLJMrENhUvYhZM3rxfosQgI8HszhRtAWaJGfnCJxbA4YxziCXI0G5DgUfqg==" saltValue="svvl9W0ObYh4d3qmrvhnGg==" spinCount="100000" sheet="1" formatRows="0"/>
  <mergeCells count="48">
    <mergeCell ref="C387:G387"/>
    <mergeCell ref="C407:G407"/>
    <mergeCell ref="C408:G408"/>
    <mergeCell ref="C471:G471"/>
    <mergeCell ref="C488:G488"/>
    <mergeCell ref="C496:G496"/>
    <mergeCell ref="C362:G362"/>
    <mergeCell ref="C366:G366"/>
    <mergeCell ref="C368:G368"/>
    <mergeCell ref="C375:G375"/>
    <mergeCell ref="C379:G379"/>
    <mergeCell ref="C383:G383"/>
    <mergeCell ref="C234:G234"/>
    <mergeCell ref="C241:G241"/>
    <mergeCell ref="C334:G334"/>
    <mergeCell ref="C341:G341"/>
    <mergeCell ref="C352:G352"/>
    <mergeCell ref="C358:G358"/>
    <mergeCell ref="C206:G206"/>
    <mergeCell ref="C211:G211"/>
    <mergeCell ref="C214:G214"/>
    <mergeCell ref="C217:G217"/>
    <mergeCell ref="C222:G222"/>
    <mergeCell ref="C230:G230"/>
    <mergeCell ref="C107:G107"/>
    <mergeCell ref="C114:G114"/>
    <mergeCell ref="C121:G121"/>
    <mergeCell ref="C125:G125"/>
    <mergeCell ref="C130:G130"/>
    <mergeCell ref="C168:G168"/>
    <mergeCell ref="C56:G56"/>
    <mergeCell ref="C60:G60"/>
    <mergeCell ref="C77:G77"/>
    <mergeCell ref="C90:G90"/>
    <mergeCell ref="C93:G93"/>
    <mergeCell ref="C104:G104"/>
    <mergeCell ref="C15:G15"/>
    <mergeCell ref="C18:G18"/>
    <mergeCell ref="C21:G21"/>
    <mergeCell ref="C30:G30"/>
    <mergeCell ref="C34:G34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2DE3-9164-4FE0-A29F-888C5A0D86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193</v>
      </c>
      <c r="C8" s="249" t="s">
        <v>194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0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1646</v>
      </c>
      <c r="C9" s="250" t="s">
        <v>1647</v>
      </c>
      <c r="D9" s="238" t="s">
        <v>1452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429</v>
      </c>
      <c r="T9" s="242" t="s">
        <v>430</v>
      </c>
      <c r="U9" s="221">
        <v>0</v>
      </c>
      <c r="V9" s="221">
        <f>ROUND(E9*U9,2)</f>
        <v>0</v>
      </c>
      <c r="W9" s="221"/>
      <c r="X9" s="221" t="s">
        <v>241</v>
      </c>
      <c r="Y9" s="221" t="s">
        <v>312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1648</v>
      </c>
      <c r="D10" s="247"/>
      <c r="E10" s="247"/>
      <c r="F10" s="247"/>
      <c r="G10" s="247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608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6" t="s">
        <v>1649</v>
      </c>
      <c r="D11" s="248"/>
      <c r="E11" s="248"/>
      <c r="F11" s="248"/>
      <c r="G11" s="248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608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1650</v>
      </c>
      <c r="D12" s="248"/>
      <c r="E12" s="248"/>
      <c r="F12" s="248"/>
      <c r="G12" s="248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608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6" t="s">
        <v>1743</v>
      </c>
      <c r="D13" s="248"/>
      <c r="E13" s="248"/>
      <c r="F13" s="248"/>
      <c r="G13" s="248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608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6" t="s">
        <v>1651</v>
      </c>
      <c r="D14" s="248"/>
      <c r="E14" s="248"/>
      <c r="F14" s="248"/>
      <c r="G14" s="248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608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6" t="s">
        <v>1652</v>
      </c>
      <c r="D15" s="248"/>
      <c r="E15" s="248"/>
      <c r="F15" s="248"/>
      <c r="G15" s="248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608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6" t="s">
        <v>1653</v>
      </c>
      <c r="D16" s="248"/>
      <c r="E16" s="248"/>
      <c r="F16" s="248"/>
      <c r="G16" s="248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608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4" t="str">
        <f>C16</f>
        <v>- čerpadlo s funkcí automatického chodu při otevření vypouštěcího ventilu a automatického vypnutí při uzavření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2</v>
      </c>
      <c r="B17" s="237" t="s">
        <v>1654</v>
      </c>
      <c r="C17" s="250" t="s">
        <v>1655</v>
      </c>
      <c r="D17" s="238" t="s">
        <v>1656</v>
      </c>
      <c r="E17" s="239">
        <v>8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429</v>
      </c>
      <c r="T17" s="242" t="s">
        <v>430</v>
      </c>
      <c r="U17" s="221">
        <v>0</v>
      </c>
      <c r="V17" s="221">
        <f>ROUND(E17*U17,2)</f>
        <v>0</v>
      </c>
      <c r="W17" s="221"/>
      <c r="X17" s="221" t="s">
        <v>241</v>
      </c>
      <c r="Y17" s="221" t="s">
        <v>256</v>
      </c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5" t="s">
        <v>1657</v>
      </c>
      <c r="D18" s="247"/>
      <c r="E18" s="247"/>
      <c r="F18" s="247"/>
      <c r="G18" s="247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608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9" t="s">
        <v>233</v>
      </c>
      <c r="B19" s="230" t="s">
        <v>196</v>
      </c>
      <c r="C19" s="249" t="s">
        <v>189</v>
      </c>
      <c r="D19" s="231"/>
      <c r="E19" s="232"/>
      <c r="F19" s="233"/>
      <c r="G19" s="233">
        <f>SUMIF(AG20:AG47,"&lt;&gt;NOR",G20:G47)</f>
        <v>0</v>
      </c>
      <c r="H19" s="233"/>
      <c r="I19" s="233">
        <f>SUM(I20:I47)</f>
        <v>0</v>
      </c>
      <c r="J19" s="233"/>
      <c r="K19" s="233">
        <f>SUM(K20:K47)</f>
        <v>0</v>
      </c>
      <c r="L19" s="233"/>
      <c r="M19" s="233">
        <f>SUM(M20:M47)</f>
        <v>0</v>
      </c>
      <c r="N19" s="232"/>
      <c r="O19" s="232">
        <f>SUM(O20:O47)</f>
        <v>0</v>
      </c>
      <c r="P19" s="232"/>
      <c r="Q19" s="232">
        <f>SUM(Q20:Q47)</f>
        <v>0</v>
      </c>
      <c r="R19" s="233"/>
      <c r="S19" s="233"/>
      <c r="T19" s="234"/>
      <c r="U19" s="228"/>
      <c r="V19" s="228">
        <f>SUM(V20:V47)</f>
        <v>0</v>
      </c>
      <c r="W19" s="228"/>
      <c r="X19" s="228"/>
      <c r="Y19" s="228"/>
      <c r="AG19" t="s">
        <v>234</v>
      </c>
    </row>
    <row r="20" spans="1:60" outlineLevel="1" x14ac:dyDescent="0.2">
      <c r="A20" s="236">
        <v>3</v>
      </c>
      <c r="B20" s="237" t="s">
        <v>1658</v>
      </c>
      <c r="C20" s="250" t="s">
        <v>1659</v>
      </c>
      <c r="D20" s="238" t="s">
        <v>289</v>
      </c>
      <c r="E20" s="239">
        <v>50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429</v>
      </c>
      <c r="T20" s="242" t="s">
        <v>430</v>
      </c>
      <c r="U20" s="221">
        <v>0</v>
      </c>
      <c r="V20" s="221">
        <f>ROUND(E20*U20,2)</f>
        <v>0</v>
      </c>
      <c r="W20" s="221"/>
      <c r="X20" s="221" t="s">
        <v>241</v>
      </c>
      <c r="Y20" s="221" t="s">
        <v>256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5" t="s">
        <v>1660</v>
      </c>
      <c r="D21" s="247"/>
      <c r="E21" s="247"/>
      <c r="F21" s="247"/>
      <c r="G21" s="247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608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4</v>
      </c>
      <c r="B22" s="237" t="s">
        <v>1661</v>
      </c>
      <c r="C22" s="250" t="s">
        <v>1662</v>
      </c>
      <c r="D22" s="238" t="s">
        <v>289</v>
      </c>
      <c r="E22" s="239">
        <v>50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429</v>
      </c>
      <c r="T22" s="242" t="s">
        <v>430</v>
      </c>
      <c r="U22" s="221">
        <v>0</v>
      </c>
      <c r="V22" s="221">
        <f>ROUND(E22*U22,2)</f>
        <v>0</v>
      </c>
      <c r="W22" s="221"/>
      <c r="X22" s="221" t="s">
        <v>241</v>
      </c>
      <c r="Y22" s="221" t="s">
        <v>256</v>
      </c>
      <c r="Z22" s="210"/>
      <c r="AA22" s="210"/>
      <c r="AB22" s="210"/>
      <c r="AC22" s="210"/>
      <c r="AD22" s="210"/>
      <c r="AE22" s="210"/>
      <c r="AF22" s="210"/>
      <c r="AG22" s="210" t="s">
        <v>243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5" t="s">
        <v>1663</v>
      </c>
      <c r="D23" s="247"/>
      <c r="E23" s="247"/>
      <c r="F23" s="247"/>
      <c r="G23" s="247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608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6">
        <v>5</v>
      </c>
      <c r="B24" s="237" t="s">
        <v>1664</v>
      </c>
      <c r="C24" s="250" t="s">
        <v>1665</v>
      </c>
      <c r="D24" s="238" t="s">
        <v>289</v>
      </c>
      <c r="E24" s="239">
        <v>70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429</v>
      </c>
      <c r="T24" s="242" t="s">
        <v>430</v>
      </c>
      <c r="U24" s="221">
        <v>0</v>
      </c>
      <c r="V24" s="221">
        <f>ROUND(E24*U24,2)</f>
        <v>0</v>
      </c>
      <c r="W24" s="221"/>
      <c r="X24" s="221" t="s">
        <v>241</v>
      </c>
      <c r="Y24" s="221" t="s">
        <v>256</v>
      </c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5" t="s">
        <v>1666</v>
      </c>
      <c r="D25" s="247"/>
      <c r="E25" s="247"/>
      <c r="F25" s="247"/>
      <c r="G25" s="247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608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6</v>
      </c>
      <c r="B26" s="237" t="s">
        <v>1667</v>
      </c>
      <c r="C26" s="250" t="s">
        <v>1668</v>
      </c>
      <c r="D26" s="238" t="s">
        <v>289</v>
      </c>
      <c r="E26" s="239">
        <v>70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429</v>
      </c>
      <c r="T26" s="242" t="s">
        <v>430</v>
      </c>
      <c r="U26" s="221">
        <v>0</v>
      </c>
      <c r="V26" s="221">
        <f>ROUND(E26*U26,2)</f>
        <v>0</v>
      </c>
      <c r="W26" s="221"/>
      <c r="X26" s="221" t="s">
        <v>241</v>
      </c>
      <c r="Y26" s="221" t="s">
        <v>256</v>
      </c>
      <c r="Z26" s="210"/>
      <c r="AA26" s="210"/>
      <c r="AB26" s="210"/>
      <c r="AC26" s="210"/>
      <c r="AD26" s="210"/>
      <c r="AE26" s="210"/>
      <c r="AF26" s="210"/>
      <c r="AG26" s="210" t="s">
        <v>243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5" t="s">
        <v>1669</v>
      </c>
      <c r="D27" s="247"/>
      <c r="E27" s="247"/>
      <c r="F27" s="247"/>
      <c r="G27" s="247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608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6">
        <v>7</v>
      </c>
      <c r="B28" s="237" t="s">
        <v>1670</v>
      </c>
      <c r="C28" s="250" t="s">
        <v>1671</v>
      </c>
      <c r="D28" s="238" t="s">
        <v>1672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429</v>
      </c>
      <c r="T28" s="242" t="s">
        <v>430</v>
      </c>
      <c r="U28" s="221">
        <v>0</v>
      </c>
      <c r="V28" s="221">
        <f>ROUND(E28*U28,2)</f>
        <v>0</v>
      </c>
      <c r="W28" s="221"/>
      <c r="X28" s="221" t="s">
        <v>241</v>
      </c>
      <c r="Y28" s="221" t="s">
        <v>256</v>
      </c>
      <c r="Z28" s="210"/>
      <c r="AA28" s="210"/>
      <c r="AB28" s="210"/>
      <c r="AC28" s="210"/>
      <c r="AD28" s="210"/>
      <c r="AE28" s="210"/>
      <c r="AF28" s="210"/>
      <c r="AG28" s="210" t="s">
        <v>243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1673</v>
      </c>
      <c r="D29" s="247"/>
      <c r="E29" s="247"/>
      <c r="F29" s="247"/>
      <c r="G29" s="247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608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8</v>
      </c>
      <c r="B30" s="237" t="s">
        <v>1674</v>
      </c>
      <c r="C30" s="250" t="s">
        <v>1675</v>
      </c>
      <c r="D30" s="238" t="s">
        <v>1672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429</v>
      </c>
      <c r="T30" s="242" t="s">
        <v>430</v>
      </c>
      <c r="U30" s="221">
        <v>0</v>
      </c>
      <c r="V30" s="221">
        <f>ROUND(E30*U30,2)</f>
        <v>0</v>
      </c>
      <c r="W30" s="221"/>
      <c r="X30" s="221" t="s">
        <v>241</v>
      </c>
      <c r="Y30" s="221" t="s">
        <v>256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5" t="s">
        <v>1676</v>
      </c>
      <c r="D31" s="247"/>
      <c r="E31" s="247"/>
      <c r="F31" s="247"/>
      <c r="G31" s="247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608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6">
        <v>9</v>
      </c>
      <c r="B32" s="237" t="s">
        <v>1677</v>
      </c>
      <c r="C32" s="250" t="s">
        <v>1678</v>
      </c>
      <c r="D32" s="238" t="s">
        <v>1672</v>
      </c>
      <c r="E32" s="239">
        <v>1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429</v>
      </c>
      <c r="T32" s="242" t="s">
        <v>430</v>
      </c>
      <c r="U32" s="221">
        <v>0</v>
      </c>
      <c r="V32" s="221">
        <f>ROUND(E32*U32,2)</f>
        <v>0</v>
      </c>
      <c r="W32" s="221"/>
      <c r="X32" s="221" t="s">
        <v>241</v>
      </c>
      <c r="Y32" s="221" t="s">
        <v>256</v>
      </c>
      <c r="Z32" s="210"/>
      <c r="AA32" s="210"/>
      <c r="AB32" s="210"/>
      <c r="AC32" s="210"/>
      <c r="AD32" s="210"/>
      <c r="AE32" s="210"/>
      <c r="AF32" s="210"/>
      <c r="AG32" s="210" t="s">
        <v>243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1679</v>
      </c>
      <c r="D33" s="247"/>
      <c r="E33" s="247"/>
      <c r="F33" s="247"/>
      <c r="G33" s="247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608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6">
        <v>10</v>
      </c>
      <c r="B34" s="237" t="s">
        <v>1680</v>
      </c>
      <c r="C34" s="250" t="s">
        <v>1681</v>
      </c>
      <c r="D34" s="238" t="s">
        <v>1672</v>
      </c>
      <c r="E34" s="239">
        <v>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429</v>
      </c>
      <c r="T34" s="242" t="s">
        <v>430</v>
      </c>
      <c r="U34" s="221">
        <v>0</v>
      </c>
      <c r="V34" s="221">
        <f>ROUND(E34*U34,2)</f>
        <v>0</v>
      </c>
      <c r="W34" s="221"/>
      <c r="X34" s="221" t="s">
        <v>241</v>
      </c>
      <c r="Y34" s="221" t="s">
        <v>256</v>
      </c>
      <c r="Z34" s="210"/>
      <c r="AA34" s="210"/>
      <c r="AB34" s="210"/>
      <c r="AC34" s="210"/>
      <c r="AD34" s="210"/>
      <c r="AE34" s="210"/>
      <c r="AF34" s="210"/>
      <c r="AG34" s="210" t="s">
        <v>243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1682</v>
      </c>
      <c r="D35" s="247"/>
      <c r="E35" s="247"/>
      <c r="F35" s="247"/>
      <c r="G35" s="247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608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6">
        <v>11</v>
      </c>
      <c r="B36" s="237" t="s">
        <v>1683</v>
      </c>
      <c r="C36" s="250" t="s">
        <v>1684</v>
      </c>
      <c r="D36" s="238" t="s">
        <v>289</v>
      </c>
      <c r="E36" s="239">
        <v>15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429</v>
      </c>
      <c r="T36" s="242" t="s">
        <v>430</v>
      </c>
      <c r="U36" s="221">
        <v>0</v>
      </c>
      <c r="V36" s="221">
        <f>ROUND(E36*U36,2)</f>
        <v>0</v>
      </c>
      <c r="W36" s="221"/>
      <c r="X36" s="221" t="s">
        <v>241</v>
      </c>
      <c r="Y36" s="221" t="s">
        <v>256</v>
      </c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5" t="s">
        <v>1685</v>
      </c>
      <c r="D37" s="247"/>
      <c r="E37" s="247"/>
      <c r="F37" s="247"/>
      <c r="G37" s="247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608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12</v>
      </c>
      <c r="B38" s="237" t="s">
        <v>1686</v>
      </c>
      <c r="C38" s="250" t="s">
        <v>1687</v>
      </c>
      <c r="D38" s="238" t="s">
        <v>289</v>
      </c>
      <c r="E38" s="239">
        <v>15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429</v>
      </c>
      <c r="T38" s="242" t="s">
        <v>430</v>
      </c>
      <c r="U38" s="221">
        <v>0</v>
      </c>
      <c r="V38" s="221">
        <f>ROUND(E38*U38,2)</f>
        <v>0</v>
      </c>
      <c r="W38" s="221"/>
      <c r="X38" s="221" t="s">
        <v>241</v>
      </c>
      <c r="Y38" s="221" t="s">
        <v>256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5" t="s">
        <v>1688</v>
      </c>
      <c r="D39" s="247"/>
      <c r="E39" s="247"/>
      <c r="F39" s="247"/>
      <c r="G39" s="247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608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13</v>
      </c>
      <c r="B40" s="237" t="s">
        <v>1689</v>
      </c>
      <c r="C40" s="250" t="s">
        <v>1690</v>
      </c>
      <c r="D40" s="238" t="s">
        <v>1452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429</v>
      </c>
      <c r="T40" s="242" t="s">
        <v>430</v>
      </c>
      <c r="U40" s="221">
        <v>0</v>
      </c>
      <c r="V40" s="221">
        <f>ROUND(E40*U40,2)</f>
        <v>0</v>
      </c>
      <c r="W40" s="221"/>
      <c r="X40" s="221" t="s">
        <v>241</v>
      </c>
      <c r="Y40" s="221" t="s">
        <v>256</v>
      </c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1691</v>
      </c>
      <c r="D41" s="247"/>
      <c r="E41" s="247"/>
      <c r="F41" s="247"/>
      <c r="G41" s="247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608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14</v>
      </c>
      <c r="B42" s="237" t="s">
        <v>1692</v>
      </c>
      <c r="C42" s="250" t="s">
        <v>1693</v>
      </c>
      <c r="D42" s="238" t="s">
        <v>1672</v>
      </c>
      <c r="E42" s="239">
        <v>4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429</v>
      </c>
      <c r="T42" s="242" t="s">
        <v>430</v>
      </c>
      <c r="U42" s="221">
        <v>0</v>
      </c>
      <c r="V42" s="221">
        <f>ROUND(E42*U42,2)</f>
        <v>0</v>
      </c>
      <c r="W42" s="221"/>
      <c r="X42" s="221" t="s">
        <v>241</v>
      </c>
      <c r="Y42" s="221" t="s">
        <v>256</v>
      </c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1694</v>
      </c>
      <c r="D43" s="247"/>
      <c r="E43" s="247"/>
      <c r="F43" s="247"/>
      <c r="G43" s="247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608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15</v>
      </c>
      <c r="B44" s="237" t="s">
        <v>1695</v>
      </c>
      <c r="C44" s="250" t="s">
        <v>1696</v>
      </c>
      <c r="D44" s="238" t="s">
        <v>1672</v>
      </c>
      <c r="E44" s="239">
        <v>4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429</v>
      </c>
      <c r="T44" s="242" t="s">
        <v>430</v>
      </c>
      <c r="U44" s="221">
        <v>0</v>
      </c>
      <c r="V44" s="221">
        <f>ROUND(E44*U44,2)</f>
        <v>0</v>
      </c>
      <c r="W44" s="221"/>
      <c r="X44" s="221" t="s">
        <v>241</v>
      </c>
      <c r="Y44" s="221" t="s">
        <v>256</v>
      </c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1697</v>
      </c>
      <c r="D45" s="247"/>
      <c r="E45" s="247"/>
      <c r="F45" s="247"/>
      <c r="G45" s="247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608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6">
        <v>16</v>
      </c>
      <c r="B46" s="237" t="s">
        <v>1698</v>
      </c>
      <c r="C46" s="250" t="s">
        <v>1699</v>
      </c>
      <c r="D46" s="238" t="s">
        <v>1452</v>
      </c>
      <c r="E46" s="239">
        <v>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/>
      <c r="S46" s="241" t="s">
        <v>429</v>
      </c>
      <c r="T46" s="242" t="s">
        <v>430</v>
      </c>
      <c r="U46" s="221">
        <v>0</v>
      </c>
      <c r="V46" s="221">
        <f>ROUND(E46*U46,2)</f>
        <v>0</v>
      </c>
      <c r="W46" s="221"/>
      <c r="X46" s="221" t="s">
        <v>241</v>
      </c>
      <c r="Y46" s="221" t="s">
        <v>256</v>
      </c>
      <c r="Z46" s="210"/>
      <c r="AA46" s="210"/>
      <c r="AB46" s="210"/>
      <c r="AC46" s="210"/>
      <c r="AD46" s="210"/>
      <c r="AE46" s="210"/>
      <c r="AF46" s="210"/>
      <c r="AG46" s="210" t="s">
        <v>243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5" t="s">
        <v>1700</v>
      </c>
      <c r="D47" s="247"/>
      <c r="E47" s="247"/>
      <c r="F47" s="247"/>
      <c r="G47" s="247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608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9" t="s">
        <v>233</v>
      </c>
      <c r="B48" s="230" t="s">
        <v>195</v>
      </c>
      <c r="C48" s="249" t="s">
        <v>187</v>
      </c>
      <c r="D48" s="231"/>
      <c r="E48" s="232"/>
      <c r="F48" s="233"/>
      <c r="G48" s="233">
        <f>SUMIF(AG49:AG57,"&lt;&gt;NOR",G49:G57)</f>
        <v>0</v>
      </c>
      <c r="H48" s="233"/>
      <c r="I48" s="233">
        <f>SUM(I49:I57)</f>
        <v>0</v>
      </c>
      <c r="J48" s="233"/>
      <c r="K48" s="233">
        <f>SUM(K49:K57)</f>
        <v>0</v>
      </c>
      <c r="L48" s="233"/>
      <c r="M48" s="233">
        <f>SUM(M49:M57)</f>
        <v>0</v>
      </c>
      <c r="N48" s="232"/>
      <c r="O48" s="232">
        <f>SUM(O49:O57)</f>
        <v>0</v>
      </c>
      <c r="P48" s="232"/>
      <c r="Q48" s="232">
        <f>SUM(Q49:Q57)</f>
        <v>0</v>
      </c>
      <c r="R48" s="233"/>
      <c r="S48" s="233"/>
      <c r="T48" s="234"/>
      <c r="U48" s="228"/>
      <c r="V48" s="228">
        <f>SUM(V49:V57)</f>
        <v>0</v>
      </c>
      <c r="W48" s="228"/>
      <c r="X48" s="228"/>
      <c r="Y48" s="228"/>
      <c r="AG48" t="s">
        <v>234</v>
      </c>
    </row>
    <row r="49" spans="1:60" outlineLevel="1" x14ac:dyDescent="0.2">
      <c r="A49" s="236">
        <v>17</v>
      </c>
      <c r="B49" s="237" t="s">
        <v>1701</v>
      </c>
      <c r="C49" s="250" t="s">
        <v>1702</v>
      </c>
      <c r="D49" s="238" t="s">
        <v>1656</v>
      </c>
      <c r="E49" s="239">
        <v>5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429</v>
      </c>
      <c r="T49" s="242" t="s">
        <v>430</v>
      </c>
      <c r="U49" s="221">
        <v>0</v>
      </c>
      <c r="V49" s="221">
        <f>ROUND(E49*U49,2)</f>
        <v>0</v>
      </c>
      <c r="W49" s="221"/>
      <c r="X49" s="221" t="s">
        <v>241</v>
      </c>
      <c r="Y49" s="221" t="s">
        <v>256</v>
      </c>
      <c r="Z49" s="210"/>
      <c r="AA49" s="210"/>
      <c r="AB49" s="210"/>
      <c r="AC49" s="210"/>
      <c r="AD49" s="210"/>
      <c r="AE49" s="210"/>
      <c r="AF49" s="210"/>
      <c r="AG49" s="210" t="s">
        <v>243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5" t="s">
        <v>1703</v>
      </c>
      <c r="D50" s="247"/>
      <c r="E50" s="247"/>
      <c r="F50" s="247"/>
      <c r="G50" s="247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608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6" t="s">
        <v>1704</v>
      </c>
      <c r="D51" s="248"/>
      <c r="E51" s="248"/>
      <c r="F51" s="248"/>
      <c r="G51" s="248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608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18</v>
      </c>
      <c r="B52" s="237" t="s">
        <v>1705</v>
      </c>
      <c r="C52" s="250" t="s">
        <v>1706</v>
      </c>
      <c r="D52" s="238" t="s">
        <v>1656</v>
      </c>
      <c r="E52" s="239">
        <v>10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429</v>
      </c>
      <c r="T52" s="242" t="s">
        <v>430</v>
      </c>
      <c r="U52" s="221">
        <v>0</v>
      </c>
      <c r="V52" s="221">
        <f>ROUND(E52*U52,2)</f>
        <v>0</v>
      </c>
      <c r="W52" s="221"/>
      <c r="X52" s="221" t="s">
        <v>241</v>
      </c>
      <c r="Y52" s="221" t="s">
        <v>256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5" t="s">
        <v>1707</v>
      </c>
      <c r="D53" s="247"/>
      <c r="E53" s="247"/>
      <c r="F53" s="247"/>
      <c r="G53" s="247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608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6">
        <v>19</v>
      </c>
      <c r="B54" s="237" t="s">
        <v>1708</v>
      </c>
      <c r="C54" s="250" t="s">
        <v>1709</v>
      </c>
      <c r="D54" s="238" t="s">
        <v>1672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429</v>
      </c>
      <c r="T54" s="242" t="s">
        <v>430</v>
      </c>
      <c r="U54" s="221">
        <v>0</v>
      </c>
      <c r="V54" s="221">
        <f>ROUND(E54*U54,2)</f>
        <v>0</v>
      </c>
      <c r="W54" s="221"/>
      <c r="X54" s="221" t="s">
        <v>241</v>
      </c>
      <c r="Y54" s="221" t="s">
        <v>256</v>
      </c>
      <c r="Z54" s="210"/>
      <c r="AA54" s="210"/>
      <c r="AB54" s="210"/>
      <c r="AC54" s="210"/>
      <c r="AD54" s="210"/>
      <c r="AE54" s="210"/>
      <c r="AF54" s="210"/>
      <c r="AG54" s="210" t="s">
        <v>243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1710</v>
      </c>
      <c r="D55" s="247"/>
      <c r="E55" s="247"/>
      <c r="F55" s="247"/>
      <c r="G55" s="247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608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6">
        <v>20</v>
      </c>
      <c r="B56" s="237" t="s">
        <v>1711</v>
      </c>
      <c r="C56" s="250" t="s">
        <v>1712</v>
      </c>
      <c r="D56" s="238" t="s">
        <v>1656</v>
      </c>
      <c r="E56" s="239">
        <v>5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429</v>
      </c>
      <c r="T56" s="242" t="s">
        <v>430</v>
      </c>
      <c r="U56" s="221">
        <v>0</v>
      </c>
      <c r="V56" s="221">
        <f>ROUND(E56*U56,2)</f>
        <v>0</v>
      </c>
      <c r="W56" s="221"/>
      <c r="X56" s="221" t="s">
        <v>241</v>
      </c>
      <c r="Y56" s="221" t="s">
        <v>256</v>
      </c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5" t="s">
        <v>1713</v>
      </c>
      <c r="D57" s="247"/>
      <c r="E57" s="247"/>
      <c r="F57" s="247"/>
      <c r="G57" s="247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9" t="s">
        <v>233</v>
      </c>
      <c r="B58" s="230" t="s">
        <v>192</v>
      </c>
      <c r="C58" s="249" t="s">
        <v>146</v>
      </c>
      <c r="D58" s="231"/>
      <c r="E58" s="232"/>
      <c r="F58" s="233"/>
      <c r="G58" s="233">
        <f>SUMIF(AG59:AG78,"&lt;&gt;NOR",G59:G78)</f>
        <v>0</v>
      </c>
      <c r="H58" s="233"/>
      <c r="I58" s="233">
        <f>SUM(I59:I78)</f>
        <v>0</v>
      </c>
      <c r="J58" s="233"/>
      <c r="K58" s="233">
        <f>SUM(K59:K78)</f>
        <v>0</v>
      </c>
      <c r="L58" s="233"/>
      <c r="M58" s="233">
        <f>SUM(M59:M78)</f>
        <v>0</v>
      </c>
      <c r="N58" s="232"/>
      <c r="O58" s="232">
        <f>SUM(O59:O78)</f>
        <v>0</v>
      </c>
      <c r="P58" s="232"/>
      <c r="Q58" s="232">
        <f>SUM(Q59:Q78)</f>
        <v>0</v>
      </c>
      <c r="R58" s="233"/>
      <c r="S58" s="233"/>
      <c r="T58" s="234"/>
      <c r="U58" s="228"/>
      <c r="V58" s="228">
        <f>SUM(V59:V78)</f>
        <v>0</v>
      </c>
      <c r="W58" s="228"/>
      <c r="X58" s="228"/>
      <c r="Y58" s="228"/>
      <c r="AG58" t="s">
        <v>234</v>
      </c>
    </row>
    <row r="59" spans="1:60" outlineLevel="1" x14ac:dyDescent="0.2">
      <c r="A59" s="236">
        <v>21</v>
      </c>
      <c r="B59" s="237" t="s">
        <v>1714</v>
      </c>
      <c r="C59" s="250" t="s">
        <v>1715</v>
      </c>
      <c r="D59" s="238" t="s">
        <v>1716</v>
      </c>
      <c r="E59" s="239">
        <v>0.05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429</v>
      </c>
      <c r="T59" s="242" t="s">
        <v>430</v>
      </c>
      <c r="U59" s="221">
        <v>0</v>
      </c>
      <c r="V59" s="221">
        <f>ROUND(E59*U59,2)</f>
        <v>0</v>
      </c>
      <c r="W59" s="221"/>
      <c r="X59" s="221" t="s">
        <v>241</v>
      </c>
      <c r="Y59" s="221" t="s">
        <v>256</v>
      </c>
      <c r="Z59" s="210"/>
      <c r="AA59" s="210"/>
      <c r="AB59" s="210"/>
      <c r="AC59" s="210"/>
      <c r="AD59" s="210"/>
      <c r="AE59" s="210"/>
      <c r="AF59" s="210"/>
      <c r="AG59" s="210" t="s">
        <v>243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5" t="s">
        <v>1717</v>
      </c>
      <c r="D60" s="247"/>
      <c r="E60" s="247"/>
      <c r="F60" s="247"/>
      <c r="G60" s="247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608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6">
        <v>22</v>
      </c>
      <c r="B61" s="237" t="s">
        <v>1718</v>
      </c>
      <c r="C61" s="250" t="s">
        <v>1719</v>
      </c>
      <c r="D61" s="238" t="s">
        <v>237</v>
      </c>
      <c r="E61" s="239">
        <v>10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41"/>
      <c r="S61" s="241" t="s">
        <v>429</v>
      </c>
      <c r="T61" s="242" t="s">
        <v>430</v>
      </c>
      <c r="U61" s="221">
        <v>0</v>
      </c>
      <c r="V61" s="221">
        <f>ROUND(E61*U61,2)</f>
        <v>0</v>
      </c>
      <c r="W61" s="221"/>
      <c r="X61" s="221" t="s">
        <v>241</v>
      </c>
      <c r="Y61" s="221" t="s">
        <v>256</v>
      </c>
      <c r="Z61" s="210"/>
      <c r="AA61" s="210"/>
      <c r="AB61" s="210"/>
      <c r="AC61" s="210"/>
      <c r="AD61" s="210"/>
      <c r="AE61" s="210"/>
      <c r="AF61" s="210"/>
      <c r="AG61" s="210" t="s">
        <v>243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5" t="s">
        <v>1720</v>
      </c>
      <c r="D62" s="247"/>
      <c r="E62" s="247"/>
      <c r="F62" s="247"/>
      <c r="G62" s="247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608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6">
        <v>23</v>
      </c>
      <c r="B63" s="237" t="s">
        <v>1721</v>
      </c>
      <c r="C63" s="250" t="s">
        <v>1722</v>
      </c>
      <c r="D63" s="238" t="s">
        <v>289</v>
      </c>
      <c r="E63" s="239">
        <v>50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429</v>
      </c>
      <c r="T63" s="242" t="s">
        <v>430</v>
      </c>
      <c r="U63" s="221">
        <v>0</v>
      </c>
      <c r="V63" s="221">
        <f>ROUND(E63*U63,2)</f>
        <v>0</v>
      </c>
      <c r="W63" s="221"/>
      <c r="X63" s="221" t="s">
        <v>241</v>
      </c>
      <c r="Y63" s="221" t="s">
        <v>256</v>
      </c>
      <c r="Z63" s="210"/>
      <c r="AA63" s="210"/>
      <c r="AB63" s="210"/>
      <c r="AC63" s="210"/>
      <c r="AD63" s="210"/>
      <c r="AE63" s="210"/>
      <c r="AF63" s="210"/>
      <c r="AG63" s="210" t="s">
        <v>243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5" t="s">
        <v>1723</v>
      </c>
      <c r="D64" s="247"/>
      <c r="E64" s="247"/>
      <c r="F64" s="247"/>
      <c r="G64" s="247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608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6">
        <v>24</v>
      </c>
      <c r="B65" s="237" t="s">
        <v>1724</v>
      </c>
      <c r="C65" s="250" t="s">
        <v>1722</v>
      </c>
      <c r="D65" s="238" t="s">
        <v>289</v>
      </c>
      <c r="E65" s="239">
        <v>50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/>
      <c r="S65" s="241" t="s">
        <v>429</v>
      </c>
      <c r="T65" s="242" t="s">
        <v>430</v>
      </c>
      <c r="U65" s="221">
        <v>0</v>
      </c>
      <c r="V65" s="221">
        <f>ROUND(E65*U65,2)</f>
        <v>0</v>
      </c>
      <c r="W65" s="221"/>
      <c r="X65" s="221" t="s">
        <v>241</v>
      </c>
      <c r="Y65" s="221" t="s">
        <v>256</v>
      </c>
      <c r="Z65" s="210"/>
      <c r="AA65" s="210"/>
      <c r="AB65" s="210"/>
      <c r="AC65" s="210"/>
      <c r="AD65" s="210"/>
      <c r="AE65" s="210"/>
      <c r="AF65" s="210"/>
      <c r="AG65" s="210" t="s">
        <v>243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5" t="s">
        <v>1725</v>
      </c>
      <c r="D66" s="247"/>
      <c r="E66" s="247"/>
      <c r="F66" s="247"/>
      <c r="G66" s="247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608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6">
        <v>25</v>
      </c>
      <c r="B67" s="237" t="s">
        <v>1726</v>
      </c>
      <c r="C67" s="250" t="s">
        <v>1727</v>
      </c>
      <c r="D67" s="238" t="s">
        <v>289</v>
      </c>
      <c r="E67" s="239">
        <v>50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429</v>
      </c>
      <c r="T67" s="242" t="s">
        <v>430</v>
      </c>
      <c r="U67" s="221">
        <v>0</v>
      </c>
      <c r="V67" s="221">
        <f>ROUND(E67*U67,2)</f>
        <v>0</v>
      </c>
      <c r="W67" s="221"/>
      <c r="X67" s="221" t="s">
        <v>241</v>
      </c>
      <c r="Y67" s="221" t="s">
        <v>256</v>
      </c>
      <c r="Z67" s="210"/>
      <c r="AA67" s="210"/>
      <c r="AB67" s="210"/>
      <c r="AC67" s="210"/>
      <c r="AD67" s="210"/>
      <c r="AE67" s="210"/>
      <c r="AF67" s="210"/>
      <c r="AG67" s="210" t="s">
        <v>243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5" t="s">
        <v>1728</v>
      </c>
      <c r="D68" s="247"/>
      <c r="E68" s="247"/>
      <c r="F68" s="247"/>
      <c r="G68" s="247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608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26</v>
      </c>
      <c r="B69" s="237" t="s">
        <v>1729</v>
      </c>
      <c r="C69" s="250" t="s">
        <v>1730</v>
      </c>
      <c r="D69" s="238" t="s">
        <v>289</v>
      </c>
      <c r="E69" s="239">
        <v>50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429</v>
      </c>
      <c r="T69" s="242" t="s">
        <v>430</v>
      </c>
      <c r="U69" s="221">
        <v>0</v>
      </c>
      <c r="V69" s="221">
        <f>ROUND(E69*U69,2)</f>
        <v>0</v>
      </c>
      <c r="W69" s="221"/>
      <c r="X69" s="221" t="s">
        <v>241</v>
      </c>
      <c r="Y69" s="221" t="s">
        <v>256</v>
      </c>
      <c r="Z69" s="210"/>
      <c r="AA69" s="210"/>
      <c r="AB69" s="210"/>
      <c r="AC69" s="210"/>
      <c r="AD69" s="210"/>
      <c r="AE69" s="210"/>
      <c r="AF69" s="210"/>
      <c r="AG69" s="210" t="s">
        <v>243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5" t="s">
        <v>1731</v>
      </c>
      <c r="D70" s="247"/>
      <c r="E70" s="247"/>
      <c r="F70" s="247"/>
      <c r="G70" s="247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608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6">
        <v>27</v>
      </c>
      <c r="B71" s="237" t="s">
        <v>1732</v>
      </c>
      <c r="C71" s="250" t="s">
        <v>1733</v>
      </c>
      <c r="D71" s="238" t="s">
        <v>311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429</v>
      </c>
      <c r="T71" s="242" t="s">
        <v>430</v>
      </c>
      <c r="U71" s="221">
        <v>0</v>
      </c>
      <c r="V71" s="221">
        <f>ROUND(E71*U71,2)</f>
        <v>0</v>
      </c>
      <c r="W71" s="221"/>
      <c r="X71" s="221" t="s">
        <v>241</v>
      </c>
      <c r="Y71" s="221" t="s">
        <v>256</v>
      </c>
      <c r="Z71" s="210"/>
      <c r="AA71" s="210"/>
      <c r="AB71" s="210"/>
      <c r="AC71" s="210"/>
      <c r="AD71" s="210"/>
      <c r="AE71" s="210"/>
      <c r="AF71" s="210"/>
      <c r="AG71" s="210" t="s">
        <v>243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5" t="s">
        <v>1734</v>
      </c>
      <c r="D72" s="247"/>
      <c r="E72" s="247"/>
      <c r="F72" s="247"/>
      <c r="G72" s="247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608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6">
        <v>28</v>
      </c>
      <c r="B73" s="237" t="s">
        <v>1735</v>
      </c>
      <c r="C73" s="250" t="s">
        <v>1736</v>
      </c>
      <c r="D73" s="238" t="s">
        <v>237</v>
      </c>
      <c r="E73" s="239">
        <v>10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429</v>
      </c>
      <c r="T73" s="242" t="s">
        <v>430</v>
      </c>
      <c r="U73" s="221">
        <v>0</v>
      </c>
      <c r="V73" s="221">
        <f>ROUND(E73*U73,2)</f>
        <v>0</v>
      </c>
      <c r="W73" s="221"/>
      <c r="X73" s="221" t="s">
        <v>241</v>
      </c>
      <c r="Y73" s="221" t="s">
        <v>256</v>
      </c>
      <c r="Z73" s="210"/>
      <c r="AA73" s="210"/>
      <c r="AB73" s="210"/>
      <c r="AC73" s="210"/>
      <c r="AD73" s="210"/>
      <c r="AE73" s="210"/>
      <c r="AF73" s="210"/>
      <c r="AG73" s="210" t="s">
        <v>243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5" t="s">
        <v>1737</v>
      </c>
      <c r="D74" s="247"/>
      <c r="E74" s="247"/>
      <c r="F74" s="247"/>
      <c r="G74" s="247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608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6">
        <v>29</v>
      </c>
      <c r="B75" s="237" t="s">
        <v>1738</v>
      </c>
      <c r="C75" s="250" t="s">
        <v>1739</v>
      </c>
      <c r="D75" s="238" t="s">
        <v>1672</v>
      </c>
      <c r="E75" s="239">
        <v>4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429</v>
      </c>
      <c r="T75" s="242" t="s">
        <v>430</v>
      </c>
      <c r="U75" s="221">
        <v>0</v>
      </c>
      <c r="V75" s="221">
        <f>ROUND(E75*U75,2)</f>
        <v>0</v>
      </c>
      <c r="W75" s="221"/>
      <c r="X75" s="221" t="s">
        <v>241</v>
      </c>
      <c r="Y75" s="221" t="s">
        <v>256</v>
      </c>
      <c r="Z75" s="210"/>
      <c r="AA75" s="210"/>
      <c r="AB75" s="210"/>
      <c r="AC75" s="210"/>
      <c r="AD75" s="210"/>
      <c r="AE75" s="210"/>
      <c r="AF75" s="210"/>
      <c r="AG75" s="210" t="s">
        <v>243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5" t="s">
        <v>1740</v>
      </c>
      <c r="D76" s="247"/>
      <c r="E76" s="247"/>
      <c r="F76" s="247"/>
      <c r="G76" s="247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608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6">
        <v>30</v>
      </c>
      <c r="B77" s="237" t="s">
        <v>1741</v>
      </c>
      <c r="C77" s="250" t="s">
        <v>1706</v>
      </c>
      <c r="D77" s="238" t="s">
        <v>1656</v>
      </c>
      <c r="E77" s="239">
        <v>10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/>
      <c r="S77" s="241" t="s">
        <v>429</v>
      </c>
      <c r="T77" s="242" t="s">
        <v>430</v>
      </c>
      <c r="U77" s="221">
        <v>0</v>
      </c>
      <c r="V77" s="221">
        <f>ROUND(E77*U77,2)</f>
        <v>0</v>
      </c>
      <c r="W77" s="221"/>
      <c r="X77" s="221" t="s">
        <v>241</v>
      </c>
      <c r="Y77" s="221" t="s">
        <v>256</v>
      </c>
      <c r="Z77" s="210"/>
      <c r="AA77" s="210"/>
      <c r="AB77" s="210"/>
      <c r="AC77" s="210"/>
      <c r="AD77" s="210"/>
      <c r="AE77" s="210"/>
      <c r="AF77" s="210"/>
      <c r="AG77" s="210" t="s">
        <v>243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1742</v>
      </c>
      <c r="D78" s="247"/>
      <c r="E78" s="247"/>
      <c r="F78" s="247"/>
      <c r="G78" s="247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608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3"/>
      <c r="B79" s="4"/>
      <c r="C79" s="25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15</v>
      </c>
      <c r="AF79">
        <v>21</v>
      </c>
      <c r="AG79" t="s">
        <v>219</v>
      </c>
    </row>
    <row r="80" spans="1:60" x14ac:dyDescent="0.2">
      <c r="A80" s="213"/>
      <c r="B80" s="214" t="s">
        <v>29</v>
      </c>
      <c r="C80" s="258"/>
      <c r="D80" s="215"/>
      <c r="E80" s="216"/>
      <c r="F80" s="216"/>
      <c r="G80" s="235">
        <f>G8+G19+G48+G58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611</v>
      </c>
    </row>
    <row r="81" spans="3:33" x14ac:dyDescent="0.2">
      <c r="C81" s="259"/>
      <c r="D81" s="10"/>
      <c r="AG81" t="s">
        <v>612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Blqx+hUUNCbX1X2QSuZ795M5e8lpEv2JdXRy5RXA9N298mq1m9C/tSiVvoYTziciEVbDLni//gbSH274ARXMw==" saltValue="zJiowt3gKWMPMu3CNmNB0g==" spinCount="100000" sheet="1" formatRows="0"/>
  <mergeCells count="41">
    <mergeCell ref="C70:G70"/>
    <mergeCell ref="C72:G72"/>
    <mergeCell ref="C74:G74"/>
    <mergeCell ref="C76:G76"/>
    <mergeCell ref="C78:G78"/>
    <mergeCell ref="C57:G57"/>
    <mergeCell ref="C60:G60"/>
    <mergeCell ref="C62:G62"/>
    <mergeCell ref="C64:G64"/>
    <mergeCell ref="C66:G66"/>
    <mergeCell ref="C68:G68"/>
    <mergeCell ref="C45:G45"/>
    <mergeCell ref="C47:G47"/>
    <mergeCell ref="C50:G50"/>
    <mergeCell ref="C51:G51"/>
    <mergeCell ref="C53:G53"/>
    <mergeCell ref="C55:G55"/>
    <mergeCell ref="C33:G33"/>
    <mergeCell ref="C35:G35"/>
    <mergeCell ref="C37:G37"/>
    <mergeCell ref="C39:G39"/>
    <mergeCell ref="C41:G41"/>
    <mergeCell ref="C43:G43"/>
    <mergeCell ref="C21:G21"/>
    <mergeCell ref="C23:G23"/>
    <mergeCell ref="C25:G25"/>
    <mergeCell ref="C27:G27"/>
    <mergeCell ref="C29:G29"/>
    <mergeCell ref="C31:G31"/>
    <mergeCell ref="C12:G12"/>
    <mergeCell ref="C13:G13"/>
    <mergeCell ref="C14:G14"/>
    <mergeCell ref="C15:G15"/>
    <mergeCell ref="C16:G16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3100-5B9C-4DAD-B7A2-2AB3EF176E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78</v>
      </c>
      <c r="C3" s="199" t="s">
        <v>79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80</v>
      </c>
      <c r="C4" s="202" t="s">
        <v>81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SUMIF(AG9:AG136,"&lt;&gt;NOR",G9:G136)</f>
        <v>0</v>
      </c>
      <c r="H8" s="233"/>
      <c r="I8" s="233">
        <f>SUM(I9:I136)</f>
        <v>0</v>
      </c>
      <c r="J8" s="233"/>
      <c r="K8" s="233">
        <f>SUM(K9:K136)</f>
        <v>0</v>
      </c>
      <c r="L8" s="233"/>
      <c r="M8" s="233">
        <f>SUM(M9:M136)</f>
        <v>0</v>
      </c>
      <c r="N8" s="232"/>
      <c r="O8" s="232">
        <f>SUM(O9:O136)</f>
        <v>566.49</v>
      </c>
      <c r="P8" s="232"/>
      <c r="Q8" s="232">
        <f>SUM(Q9:Q136)</f>
        <v>0</v>
      </c>
      <c r="R8" s="233"/>
      <c r="S8" s="233"/>
      <c r="T8" s="234"/>
      <c r="U8" s="228"/>
      <c r="V8" s="228">
        <f>SUM(V9:V136)</f>
        <v>951.66000000000008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1160</v>
      </c>
      <c r="C9" s="250" t="s">
        <v>1161</v>
      </c>
      <c r="D9" s="238" t="s">
        <v>1162</v>
      </c>
      <c r="E9" s="239">
        <v>120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0.20300000000000001</v>
      </c>
      <c r="V9" s="221">
        <f>ROUND(E9*U9,2)</f>
        <v>24.36</v>
      </c>
      <c r="W9" s="221"/>
      <c r="X9" s="221" t="s">
        <v>241</v>
      </c>
      <c r="Y9" s="221" t="s">
        <v>615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1163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na vzdálenost od hladiny vody v jímce po výšku roviny proložené osou nejvyššího bodu výtlačného potrubí. Včetně odpadní potrubí v délce do 20 m.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1164</v>
      </c>
      <c r="D11" s="223"/>
      <c r="E11" s="224">
        <v>120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6">
        <v>2</v>
      </c>
      <c r="B12" s="237" t="s">
        <v>1165</v>
      </c>
      <c r="C12" s="250" t="s">
        <v>1166</v>
      </c>
      <c r="D12" s="238" t="s">
        <v>1167</v>
      </c>
      <c r="E12" s="239">
        <v>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306</v>
      </c>
      <c r="S12" s="241" t="s">
        <v>239</v>
      </c>
      <c r="T12" s="242" t="s">
        <v>240</v>
      </c>
      <c r="U12" s="221">
        <v>0</v>
      </c>
      <c r="V12" s="221">
        <f>ROUND(E12*U12,2)</f>
        <v>0</v>
      </c>
      <c r="W12" s="221"/>
      <c r="X12" s="221" t="s">
        <v>241</v>
      </c>
      <c r="Y12" s="221" t="s">
        <v>615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1" t="s">
        <v>1168</v>
      </c>
      <c r="D13" s="243"/>
      <c r="E13" s="243"/>
      <c r="F13" s="243"/>
      <c r="G13" s="243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1169</v>
      </c>
      <c r="C14" s="250" t="s">
        <v>1170</v>
      </c>
      <c r="D14" s="238" t="s">
        <v>289</v>
      </c>
      <c r="E14" s="239">
        <v>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8.6899999999999998E-3</v>
      </c>
      <c r="O14" s="239">
        <f>ROUND(E14*N14,2)</f>
        <v>7.0000000000000007E-2</v>
      </c>
      <c r="P14" s="239">
        <v>0</v>
      </c>
      <c r="Q14" s="239">
        <f>ROUND(E14*P14,2)</f>
        <v>0</v>
      </c>
      <c r="R14" s="241" t="s">
        <v>306</v>
      </c>
      <c r="S14" s="241" t="s">
        <v>239</v>
      </c>
      <c r="T14" s="242" t="s">
        <v>240</v>
      </c>
      <c r="U14" s="221">
        <v>0.70299999999999996</v>
      </c>
      <c r="V14" s="221">
        <f>ROUND(E14*U14,2)</f>
        <v>5.62</v>
      </c>
      <c r="W14" s="221"/>
      <c r="X14" s="221" t="s">
        <v>241</v>
      </c>
      <c r="Y14" s="221" t="s">
        <v>615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307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1171</v>
      </c>
      <c r="D16" s="223"/>
      <c r="E16" s="224">
        <v>8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4</v>
      </c>
      <c r="B17" s="237" t="s">
        <v>1172</v>
      </c>
      <c r="C17" s="250" t="s">
        <v>1173</v>
      </c>
      <c r="D17" s="238" t="s">
        <v>289</v>
      </c>
      <c r="E17" s="239">
        <v>8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2.478E-2</v>
      </c>
      <c r="O17" s="239">
        <f>ROUND(E17*N17,2)</f>
        <v>0.2</v>
      </c>
      <c r="P17" s="239">
        <v>0</v>
      </c>
      <c r="Q17" s="239">
        <f>ROUND(E17*P17,2)</f>
        <v>0</v>
      </c>
      <c r="R17" s="241" t="s">
        <v>306</v>
      </c>
      <c r="S17" s="241" t="s">
        <v>239</v>
      </c>
      <c r="T17" s="242" t="s">
        <v>240</v>
      </c>
      <c r="U17" s="221">
        <v>0.54700000000000004</v>
      </c>
      <c r="V17" s="221">
        <f>ROUND(E17*U17,2)</f>
        <v>4.38</v>
      </c>
      <c r="W17" s="221"/>
      <c r="X17" s="221" t="s">
        <v>241</v>
      </c>
      <c r="Y17" s="221" t="s">
        <v>615</v>
      </c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1" t="s">
        <v>307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4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1171</v>
      </c>
      <c r="D19" s="223"/>
      <c r="E19" s="224">
        <v>8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1174</v>
      </c>
      <c r="C20" s="250" t="s">
        <v>1175</v>
      </c>
      <c r="D20" s="238" t="s">
        <v>311</v>
      </c>
      <c r="E20" s="239">
        <v>55.366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306</v>
      </c>
      <c r="S20" s="241" t="s">
        <v>239</v>
      </c>
      <c r="T20" s="242" t="s">
        <v>240</v>
      </c>
      <c r="U20" s="221">
        <v>2.2490000000000001</v>
      </c>
      <c r="V20" s="221">
        <f>ROUND(E20*U20,2)</f>
        <v>124.52</v>
      </c>
      <c r="W20" s="221"/>
      <c r="X20" s="221" t="s">
        <v>241</v>
      </c>
      <c r="Y20" s="221" t="s">
        <v>615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51" t="s">
        <v>1176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1326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1744</v>
      </c>
      <c r="D23" s="223"/>
      <c r="E23" s="224">
        <v>20.28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1745</v>
      </c>
      <c r="D24" s="223"/>
      <c r="E24" s="224">
        <v>15.885999999999999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1328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1746</v>
      </c>
      <c r="D26" s="223"/>
      <c r="E26" s="224">
        <v>6.7839999999999998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1747</v>
      </c>
      <c r="D27" s="223"/>
      <c r="E27" s="224">
        <v>5.3760000000000003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1748</v>
      </c>
      <c r="D28" s="223"/>
      <c r="E28" s="224">
        <v>7.04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6">
        <v>6</v>
      </c>
      <c r="B29" s="237" t="s">
        <v>1178</v>
      </c>
      <c r="C29" s="250" t="s">
        <v>1179</v>
      </c>
      <c r="D29" s="238" t="s">
        <v>311</v>
      </c>
      <c r="E29" s="239">
        <v>22.1464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306</v>
      </c>
      <c r="S29" s="241" t="s">
        <v>239</v>
      </c>
      <c r="T29" s="242" t="s">
        <v>240</v>
      </c>
      <c r="U29" s="221">
        <v>0.107</v>
      </c>
      <c r="V29" s="221">
        <f>ROUND(E29*U29,2)</f>
        <v>2.37</v>
      </c>
      <c r="W29" s="221"/>
      <c r="X29" s="221" t="s">
        <v>241</v>
      </c>
      <c r="Y29" s="221" t="s">
        <v>615</v>
      </c>
      <c r="Z29" s="210"/>
      <c r="AA29" s="210"/>
      <c r="AB29" s="210"/>
      <c r="AC29" s="210"/>
      <c r="AD29" s="210"/>
      <c r="AE29" s="210"/>
      <c r="AF29" s="210"/>
      <c r="AG29" s="210" t="s">
        <v>243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51" t="s">
        <v>1176</v>
      </c>
      <c r="D30" s="243"/>
      <c r="E30" s="243"/>
      <c r="F30" s="243"/>
      <c r="G30" s="243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4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937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1749</v>
      </c>
      <c r="D32" s="223"/>
      <c r="E32" s="224">
        <v>22.1464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7</v>
      </c>
      <c r="B33" s="237" t="s">
        <v>354</v>
      </c>
      <c r="C33" s="250" t="s">
        <v>355</v>
      </c>
      <c r="D33" s="238" t="s">
        <v>311</v>
      </c>
      <c r="E33" s="239">
        <v>308.11200000000002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 t="s">
        <v>306</v>
      </c>
      <c r="S33" s="241" t="s">
        <v>239</v>
      </c>
      <c r="T33" s="242" t="s">
        <v>240</v>
      </c>
      <c r="U33" s="221">
        <v>0.2</v>
      </c>
      <c r="V33" s="221">
        <f>ROUND(E33*U33,2)</f>
        <v>61.62</v>
      </c>
      <c r="W33" s="221"/>
      <c r="X33" s="221" t="s">
        <v>241</v>
      </c>
      <c r="Y33" s="221" t="s">
        <v>407</v>
      </c>
      <c r="Z33" s="210"/>
      <c r="AA33" s="210"/>
      <c r="AB33" s="210"/>
      <c r="AC33" s="210"/>
      <c r="AD33" s="210"/>
      <c r="AE33" s="210"/>
      <c r="AF33" s="210"/>
      <c r="AG33" s="210" t="s">
        <v>243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2" x14ac:dyDescent="0.2">
      <c r="A34" s="217"/>
      <c r="B34" s="218"/>
      <c r="C34" s="251" t="s">
        <v>356</v>
      </c>
      <c r="D34" s="243"/>
      <c r="E34" s="243"/>
      <c r="F34" s="243"/>
      <c r="G34" s="243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4" t="str">
        <f>C34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1750</v>
      </c>
      <c r="D35" s="223"/>
      <c r="E35" s="224">
        <v>41.124000000000002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1751</v>
      </c>
      <c r="D36" s="223"/>
      <c r="E36" s="224">
        <v>22.704000000000001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1752</v>
      </c>
      <c r="D37" s="223"/>
      <c r="E37" s="224">
        <v>40.847999999999999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1753</v>
      </c>
      <c r="D38" s="223"/>
      <c r="E38" s="224">
        <v>61.92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1754</v>
      </c>
      <c r="D39" s="223"/>
      <c r="E39" s="224">
        <v>75.492000000000004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1755</v>
      </c>
      <c r="D40" s="223"/>
      <c r="E40" s="224">
        <v>29.484000000000002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1756</v>
      </c>
      <c r="D41" s="223"/>
      <c r="E41" s="224">
        <v>36.54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8</v>
      </c>
      <c r="B42" s="237" t="s">
        <v>942</v>
      </c>
      <c r="C42" s="250" t="s">
        <v>943</v>
      </c>
      <c r="D42" s="238" t="s">
        <v>311</v>
      </c>
      <c r="E42" s="239">
        <v>123.2448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306</v>
      </c>
      <c r="S42" s="241" t="s">
        <v>239</v>
      </c>
      <c r="T42" s="242" t="s">
        <v>240</v>
      </c>
      <c r="U42" s="221">
        <v>8.4000000000000005E-2</v>
      </c>
      <c r="V42" s="221">
        <f>ROUND(E42*U42,2)</f>
        <v>10.35</v>
      </c>
      <c r="W42" s="221"/>
      <c r="X42" s="221" t="s">
        <v>241</v>
      </c>
      <c r="Y42" s="221" t="s">
        <v>615</v>
      </c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2" x14ac:dyDescent="0.2">
      <c r="A43" s="217"/>
      <c r="B43" s="218"/>
      <c r="C43" s="251" t="s">
        <v>356</v>
      </c>
      <c r="D43" s="243"/>
      <c r="E43" s="243"/>
      <c r="F43" s="243"/>
      <c r="G43" s="243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4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937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1757</v>
      </c>
      <c r="D45" s="223"/>
      <c r="E45" s="224">
        <v>123.2448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247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6">
        <v>9</v>
      </c>
      <c r="B46" s="237" t="s">
        <v>367</v>
      </c>
      <c r="C46" s="250" t="s">
        <v>368</v>
      </c>
      <c r="D46" s="238" t="s">
        <v>237</v>
      </c>
      <c r="E46" s="239">
        <v>513.52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8.5999999999999998E-4</v>
      </c>
      <c r="O46" s="239">
        <f>ROUND(E46*N46,2)</f>
        <v>0.44</v>
      </c>
      <c r="P46" s="239">
        <v>0</v>
      </c>
      <c r="Q46" s="239">
        <f>ROUND(E46*P46,2)</f>
        <v>0</v>
      </c>
      <c r="R46" s="241" t="s">
        <v>306</v>
      </c>
      <c r="S46" s="241" t="s">
        <v>239</v>
      </c>
      <c r="T46" s="242" t="s">
        <v>240</v>
      </c>
      <c r="U46" s="221">
        <v>0.47899999999999998</v>
      </c>
      <c r="V46" s="221">
        <f>ROUND(E46*U46,2)</f>
        <v>245.98</v>
      </c>
      <c r="W46" s="221"/>
      <c r="X46" s="221" t="s">
        <v>241</v>
      </c>
      <c r="Y46" s="221" t="s">
        <v>407</v>
      </c>
      <c r="Z46" s="210"/>
      <c r="AA46" s="210"/>
      <c r="AB46" s="210"/>
      <c r="AC46" s="210"/>
      <c r="AD46" s="210"/>
      <c r="AE46" s="210"/>
      <c r="AF46" s="210"/>
      <c r="AG46" s="210" t="s">
        <v>243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1" t="s">
        <v>369</v>
      </c>
      <c r="D47" s="243"/>
      <c r="E47" s="243"/>
      <c r="F47" s="243"/>
      <c r="G47" s="243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2" t="s">
        <v>1758</v>
      </c>
      <c r="D48" s="223"/>
      <c r="E48" s="224">
        <v>68.540000000000006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1759</v>
      </c>
      <c r="D49" s="223"/>
      <c r="E49" s="224">
        <v>37.840000000000003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1760</v>
      </c>
      <c r="D50" s="223"/>
      <c r="E50" s="224">
        <v>68.08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1761</v>
      </c>
      <c r="D51" s="223"/>
      <c r="E51" s="224">
        <v>103.2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1762</v>
      </c>
      <c r="D52" s="223"/>
      <c r="E52" s="224">
        <v>125.82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1763</v>
      </c>
      <c r="D53" s="223"/>
      <c r="E53" s="224">
        <v>49.14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1764</v>
      </c>
      <c r="D54" s="223"/>
      <c r="E54" s="224">
        <v>60.9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6">
        <v>10</v>
      </c>
      <c r="B55" s="237" t="s">
        <v>372</v>
      </c>
      <c r="C55" s="250" t="s">
        <v>373</v>
      </c>
      <c r="D55" s="238" t="s">
        <v>237</v>
      </c>
      <c r="E55" s="239">
        <v>513.52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 t="s">
        <v>306</v>
      </c>
      <c r="S55" s="241" t="s">
        <v>239</v>
      </c>
      <c r="T55" s="242" t="s">
        <v>240</v>
      </c>
      <c r="U55" s="221">
        <v>0.32700000000000001</v>
      </c>
      <c r="V55" s="221">
        <f>ROUND(E55*U55,2)</f>
        <v>167.92</v>
      </c>
      <c r="W55" s="221"/>
      <c r="X55" s="221" t="s">
        <v>241</v>
      </c>
      <c r="Y55" s="221" t="s">
        <v>615</v>
      </c>
      <c r="Z55" s="210"/>
      <c r="AA55" s="210"/>
      <c r="AB55" s="210"/>
      <c r="AC55" s="210"/>
      <c r="AD55" s="210"/>
      <c r="AE55" s="210"/>
      <c r="AF55" s="210"/>
      <c r="AG55" s="210" t="s">
        <v>243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374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1765</v>
      </c>
      <c r="D57" s="223"/>
      <c r="E57" s="224">
        <v>513.52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6">
        <v>11</v>
      </c>
      <c r="B58" s="237" t="s">
        <v>376</v>
      </c>
      <c r="C58" s="250" t="s">
        <v>377</v>
      </c>
      <c r="D58" s="238" t="s">
        <v>237</v>
      </c>
      <c r="E58" s="239">
        <v>103.64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6.9999999999999999E-4</v>
      </c>
      <c r="O58" s="239">
        <f>ROUND(E58*N58,2)</f>
        <v>7.0000000000000007E-2</v>
      </c>
      <c r="P58" s="239">
        <v>0</v>
      </c>
      <c r="Q58" s="239">
        <f>ROUND(E58*P58,2)</f>
        <v>0</v>
      </c>
      <c r="R58" s="241" t="s">
        <v>306</v>
      </c>
      <c r="S58" s="241" t="s">
        <v>239</v>
      </c>
      <c r="T58" s="242" t="s">
        <v>240</v>
      </c>
      <c r="U58" s="221">
        <v>0.156</v>
      </c>
      <c r="V58" s="221">
        <f>ROUND(E58*U58,2)</f>
        <v>16.170000000000002</v>
      </c>
      <c r="W58" s="221"/>
      <c r="X58" s="221" t="s">
        <v>241</v>
      </c>
      <c r="Y58" s="221" t="s">
        <v>615</v>
      </c>
      <c r="Z58" s="210"/>
      <c r="AA58" s="210"/>
      <c r="AB58" s="210"/>
      <c r="AC58" s="210"/>
      <c r="AD58" s="210"/>
      <c r="AE58" s="210"/>
      <c r="AF58" s="210"/>
      <c r="AG58" s="210" t="s">
        <v>243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2" t="s">
        <v>1326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1766</v>
      </c>
      <c r="D60" s="223"/>
      <c r="E60" s="224">
        <v>31.2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1767</v>
      </c>
      <c r="D61" s="223"/>
      <c r="E61" s="224">
        <v>24.44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1328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1768</v>
      </c>
      <c r="D63" s="223"/>
      <c r="E63" s="224">
        <v>16.96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1769</v>
      </c>
      <c r="D64" s="223"/>
      <c r="E64" s="224">
        <v>13.44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1770</v>
      </c>
      <c r="D65" s="223"/>
      <c r="E65" s="224">
        <v>17.600000000000001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6">
        <v>12</v>
      </c>
      <c r="B66" s="237" t="s">
        <v>379</v>
      </c>
      <c r="C66" s="250" t="s">
        <v>380</v>
      </c>
      <c r="D66" s="238" t="s">
        <v>237</v>
      </c>
      <c r="E66" s="239">
        <v>103.64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 t="s">
        <v>306</v>
      </c>
      <c r="S66" s="241" t="s">
        <v>239</v>
      </c>
      <c r="T66" s="242" t="s">
        <v>240</v>
      </c>
      <c r="U66" s="221">
        <v>9.5000000000000001E-2</v>
      </c>
      <c r="V66" s="221">
        <f>ROUND(E66*U66,2)</f>
        <v>9.85</v>
      </c>
      <c r="W66" s="221"/>
      <c r="X66" s="221" t="s">
        <v>241</v>
      </c>
      <c r="Y66" s="221" t="s">
        <v>615</v>
      </c>
      <c r="Z66" s="210"/>
      <c r="AA66" s="210"/>
      <c r="AB66" s="210"/>
      <c r="AC66" s="210"/>
      <c r="AD66" s="210"/>
      <c r="AE66" s="210"/>
      <c r="AF66" s="210"/>
      <c r="AG66" s="210" t="s">
        <v>243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1" t="s">
        <v>381</v>
      </c>
      <c r="D67" s="243"/>
      <c r="E67" s="243"/>
      <c r="F67" s="243"/>
      <c r="G67" s="243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1771</v>
      </c>
      <c r="D68" s="223"/>
      <c r="E68" s="224">
        <v>103.64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13</v>
      </c>
      <c r="B69" s="237" t="s">
        <v>383</v>
      </c>
      <c r="C69" s="250" t="s">
        <v>384</v>
      </c>
      <c r="D69" s="238" t="s">
        <v>311</v>
      </c>
      <c r="E69" s="239">
        <v>55.366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4.6000000000000001E-4</v>
      </c>
      <c r="O69" s="239">
        <f>ROUND(E69*N69,2)</f>
        <v>0.03</v>
      </c>
      <c r="P69" s="239">
        <v>0</v>
      </c>
      <c r="Q69" s="239">
        <f>ROUND(E69*P69,2)</f>
        <v>0</v>
      </c>
      <c r="R69" s="241" t="s">
        <v>306</v>
      </c>
      <c r="S69" s="241" t="s">
        <v>239</v>
      </c>
      <c r="T69" s="242" t="s">
        <v>240</v>
      </c>
      <c r="U69" s="221">
        <v>0.126</v>
      </c>
      <c r="V69" s="221">
        <f>ROUND(E69*U69,2)</f>
        <v>6.98</v>
      </c>
      <c r="W69" s="221"/>
      <c r="X69" s="221" t="s">
        <v>241</v>
      </c>
      <c r="Y69" s="221" t="s">
        <v>615</v>
      </c>
      <c r="Z69" s="210"/>
      <c r="AA69" s="210"/>
      <c r="AB69" s="210"/>
      <c r="AC69" s="210"/>
      <c r="AD69" s="210"/>
      <c r="AE69" s="210"/>
      <c r="AF69" s="210"/>
      <c r="AG69" s="210" t="s">
        <v>243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1" t="s">
        <v>385</v>
      </c>
      <c r="D70" s="243"/>
      <c r="E70" s="243"/>
      <c r="F70" s="243"/>
      <c r="G70" s="243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2" t="s">
        <v>1326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1744</v>
      </c>
      <c r="D72" s="223"/>
      <c r="E72" s="224">
        <v>20.28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1745</v>
      </c>
      <c r="D73" s="223"/>
      <c r="E73" s="224">
        <v>15.885999999999999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1328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1746</v>
      </c>
      <c r="D75" s="223"/>
      <c r="E75" s="224">
        <v>6.7839999999999998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1747</v>
      </c>
      <c r="D76" s="223"/>
      <c r="E76" s="224">
        <v>5.3760000000000003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1748</v>
      </c>
      <c r="D77" s="223"/>
      <c r="E77" s="224">
        <v>7.04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6">
        <v>14</v>
      </c>
      <c r="B78" s="237" t="s">
        <v>387</v>
      </c>
      <c r="C78" s="250" t="s">
        <v>388</v>
      </c>
      <c r="D78" s="238" t="s">
        <v>311</v>
      </c>
      <c r="E78" s="239">
        <v>55.366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306</v>
      </c>
      <c r="S78" s="241" t="s">
        <v>239</v>
      </c>
      <c r="T78" s="242" t="s">
        <v>240</v>
      </c>
      <c r="U78" s="221">
        <v>3.7999999999999999E-2</v>
      </c>
      <c r="V78" s="221">
        <f>ROUND(E78*U78,2)</f>
        <v>2.1</v>
      </c>
      <c r="W78" s="221"/>
      <c r="X78" s="221" t="s">
        <v>241</v>
      </c>
      <c r="Y78" s="221" t="s">
        <v>615</v>
      </c>
      <c r="Z78" s="210"/>
      <c r="AA78" s="210"/>
      <c r="AB78" s="210"/>
      <c r="AC78" s="210"/>
      <c r="AD78" s="210"/>
      <c r="AE78" s="210"/>
      <c r="AF78" s="210"/>
      <c r="AG78" s="210" t="s">
        <v>243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1" t="s">
        <v>389</v>
      </c>
      <c r="D79" s="243"/>
      <c r="E79" s="243"/>
      <c r="F79" s="243"/>
      <c r="G79" s="243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1772</v>
      </c>
      <c r="D80" s="223"/>
      <c r="E80" s="224">
        <v>55.366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247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6">
        <v>15</v>
      </c>
      <c r="B81" s="237" t="s">
        <v>391</v>
      </c>
      <c r="C81" s="250" t="s">
        <v>392</v>
      </c>
      <c r="D81" s="238" t="s">
        <v>311</v>
      </c>
      <c r="E81" s="239">
        <v>224.82759999999999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306</v>
      </c>
      <c r="S81" s="241" t="s">
        <v>239</v>
      </c>
      <c r="T81" s="242" t="s">
        <v>240</v>
      </c>
      <c r="U81" s="221">
        <v>0.51900000000000002</v>
      </c>
      <c r="V81" s="221">
        <f>ROUND(E81*U81,2)</f>
        <v>116.69</v>
      </c>
      <c r="W81" s="221"/>
      <c r="X81" s="221" t="s">
        <v>241</v>
      </c>
      <c r="Y81" s="221" t="s">
        <v>407</v>
      </c>
      <c r="Z81" s="210"/>
      <c r="AA81" s="210"/>
      <c r="AB81" s="210"/>
      <c r="AC81" s="210"/>
      <c r="AD81" s="210"/>
      <c r="AE81" s="210"/>
      <c r="AF81" s="210"/>
      <c r="AG81" s="210" t="s">
        <v>243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1" t="s">
        <v>393</v>
      </c>
      <c r="D82" s="243"/>
      <c r="E82" s="243"/>
      <c r="F82" s="243"/>
      <c r="G82" s="243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44" t="str">
        <f>C82</f>
        <v>bez naložení do dopravní nádoby, ale s vyprázdněním dopravní nádoby na hromadu nebo na dopravní prostředek,</v>
      </c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2" t="s">
        <v>394</v>
      </c>
      <c r="D83" s="223"/>
      <c r="E83" s="224"/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1773</v>
      </c>
      <c r="D84" s="223"/>
      <c r="E84" s="224">
        <v>55.366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247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396</v>
      </c>
      <c r="D85" s="223"/>
      <c r="E85" s="224"/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1774</v>
      </c>
      <c r="D86" s="223"/>
      <c r="E86" s="224">
        <v>169.4616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6">
        <v>16</v>
      </c>
      <c r="B87" s="237" t="s">
        <v>405</v>
      </c>
      <c r="C87" s="250" t="s">
        <v>406</v>
      </c>
      <c r="D87" s="238" t="s">
        <v>311</v>
      </c>
      <c r="E87" s="239">
        <v>363.47800000000001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41" t="s">
        <v>306</v>
      </c>
      <c r="S87" s="241" t="s">
        <v>239</v>
      </c>
      <c r="T87" s="242" t="s">
        <v>240</v>
      </c>
      <c r="U87" s="221">
        <v>1.0999999999999999E-2</v>
      </c>
      <c r="V87" s="221">
        <f>ROUND(E87*U87,2)</f>
        <v>4</v>
      </c>
      <c r="W87" s="221"/>
      <c r="X87" s="221" t="s">
        <v>241</v>
      </c>
      <c r="Y87" s="221" t="s">
        <v>407</v>
      </c>
      <c r="Z87" s="210"/>
      <c r="AA87" s="210"/>
      <c r="AB87" s="210"/>
      <c r="AC87" s="210"/>
      <c r="AD87" s="210"/>
      <c r="AE87" s="210"/>
      <c r="AF87" s="210"/>
      <c r="AG87" s="210" t="s">
        <v>243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1" t="s">
        <v>400</v>
      </c>
      <c r="D88" s="243"/>
      <c r="E88" s="243"/>
      <c r="F88" s="243"/>
      <c r="G88" s="243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2" t="s">
        <v>401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394</v>
      </c>
      <c r="D90" s="223"/>
      <c r="E90" s="224"/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1773</v>
      </c>
      <c r="D91" s="223"/>
      <c r="E91" s="224">
        <v>55.366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396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1775</v>
      </c>
      <c r="D93" s="223"/>
      <c r="E93" s="224">
        <v>308.11200000000002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6">
        <v>17</v>
      </c>
      <c r="B94" s="237" t="s">
        <v>408</v>
      </c>
      <c r="C94" s="250" t="s">
        <v>409</v>
      </c>
      <c r="D94" s="238" t="s">
        <v>311</v>
      </c>
      <c r="E94" s="239">
        <v>1817.39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 t="s">
        <v>306</v>
      </c>
      <c r="S94" s="241" t="s">
        <v>239</v>
      </c>
      <c r="T94" s="242" t="s">
        <v>240</v>
      </c>
      <c r="U94" s="221">
        <v>0</v>
      </c>
      <c r="V94" s="221">
        <f>ROUND(E94*U94,2)</f>
        <v>0</v>
      </c>
      <c r="W94" s="221"/>
      <c r="X94" s="221" t="s">
        <v>241</v>
      </c>
      <c r="Y94" s="221" t="s">
        <v>407</v>
      </c>
      <c r="Z94" s="210"/>
      <c r="AA94" s="210"/>
      <c r="AB94" s="210"/>
      <c r="AC94" s="210"/>
      <c r="AD94" s="210"/>
      <c r="AE94" s="210"/>
      <c r="AF94" s="210"/>
      <c r="AG94" s="210" t="s">
        <v>243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1" t="s">
        <v>400</v>
      </c>
      <c r="D95" s="243"/>
      <c r="E95" s="243"/>
      <c r="F95" s="243"/>
      <c r="G95" s="243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2" t="s">
        <v>1776</v>
      </c>
      <c r="D96" s="223"/>
      <c r="E96" s="224">
        <v>1817.39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6">
        <v>18</v>
      </c>
      <c r="B97" s="237" t="s">
        <v>666</v>
      </c>
      <c r="C97" s="250" t="s">
        <v>667</v>
      </c>
      <c r="D97" s="238" t="s">
        <v>311</v>
      </c>
      <c r="E97" s="239">
        <v>363.47800000000001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 t="s">
        <v>306</v>
      </c>
      <c r="S97" s="241" t="s">
        <v>239</v>
      </c>
      <c r="T97" s="242" t="s">
        <v>240</v>
      </c>
      <c r="U97" s="221">
        <v>8.9999999999999993E-3</v>
      </c>
      <c r="V97" s="221">
        <f>ROUND(E97*U97,2)</f>
        <v>3.27</v>
      </c>
      <c r="W97" s="221"/>
      <c r="X97" s="221" t="s">
        <v>241</v>
      </c>
      <c r="Y97" s="221" t="s">
        <v>615</v>
      </c>
      <c r="Z97" s="210"/>
      <c r="AA97" s="210"/>
      <c r="AB97" s="210"/>
      <c r="AC97" s="210"/>
      <c r="AD97" s="210"/>
      <c r="AE97" s="210"/>
      <c r="AF97" s="210"/>
      <c r="AG97" s="210" t="s">
        <v>243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 t="s">
        <v>1777</v>
      </c>
      <c r="D98" s="223"/>
      <c r="E98" s="224">
        <v>363.47800000000001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6">
        <v>19</v>
      </c>
      <c r="B99" s="237" t="s">
        <v>411</v>
      </c>
      <c r="C99" s="250" t="s">
        <v>412</v>
      </c>
      <c r="D99" s="238" t="s">
        <v>311</v>
      </c>
      <c r="E99" s="239">
        <v>236.10697999999999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 t="s">
        <v>306</v>
      </c>
      <c r="S99" s="241" t="s">
        <v>239</v>
      </c>
      <c r="T99" s="242" t="s">
        <v>240</v>
      </c>
      <c r="U99" s="221">
        <v>0.20200000000000001</v>
      </c>
      <c r="V99" s="221">
        <f>ROUND(E99*U99,2)</f>
        <v>47.69</v>
      </c>
      <c r="W99" s="221"/>
      <c r="X99" s="221" t="s">
        <v>241</v>
      </c>
      <c r="Y99" s="221" t="s">
        <v>407</v>
      </c>
      <c r="Z99" s="210"/>
      <c r="AA99" s="210"/>
      <c r="AB99" s="210"/>
      <c r="AC99" s="210"/>
      <c r="AD99" s="210"/>
      <c r="AE99" s="210"/>
      <c r="AF99" s="210"/>
      <c r="AG99" s="210" t="s">
        <v>243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1" t="s">
        <v>413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1778</v>
      </c>
      <c r="D101" s="223"/>
      <c r="E101" s="224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1779</v>
      </c>
      <c r="D102" s="223"/>
      <c r="E102" s="224">
        <v>18.59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1780</v>
      </c>
      <c r="D103" s="223"/>
      <c r="E103" s="224">
        <v>-2.15984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347</v>
      </c>
      <c r="D104" s="223"/>
      <c r="E104" s="224"/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1194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1781</v>
      </c>
      <c r="D106" s="223"/>
      <c r="E106" s="224">
        <v>11.492000000000001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1782</v>
      </c>
      <c r="D107" s="223"/>
      <c r="E107" s="224">
        <v>-1.33518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347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1783</v>
      </c>
      <c r="D109" s="223"/>
      <c r="E109" s="224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1784</v>
      </c>
      <c r="D110" s="223"/>
      <c r="E110" s="224">
        <v>26.82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1785</v>
      </c>
      <c r="D111" s="223"/>
      <c r="E111" s="224">
        <v>14.448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1786</v>
      </c>
      <c r="D112" s="223"/>
      <c r="E112" s="224">
        <v>26.64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2" t="s">
        <v>1787</v>
      </c>
      <c r="D113" s="223"/>
      <c r="E113" s="224">
        <v>41.28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247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1788</v>
      </c>
      <c r="D114" s="223"/>
      <c r="E114" s="224">
        <v>53.124000000000002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247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1789</v>
      </c>
      <c r="D115" s="223"/>
      <c r="E115" s="224">
        <v>20.748000000000001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1790</v>
      </c>
      <c r="D116" s="223"/>
      <c r="E116" s="224">
        <v>26.46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6">
        <v>20</v>
      </c>
      <c r="B117" s="237" t="s">
        <v>1199</v>
      </c>
      <c r="C117" s="250" t="s">
        <v>1200</v>
      </c>
      <c r="D117" s="238" t="s">
        <v>311</v>
      </c>
      <c r="E117" s="239">
        <v>61.62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 t="s">
        <v>306</v>
      </c>
      <c r="S117" s="241" t="s">
        <v>239</v>
      </c>
      <c r="T117" s="242" t="s">
        <v>240</v>
      </c>
      <c r="U117" s="221">
        <v>1.587</v>
      </c>
      <c r="V117" s="221">
        <f>ROUND(E117*U117,2)</f>
        <v>97.79</v>
      </c>
      <c r="W117" s="221"/>
      <c r="X117" s="221" t="s">
        <v>241</v>
      </c>
      <c r="Y117" s="221" t="s">
        <v>407</v>
      </c>
      <c r="Z117" s="210"/>
      <c r="AA117" s="210"/>
      <c r="AB117" s="210"/>
      <c r="AC117" s="210"/>
      <c r="AD117" s="210"/>
      <c r="AE117" s="210"/>
      <c r="AF117" s="210"/>
      <c r="AG117" s="210" t="s">
        <v>243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2" x14ac:dyDescent="0.2">
      <c r="A118" s="217"/>
      <c r="B118" s="218"/>
      <c r="C118" s="251" t="s">
        <v>671</v>
      </c>
      <c r="D118" s="243"/>
      <c r="E118" s="243"/>
      <c r="F118" s="243"/>
      <c r="G118" s="243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44" t="str">
        <f>C118</f>
        <v>sypaninou z vhodných hornin tř. 1 - 4 nebo materiálem připraveným podél výkopu ve vzdálenosti do 3 m od jeho kraje, pro jakoukoliv hloubku výkopu a jakoukoliv míru zhutnění,</v>
      </c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2" t="s">
        <v>1410</v>
      </c>
      <c r="D119" s="223"/>
      <c r="E119" s="224">
        <v>8.94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1791</v>
      </c>
      <c r="D120" s="223"/>
      <c r="E120" s="224">
        <v>5.16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2" t="s">
        <v>1412</v>
      </c>
      <c r="D121" s="223"/>
      <c r="E121" s="224">
        <v>8.8800000000000008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1792</v>
      </c>
      <c r="D122" s="223"/>
      <c r="E122" s="224">
        <v>12.9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1414</v>
      </c>
      <c r="D123" s="223"/>
      <c r="E123" s="224">
        <v>13.98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2" t="s">
        <v>1415</v>
      </c>
      <c r="D124" s="223"/>
      <c r="E124" s="224">
        <v>5.46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247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2" t="s">
        <v>1416</v>
      </c>
      <c r="D125" s="223"/>
      <c r="E125" s="224">
        <v>6.3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6">
        <v>21</v>
      </c>
      <c r="B126" s="237" t="s">
        <v>679</v>
      </c>
      <c r="C126" s="250" t="s">
        <v>680</v>
      </c>
      <c r="D126" s="238" t="s">
        <v>460</v>
      </c>
      <c r="E126" s="239">
        <v>599.73869999999999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 t="s">
        <v>306</v>
      </c>
      <c r="S126" s="241" t="s">
        <v>239</v>
      </c>
      <c r="T126" s="242" t="s">
        <v>240</v>
      </c>
      <c r="U126" s="221">
        <v>0</v>
      </c>
      <c r="V126" s="221">
        <f>ROUND(E126*U126,2)</f>
        <v>0</v>
      </c>
      <c r="W126" s="221"/>
      <c r="X126" s="221" t="s">
        <v>241</v>
      </c>
      <c r="Y126" s="221" t="s">
        <v>615</v>
      </c>
      <c r="Z126" s="210"/>
      <c r="AA126" s="210"/>
      <c r="AB126" s="210"/>
      <c r="AC126" s="210"/>
      <c r="AD126" s="210"/>
      <c r="AE126" s="210"/>
      <c r="AF126" s="210"/>
      <c r="AG126" s="210" t="s">
        <v>243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2" t="s">
        <v>681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247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1793</v>
      </c>
      <c r="D128" s="223"/>
      <c r="E128" s="224">
        <v>599.73869999999999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247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6">
        <v>22</v>
      </c>
      <c r="B129" s="237" t="s">
        <v>1203</v>
      </c>
      <c r="C129" s="250" t="s">
        <v>1204</v>
      </c>
      <c r="D129" s="238" t="s">
        <v>460</v>
      </c>
      <c r="E129" s="239">
        <v>117.078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1</v>
      </c>
      <c r="O129" s="239">
        <f>ROUND(E129*N129,2)</f>
        <v>117.08</v>
      </c>
      <c r="P129" s="239">
        <v>0</v>
      </c>
      <c r="Q129" s="239">
        <f>ROUND(E129*P129,2)</f>
        <v>0</v>
      </c>
      <c r="R129" s="241" t="s">
        <v>461</v>
      </c>
      <c r="S129" s="241" t="s">
        <v>239</v>
      </c>
      <c r="T129" s="242" t="s">
        <v>240</v>
      </c>
      <c r="U129" s="221">
        <v>0</v>
      </c>
      <c r="V129" s="221">
        <f>ROUND(E129*U129,2)</f>
        <v>0</v>
      </c>
      <c r="W129" s="221"/>
      <c r="X129" s="221" t="s">
        <v>462</v>
      </c>
      <c r="Y129" s="221" t="s">
        <v>615</v>
      </c>
      <c r="Z129" s="210"/>
      <c r="AA129" s="210"/>
      <c r="AB129" s="210"/>
      <c r="AC129" s="210"/>
      <c r="AD129" s="210"/>
      <c r="AE129" s="210"/>
      <c r="AF129" s="210"/>
      <c r="AG129" s="210" t="s">
        <v>463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2" t="s">
        <v>1205</v>
      </c>
      <c r="D130" s="223"/>
      <c r="E130" s="224"/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465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1794</v>
      </c>
      <c r="D132" s="223"/>
      <c r="E132" s="224">
        <v>117.078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247</v>
      </c>
      <c r="AH132" s="210">
        <v>5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6">
        <v>23</v>
      </c>
      <c r="B133" s="237" t="s">
        <v>458</v>
      </c>
      <c r="C133" s="250" t="s">
        <v>459</v>
      </c>
      <c r="D133" s="238" t="s">
        <v>460</v>
      </c>
      <c r="E133" s="239">
        <v>448.60325999999998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1</v>
      </c>
      <c r="O133" s="239">
        <f>ROUND(E133*N133,2)</f>
        <v>448.6</v>
      </c>
      <c r="P133" s="239">
        <v>0</v>
      </c>
      <c r="Q133" s="239">
        <f>ROUND(E133*P133,2)</f>
        <v>0</v>
      </c>
      <c r="R133" s="241" t="s">
        <v>461</v>
      </c>
      <c r="S133" s="241" t="s">
        <v>239</v>
      </c>
      <c r="T133" s="242" t="s">
        <v>240</v>
      </c>
      <c r="U133" s="221">
        <v>0</v>
      </c>
      <c r="V133" s="221">
        <f>ROUND(E133*U133,2)</f>
        <v>0</v>
      </c>
      <c r="W133" s="221"/>
      <c r="X133" s="221" t="s">
        <v>462</v>
      </c>
      <c r="Y133" s="221" t="s">
        <v>615</v>
      </c>
      <c r="Z133" s="210"/>
      <c r="AA133" s="210"/>
      <c r="AB133" s="210"/>
      <c r="AC133" s="210"/>
      <c r="AD133" s="210"/>
      <c r="AE133" s="210"/>
      <c r="AF133" s="210"/>
      <c r="AG133" s="210" t="s">
        <v>463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2" t="s">
        <v>464</v>
      </c>
      <c r="D134" s="223"/>
      <c r="E134" s="224"/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465</v>
      </c>
      <c r="D135" s="223"/>
      <c r="E135" s="224"/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1795</v>
      </c>
      <c r="D136" s="223"/>
      <c r="E136" s="224">
        <v>448.60325999999998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29" t="s">
        <v>233</v>
      </c>
      <c r="B137" s="230" t="s">
        <v>147</v>
      </c>
      <c r="C137" s="249" t="s">
        <v>148</v>
      </c>
      <c r="D137" s="231"/>
      <c r="E137" s="232"/>
      <c r="F137" s="233"/>
      <c r="G137" s="233">
        <f>SUMIF(AG138:AG147,"&lt;&gt;NOR",G138:G147)</f>
        <v>0</v>
      </c>
      <c r="H137" s="233"/>
      <c r="I137" s="233">
        <f>SUM(I138:I147)</f>
        <v>0</v>
      </c>
      <c r="J137" s="233"/>
      <c r="K137" s="233">
        <f>SUM(K138:K147)</f>
        <v>0</v>
      </c>
      <c r="L137" s="233"/>
      <c r="M137" s="233">
        <f>SUM(M138:M147)</f>
        <v>0</v>
      </c>
      <c r="N137" s="232"/>
      <c r="O137" s="232">
        <f>SUM(O138:O147)</f>
        <v>1.21</v>
      </c>
      <c r="P137" s="232"/>
      <c r="Q137" s="232">
        <f>SUM(Q138:Q147)</f>
        <v>0</v>
      </c>
      <c r="R137" s="233"/>
      <c r="S137" s="233"/>
      <c r="T137" s="234"/>
      <c r="U137" s="228"/>
      <c r="V137" s="228">
        <f>SUM(V138:V147)</f>
        <v>3.76</v>
      </c>
      <c r="W137" s="228"/>
      <c r="X137" s="228"/>
      <c r="Y137" s="228"/>
      <c r="AG137" t="s">
        <v>234</v>
      </c>
    </row>
    <row r="138" spans="1:60" outlineLevel="1" x14ac:dyDescent="0.2">
      <c r="A138" s="236">
        <v>24</v>
      </c>
      <c r="B138" s="237" t="s">
        <v>1208</v>
      </c>
      <c r="C138" s="250" t="s">
        <v>1209</v>
      </c>
      <c r="D138" s="238" t="s">
        <v>237</v>
      </c>
      <c r="E138" s="239">
        <v>1.8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3.9199999999999999E-2</v>
      </c>
      <c r="O138" s="239">
        <f>ROUND(E138*N138,2)</f>
        <v>7.0000000000000007E-2</v>
      </c>
      <c r="P138" s="239">
        <v>0</v>
      </c>
      <c r="Q138" s="239">
        <f>ROUND(E138*P138,2)</f>
        <v>0</v>
      </c>
      <c r="R138" s="241" t="s">
        <v>891</v>
      </c>
      <c r="S138" s="241" t="s">
        <v>239</v>
      </c>
      <c r="T138" s="242" t="s">
        <v>240</v>
      </c>
      <c r="U138" s="221">
        <v>1.6</v>
      </c>
      <c r="V138" s="221">
        <f>ROUND(E138*U138,2)</f>
        <v>2.88</v>
      </c>
      <c r="W138" s="221"/>
      <c r="X138" s="221" t="s">
        <v>241</v>
      </c>
      <c r="Y138" s="221" t="s">
        <v>615</v>
      </c>
      <c r="Z138" s="210"/>
      <c r="AA138" s="210"/>
      <c r="AB138" s="210"/>
      <c r="AC138" s="210"/>
      <c r="AD138" s="210"/>
      <c r="AE138" s="210"/>
      <c r="AF138" s="210"/>
      <c r="AG138" s="210" t="s">
        <v>243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2" x14ac:dyDescent="0.2">
      <c r="A139" s="217"/>
      <c r="B139" s="218"/>
      <c r="C139" s="251" t="s">
        <v>1210</v>
      </c>
      <c r="D139" s="243"/>
      <c r="E139" s="243"/>
      <c r="F139" s="243"/>
      <c r="G139" s="243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245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44" t="str">
        <f>C139</f>
        <v>svislé nebo šikmé (odkloněné) , půdorysně přímé nebo zalomené, stěn základových desek ve volných nebo zapažených jámách, rýhách, šachtách, včetně případných vzpěr,</v>
      </c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2" t="s">
        <v>1796</v>
      </c>
      <c r="D140" s="223"/>
      <c r="E140" s="224">
        <v>0.9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1797</v>
      </c>
      <c r="D141" s="223"/>
      <c r="E141" s="224">
        <v>0.9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6">
        <v>25</v>
      </c>
      <c r="B142" s="237" t="s">
        <v>1212</v>
      </c>
      <c r="C142" s="250" t="s">
        <v>1213</v>
      </c>
      <c r="D142" s="238" t="s">
        <v>237</v>
      </c>
      <c r="E142" s="239">
        <v>1.8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41" t="s">
        <v>891</v>
      </c>
      <c r="S142" s="241" t="s">
        <v>239</v>
      </c>
      <c r="T142" s="242" t="s">
        <v>240</v>
      </c>
      <c r="U142" s="221">
        <v>0.32</v>
      </c>
      <c r="V142" s="221">
        <f>ROUND(E142*U142,2)</f>
        <v>0.57999999999999996</v>
      </c>
      <c r="W142" s="221"/>
      <c r="X142" s="221" t="s">
        <v>241</v>
      </c>
      <c r="Y142" s="221" t="s">
        <v>615</v>
      </c>
      <c r="Z142" s="210"/>
      <c r="AA142" s="210"/>
      <c r="AB142" s="210"/>
      <c r="AC142" s="210"/>
      <c r="AD142" s="210"/>
      <c r="AE142" s="210"/>
      <c r="AF142" s="210"/>
      <c r="AG142" s="210" t="s">
        <v>243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2" x14ac:dyDescent="0.2">
      <c r="A143" s="217"/>
      <c r="B143" s="218"/>
      <c r="C143" s="251" t="s">
        <v>1210</v>
      </c>
      <c r="D143" s="243"/>
      <c r="E143" s="243"/>
      <c r="F143" s="243"/>
      <c r="G143" s="243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44" t="str">
        <f>C143</f>
        <v>svislé nebo šikmé (odkloněné) , půdorysně přímé nebo zalomené, stěn základových desek ve volných nebo zapažených jámách, rýhách, šachtách, včetně případných vzpěr,</v>
      </c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1798</v>
      </c>
      <c r="D144" s="223"/>
      <c r="E144" s="224">
        <v>1.8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247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6">
        <v>26</v>
      </c>
      <c r="B145" s="237" t="s">
        <v>1215</v>
      </c>
      <c r="C145" s="250" t="s">
        <v>1216</v>
      </c>
      <c r="D145" s="238" t="s">
        <v>311</v>
      </c>
      <c r="E145" s="239">
        <v>0.45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2.5249999999999999</v>
      </c>
      <c r="O145" s="239">
        <f>ROUND(E145*N145,2)</f>
        <v>1.1399999999999999</v>
      </c>
      <c r="P145" s="239">
        <v>0</v>
      </c>
      <c r="Q145" s="239">
        <f>ROUND(E145*P145,2)</f>
        <v>0</v>
      </c>
      <c r="R145" s="241"/>
      <c r="S145" s="241" t="s">
        <v>239</v>
      </c>
      <c r="T145" s="242" t="s">
        <v>240</v>
      </c>
      <c r="U145" s="221">
        <v>0.66500000000000004</v>
      </c>
      <c r="V145" s="221">
        <f>ROUND(E145*U145,2)</f>
        <v>0.3</v>
      </c>
      <c r="W145" s="221"/>
      <c r="X145" s="221" t="s">
        <v>241</v>
      </c>
      <c r="Y145" s="221" t="s">
        <v>615</v>
      </c>
      <c r="Z145" s="210"/>
      <c r="AA145" s="210"/>
      <c r="AB145" s="210"/>
      <c r="AC145" s="210"/>
      <c r="AD145" s="210"/>
      <c r="AE145" s="210"/>
      <c r="AF145" s="210"/>
      <c r="AG145" s="210" t="s">
        <v>243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2" t="s">
        <v>1799</v>
      </c>
      <c r="D146" s="223"/>
      <c r="E146" s="224">
        <v>0.22500000000000001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1800</v>
      </c>
      <c r="D147" s="223"/>
      <c r="E147" s="224">
        <v>0.22500000000000001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9" t="s">
        <v>233</v>
      </c>
      <c r="B148" s="230" t="s">
        <v>151</v>
      </c>
      <c r="C148" s="249" t="s">
        <v>152</v>
      </c>
      <c r="D148" s="231"/>
      <c r="E148" s="232"/>
      <c r="F148" s="233"/>
      <c r="G148" s="233">
        <f>SUMIF(AG149:AG180,"&lt;&gt;NOR",G149:G180)</f>
        <v>0</v>
      </c>
      <c r="H148" s="233"/>
      <c r="I148" s="233">
        <f>SUM(I149:I180)</f>
        <v>0</v>
      </c>
      <c r="J148" s="233"/>
      <c r="K148" s="233">
        <f>SUM(K149:K180)</f>
        <v>0</v>
      </c>
      <c r="L148" s="233"/>
      <c r="M148" s="233">
        <f>SUM(M149:M180)</f>
        <v>0</v>
      </c>
      <c r="N148" s="232"/>
      <c r="O148" s="232">
        <f>SUM(O149:O180)</f>
        <v>28.71</v>
      </c>
      <c r="P148" s="232"/>
      <c r="Q148" s="232">
        <f>SUM(Q149:Q180)</f>
        <v>0</v>
      </c>
      <c r="R148" s="233"/>
      <c r="S148" s="233"/>
      <c r="T148" s="234"/>
      <c r="U148" s="228"/>
      <c r="V148" s="228">
        <f>SUM(V149:V180)</f>
        <v>25.2</v>
      </c>
      <c r="W148" s="228"/>
      <c r="X148" s="228"/>
      <c r="Y148" s="228"/>
      <c r="AG148" t="s">
        <v>234</v>
      </c>
    </row>
    <row r="149" spans="1:60" outlineLevel="1" x14ac:dyDescent="0.2">
      <c r="A149" s="236">
        <v>27</v>
      </c>
      <c r="B149" s="237" t="s">
        <v>708</v>
      </c>
      <c r="C149" s="250" t="s">
        <v>709</v>
      </c>
      <c r="D149" s="238" t="s">
        <v>311</v>
      </c>
      <c r="E149" s="239">
        <v>12.324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39">
        <v>1.8907700000000001</v>
      </c>
      <c r="O149" s="239">
        <f>ROUND(E149*N149,2)</f>
        <v>23.3</v>
      </c>
      <c r="P149" s="239">
        <v>0</v>
      </c>
      <c r="Q149" s="239">
        <f>ROUND(E149*P149,2)</f>
        <v>0</v>
      </c>
      <c r="R149" s="241" t="s">
        <v>483</v>
      </c>
      <c r="S149" s="241" t="s">
        <v>239</v>
      </c>
      <c r="T149" s="242" t="s">
        <v>240</v>
      </c>
      <c r="U149" s="221">
        <v>1.6950000000000001</v>
      </c>
      <c r="V149" s="221">
        <f>ROUND(E149*U149,2)</f>
        <v>20.89</v>
      </c>
      <c r="W149" s="221"/>
      <c r="X149" s="221" t="s">
        <v>241</v>
      </c>
      <c r="Y149" s="221" t="s">
        <v>407</v>
      </c>
      <c r="Z149" s="210"/>
      <c r="AA149" s="210"/>
      <c r="AB149" s="210"/>
      <c r="AC149" s="210"/>
      <c r="AD149" s="210"/>
      <c r="AE149" s="210"/>
      <c r="AF149" s="210"/>
      <c r="AG149" s="210" t="s">
        <v>243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1" t="s">
        <v>710</v>
      </c>
      <c r="D150" s="243"/>
      <c r="E150" s="243"/>
      <c r="F150" s="243"/>
      <c r="G150" s="243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2" t="s">
        <v>1801</v>
      </c>
      <c r="D151" s="223"/>
      <c r="E151" s="224">
        <v>1.788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1802</v>
      </c>
      <c r="D152" s="223"/>
      <c r="E152" s="224">
        <v>1.032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2" t="s">
        <v>1803</v>
      </c>
      <c r="D153" s="223"/>
      <c r="E153" s="224">
        <v>1.776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1804</v>
      </c>
      <c r="D154" s="223"/>
      <c r="E154" s="224">
        <v>2.58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1805</v>
      </c>
      <c r="D155" s="223"/>
      <c r="E155" s="224">
        <v>2.7959999999999998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1806</v>
      </c>
      <c r="D156" s="223"/>
      <c r="E156" s="224">
        <v>1.0920000000000001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1807</v>
      </c>
      <c r="D157" s="223"/>
      <c r="E157" s="224">
        <v>1.26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6">
        <v>28</v>
      </c>
      <c r="B158" s="237" t="s">
        <v>1219</v>
      </c>
      <c r="C158" s="250" t="s">
        <v>1220</v>
      </c>
      <c r="D158" s="238" t="s">
        <v>450</v>
      </c>
      <c r="E158" s="239">
        <v>3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6.6E-3</v>
      </c>
      <c r="O158" s="239">
        <f>ROUND(E158*N158,2)</f>
        <v>0.02</v>
      </c>
      <c r="P158" s="239">
        <v>0</v>
      </c>
      <c r="Q158" s="239">
        <f>ROUND(E158*P158,2)</f>
        <v>0</v>
      </c>
      <c r="R158" s="241" t="s">
        <v>483</v>
      </c>
      <c r="S158" s="241" t="s">
        <v>239</v>
      </c>
      <c r="T158" s="242" t="s">
        <v>240</v>
      </c>
      <c r="U158" s="221">
        <v>0.84</v>
      </c>
      <c r="V158" s="221">
        <f>ROUND(E158*U158,2)</f>
        <v>2.52</v>
      </c>
      <c r="W158" s="221"/>
      <c r="X158" s="221" t="s">
        <v>241</v>
      </c>
      <c r="Y158" s="221" t="s">
        <v>615</v>
      </c>
      <c r="Z158" s="210"/>
      <c r="AA158" s="210"/>
      <c r="AB158" s="210"/>
      <c r="AC158" s="210"/>
      <c r="AD158" s="210"/>
      <c r="AE158" s="210"/>
      <c r="AF158" s="210"/>
      <c r="AG158" s="210" t="s">
        <v>243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2" t="s">
        <v>1221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1808</v>
      </c>
      <c r="D160" s="223"/>
      <c r="E160" s="224"/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2" t="s">
        <v>1809</v>
      </c>
      <c r="D161" s="223"/>
      <c r="E161" s="224">
        <v>2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5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1810</v>
      </c>
      <c r="D162" s="223"/>
      <c r="E162" s="224"/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247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1811</v>
      </c>
      <c r="D163" s="223"/>
      <c r="E163" s="224">
        <v>1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247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6">
        <v>29</v>
      </c>
      <c r="B164" s="237" t="s">
        <v>1223</v>
      </c>
      <c r="C164" s="250" t="s">
        <v>1224</v>
      </c>
      <c r="D164" s="238" t="s">
        <v>311</v>
      </c>
      <c r="E164" s="239">
        <v>0.18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2.52542</v>
      </c>
      <c r="O164" s="239">
        <f>ROUND(E164*N164,2)</f>
        <v>0.45</v>
      </c>
      <c r="P164" s="239">
        <v>0</v>
      </c>
      <c r="Q164" s="239">
        <f>ROUND(E164*P164,2)</f>
        <v>0</v>
      </c>
      <c r="R164" s="241" t="s">
        <v>1225</v>
      </c>
      <c r="S164" s="241" t="s">
        <v>239</v>
      </c>
      <c r="T164" s="242" t="s">
        <v>240</v>
      </c>
      <c r="U164" s="221">
        <v>3.5720000000000001</v>
      </c>
      <c r="V164" s="221">
        <f>ROUND(E164*U164,2)</f>
        <v>0.64</v>
      </c>
      <c r="W164" s="221"/>
      <c r="X164" s="221" t="s">
        <v>241</v>
      </c>
      <c r="Y164" s="221" t="s">
        <v>615</v>
      </c>
      <c r="Z164" s="210"/>
      <c r="AA164" s="210"/>
      <c r="AB164" s="210"/>
      <c r="AC164" s="210"/>
      <c r="AD164" s="210"/>
      <c r="AE164" s="210"/>
      <c r="AF164" s="210"/>
      <c r="AG164" s="210" t="s">
        <v>243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1" t="s">
        <v>1226</v>
      </c>
      <c r="D165" s="243"/>
      <c r="E165" s="243"/>
      <c r="F165" s="243"/>
      <c r="G165" s="243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245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2" t="s">
        <v>1812</v>
      </c>
      <c r="D166" s="223"/>
      <c r="E166" s="224">
        <v>0.18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6">
        <v>30</v>
      </c>
      <c r="B167" s="237" t="s">
        <v>1228</v>
      </c>
      <c r="C167" s="250" t="s">
        <v>1229</v>
      </c>
      <c r="D167" s="238" t="s">
        <v>311</v>
      </c>
      <c r="E167" s="239">
        <v>2.7959999999999998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1.6859999999999999</v>
      </c>
      <c r="O167" s="239">
        <f>ROUND(E167*N167,2)</f>
        <v>4.71</v>
      </c>
      <c r="P167" s="239">
        <v>0</v>
      </c>
      <c r="Q167" s="239">
        <f>ROUND(E167*P167,2)</f>
        <v>0</v>
      </c>
      <c r="R167" s="241"/>
      <c r="S167" s="241" t="s">
        <v>239</v>
      </c>
      <c r="T167" s="242" t="s">
        <v>240</v>
      </c>
      <c r="U167" s="221">
        <v>0.41199999999999998</v>
      </c>
      <c r="V167" s="221">
        <f>ROUND(E167*U167,2)</f>
        <v>1.1499999999999999</v>
      </c>
      <c r="W167" s="221"/>
      <c r="X167" s="221" t="s">
        <v>241</v>
      </c>
      <c r="Y167" s="221" t="s">
        <v>615</v>
      </c>
      <c r="Z167" s="210"/>
      <c r="AA167" s="210"/>
      <c r="AB167" s="210"/>
      <c r="AC167" s="210"/>
      <c r="AD167" s="210"/>
      <c r="AE167" s="210"/>
      <c r="AF167" s="210"/>
      <c r="AG167" s="210" t="s">
        <v>243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2" t="s">
        <v>1326</v>
      </c>
      <c r="D168" s="223"/>
      <c r="E168" s="224"/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1813</v>
      </c>
      <c r="D169" s="223"/>
      <c r="E169" s="224">
        <v>1.014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1814</v>
      </c>
      <c r="D170" s="223"/>
      <c r="E170" s="224">
        <v>1.014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1328</v>
      </c>
      <c r="D171" s="223"/>
      <c r="E171" s="224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247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1815</v>
      </c>
      <c r="D172" s="223"/>
      <c r="E172" s="224">
        <v>0.25600000000000001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1816</v>
      </c>
      <c r="D173" s="223"/>
      <c r="E173" s="224">
        <v>0.25600000000000001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1817</v>
      </c>
      <c r="D174" s="223"/>
      <c r="E174" s="224">
        <v>0.25600000000000001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247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6">
        <v>31</v>
      </c>
      <c r="B175" s="237" t="s">
        <v>1231</v>
      </c>
      <c r="C175" s="250" t="s">
        <v>1232</v>
      </c>
      <c r="D175" s="238" t="s">
        <v>450</v>
      </c>
      <c r="E175" s="239">
        <v>2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0.08</v>
      </c>
      <c r="O175" s="239">
        <f>ROUND(E175*N175,2)</f>
        <v>0.16</v>
      </c>
      <c r="P175" s="239">
        <v>0</v>
      </c>
      <c r="Q175" s="239">
        <f>ROUND(E175*P175,2)</f>
        <v>0</v>
      </c>
      <c r="R175" s="241" t="s">
        <v>461</v>
      </c>
      <c r="S175" s="241" t="s">
        <v>240</v>
      </c>
      <c r="T175" s="242" t="s">
        <v>240</v>
      </c>
      <c r="U175" s="221">
        <v>0</v>
      </c>
      <c r="V175" s="221">
        <f>ROUND(E175*U175,2)</f>
        <v>0</v>
      </c>
      <c r="W175" s="221"/>
      <c r="X175" s="221" t="s">
        <v>462</v>
      </c>
      <c r="Y175" s="221" t="s">
        <v>615</v>
      </c>
      <c r="Z175" s="210"/>
      <c r="AA175" s="210"/>
      <c r="AB175" s="210"/>
      <c r="AC175" s="210"/>
      <c r="AD175" s="210"/>
      <c r="AE175" s="210"/>
      <c r="AF175" s="210"/>
      <c r="AG175" s="210" t="s">
        <v>463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2" t="s">
        <v>1221</v>
      </c>
      <c r="D176" s="223"/>
      <c r="E176" s="224"/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247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2" t="s">
        <v>1818</v>
      </c>
      <c r="D177" s="223"/>
      <c r="E177" s="224">
        <v>1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1819</v>
      </c>
      <c r="D178" s="223"/>
      <c r="E178" s="224">
        <v>1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6">
        <v>32</v>
      </c>
      <c r="B179" s="237" t="s">
        <v>1820</v>
      </c>
      <c r="C179" s="250" t="s">
        <v>1821</v>
      </c>
      <c r="D179" s="238" t="s">
        <v>450</v>
      </c>
      <c r="E179" s="239">
        <v>1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6.8000000000000005E-2</v>
      </c>
      <c r="O179" s="239">
        <f>ROUND(E179*N179,2)</f>
        <v>7.0000000000000007E-2</v>
      </c>
      <c r="P179" s="239">
        <v>0</v>
      </c>
      <c r="Q179" s="239">
        <f>ROUND(E179*P179,2)</f>
        <v>0</v>
      </c>
      <c r="R179" s="241" t="s">
        <v>461</v>
      </c>
      <c r="S179" s="241" t="s">
        <v>240</v>
      </c>
      <c r="T179" s="242" t="s">
        <v>240</v>
      </c>
      <c r="U179" s="221">
        <v>0</v>
      </c>
      <c r="V179" s="221">
        <f>ROUND(E179*U179,2)</f>
        <v>0</v>
      </c>
      <c r="W179" s="221"/>
      <c r="X179" s="221" t="s">
        <v>462</v>
      </c>
      <c r="Y179" s="221" t="s">
        <v>615</v>
      </c>
      <c r="Z179" s="210"/>
      <c r="AA179" s="210"/>
      <c r="AB179" s="210"/>
      <c r="AC179" s="210"/>
      <c r="AD179" s="210"/>
      <c r="AE179" s="210"/>
      <c r="AF179" s="210"/>
      <c r="AG179" s="210" t="s">
        <v>463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2" t="s">
        <v>1822</v>
      </c>
      <c r="D180" s="223"/>
      <c r="E180" s="224">
        <v>1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247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9" t="s">
        <v>233</v>
      </c>
      <c r="B181" s="230" t="s">
        <v>159</v>
      </c>
      <c r="C181" s="249" t="s">
        <v>160</v>
      </c>
      <c r="D181" s="231"/>
      <c r="E181" s="232"/>
      <c r="F181" s="233"/>
      <c r="G181" s="233">
        <f>SUMIF(AG182:AG301,"&lt;&gt;NOR",G182:G301)</f>
        <v>0</v>
      </c>
      <c r="H181" s="233"/>
      <c r="I181" s="233">
        <f>SUM(I182:I301)</f>
        <v>0</v>
      </c>
      <c r="J181" s="233"/>
      <c r="K181" s="233">
        <f>SUM(K182:K301)</f>
        <v>0</v>
      </c>
      <c r="L181" s="233"/>
      <c r="M181" s="233">
        <f>SUM(M182:M301)</f>
        <v>0</v>
      </c>
      <c r="N181" s="232"/>
      <c r="O181" s="232">
        <f>SUM(O182:O301)</f>
        <v>7.67</v>
      </c>
      <c r="P181" s="232"/>
      <c r="Q181" s="232">
        <f>SUM(Q182:Q301)</f>
        <v>0</v>
      </c>
      <c r="R181" s="233"/>
      <c r="S181" s="233"/>
      <c r="T181" s="234"/>
      <c r="U181" s="228"/>
      <c r="V181" s="228">
        <f>SUM(V182:V301)</f>
        <v>65.509999999999991</v>
      </c>
      <c r="W181" s="228"/>
      <c r="X181" s="228"/>
      <c r="Y181" s="228"/>
      <c r="AG181" t="s">
        <v>234</v>
      </c>
    </row>
    <row r="182" spans="1:60" ht="22.5" outlineLevel="1" x14ac:dyDescent="0.2">
      <c r="A182" s="236">
        <v>33</v>
      </c>
      <c r="B182" s="237" t="s">
        <v>1235</v>
      </c>
      <c r="C182" s="250" t="s">
        <v>1236</v>
      </c>
      <c r="D182" s="238" t="s">
        <v>289</v>
      </c>
      <c r="E182" s="239">
        <v>102.7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1.1E-4</v>
      </c>
      <c r="O182" s="239">
        <f>ROUND(E182*N182,2)</f>
        <v>0.01</v>
      </c>
      <c r="P182" s="239">
        <v>0</v>
      </c>
      <c r="Q182" s="239">
        <f>ROUND(E182*P182,2)</f>
        <v>0</v>
      </c>
      <c r="R182" s="241" t="s">
        <v>483</v>
      </c>
      <c r="S182" s="241" t="s">
        <v>239</v>
      </c>
      <c r="T182" s="242" t="s">
        <v>240</v>
      </c>
      <c r="U182" s="221">
        <v>0.13200000000000001</v>
      </c>
      <c r="V182" s="221">
        <f>ROUND(E182*U182,2)</f>
        <v>13.56</v>
      </c>
      <c r="W182" s="221"/>
      <c r="X182" s="221" t="s">
        <v>241</v>
      </c>
      <c r="Y182" s="221" t="s">
        <v>407</v>
      </c>
      <c r="Z182" s="210"/>
      <c r="AA182" s="210"/>
      <c r="AB182" s="210"/>
      <c r="AC182" s="210"/>
      <c r="AD182" s="210"/>
      <c r="AE182" s="210"/>
      <c r="AF182" s="210"/>
      <c r="AG182" s="210" t="s">
        <v>243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1" t="s">
        <v>710</v>
      </c>
      <c r="D183" s="243"/>
      <c r="E183" s="243"/>
      <c r="F183" s="243"/>
      <c r="G183" s="243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245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2" t="s">
        <v>1823</v>
      </c>
      <c r="D184" s="223"/>
      <c r="E184" s="224">
        <v>14.9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1824</v>
      </c>
      <c r="D185" s="223"/>
      <c r="E185" s="224">
        <v>8.6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247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2" t="s">
        <v>1825</v>
      </c>
      <c r="D186" s="223"/>
      <c r="E186" s="224">
        <v>14.8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247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2" t="s">
        <v>1826</v>
      </c>
      <c r="D187" s="223"/>
      <c r="E187" s="224">
        <v>21.5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2" t="s">
        <v>1827</v>
      </c>
      <c r="D188" s="223"/>
      <c r="E188" s="224">
        <v>23.3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247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2" t="s">
        <v>1828</v>
      </c>
      <c r="D189" s="223"/>
      <c r="E189" s="224">
        <v>9.1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2" t="s">
        <v>1829</v>
      </c>
      <c r="D190" s="223"/>
      <c r="E190" s="224">
        <v>10.5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6">
        <v>34</v>
      </c>
      <c r="B191" s="237" t="s">
        <v>1238</v>
      </c>
      <c r="C191" s="250" t="s">
        <v>1239</v>
      </c>
      <c r="D191" s="238" t="s">
        <v>450</v>
      </c>
      <c r="E191" s="239">
        <v>6</v>
      </c>
      <c r="F191" s="240"/>
      <c r="G191" s="241">
        <f>ROUND(E191*F191,2)</f>
        <v>0</v>
      </c>
      <c r="H191" s="240"/>
      <c r="I191" s="241">
        <f>ROUND(E191*H191,2)</f>
        <v>0</v>
      </c>
      <c r="J191" s="240"/>
      <c r="K191" s="241">
        <f>ROUND(E191*J191,2)</f>
        <v>0</v>
      </c>
      <c r="L191" s="241">
        <v>21</v>
      </c>
      <c r="M191" s="241">
        <f>G191*(1+L191/100)</f>
        <v>0</v>
      </c>
      <c r="N191" s="239">
        <v>3.0000000000000001E-5</v>
      </c>
      <c r="O191" s="239">
        <f>ROUND(E191*N191,2)</f>
        <v>0</v>
      </c>
      <c r="P191" s="239">
        <v>0</v>
      </c>
      <c r="Q191" s="239">
        <f>ROUND(E191*P191,2)</f>
        <v>0</v>
      </c>
      <c r="R191" s="241" t="s">
        <v>483</v>
      </c>
      <c r="S191" s="241" t="s">
        <v>239</v>
      </c>
      <c r="T191" s="242" t="s">
        <v>240</v>
      </c>
      <c r="U191" s="221">
        <v>0.33</v>
      </c>
      <c r="V191" s="221">
        <f>ROUND(E191*U191,2)</f>
        <v>1.98</v>
      </c>
      <c r="W191" s="221"/>
      <c r="X191" s="221" t="s">
        <v>241</v>
      </c>
      <c r="Y191" s="221" t="s">
        <v>615</v>
      </c>
      <c r="Z191" s="210"/>
      <c r="AA191" s="210"/>
      <c r="AB191" s="210"/>
      <c r="AC191" s="210"/>
      <c r="AD191" s="210"/>
      <c r="AE191" s="210"/>
      <c r="AF191" s="210"/>
      <c r="AG191" s="210" t="s">
        <v>243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1" t="s">
        <v>710</v>
      </c>
      <c r="D192" s="243"/>
      <c r="E192" s="243"/>
      <c r="F192" s="243"/>
      <c r="G192" s="243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1830</v>
      </c>
      <c r="D193" s="223"/>
      <c r="E193" s="224">
        <v>6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247</v>
      </c>
      <c r="AH193" s="210">
        <v>5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36">
        <v>35</v>
      </c>
      <c r="B194" s="237" t="s">
        <v>1831</v>
      </c>
      <c r="C194" s="250" t="s">
        <v>1832</v>
      </c>
      <c r="D194" s="238" t="s">
        <v>450</v>
      </c>
      <c r="E194" s="239">
        <v>3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4.0000000000000003E-5</v>
      </c>
      <c r="O194" s="239">
        <f>ROUND(E194*N194,2)</f>
        <v>0</v>
      </c>
      <c r="P194" s="239">
        <v>0</v>
      </c>
      <c r="Q194" s="239">
        <f>ROUND(E194*P194,2)</f>
        <v>0</v>
      </c>
      <c r="R194" s="241" t="s">
        <v>483</v>
      </c>
      <c r="S194" s="241" t="s">
        <v>239</v>
      </c>
      <c r="T194" s="242" t="s">
        <v>240</v>
      </c>
      <c r="U194" s="221">
        <v>0.35499999999999998</v>
      </c>
      <c r="V194" s="221">
        <f>ROUND(E194*U194,2)</f>
        <v>1.07</v>
      </c>
      <c r="W194" s="221"/>
      <c r="X194" s="221" t="s">
        <v>241</v>
      </c>
      <c r="Y194" s="221" t="s">
        <v>615</v>
      </c>
      <c r="Z194" s="210"/>
      <c r="AA194" s="210"/>
      <c r="AB194" s="210"/>
      <c r="AC194" s="210"/>
      <c r="AD194" s="210"/>
      <c r="AE194" s="210"/>
      <c r="AF194" s="210"/>
      <c r="AG194" s="210" t="s">
        <v>243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1" t="s">
        <v>710</v>
      </c>
      <c r="D195" s="243"/>
      <c r="E195" s="243"/>
      <c r="F195" s="243"/>
      <c r="G195" s="243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2" t="s">
        <v>1833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247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2" t="s">
        <v>1834</v>
      </c>
      <c r="D197" s="223"/>
      <c r="E197" s="224">
        <v>3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247</v>
      </c>
      <c r="AH197" s="210">
        <v>5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6">
        <v>36</v>
      </c>
      <c r="B198" s="237" t="s">
        <v>1241</v>
      </c>
      <c r="C198" s="250" t="s">
        <v>1242</v>
      </c>
      <c r="D198" s="238" t="s">
        <v>450</v>
      </c>
      <c r="E198" s="239">
        <v>1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2.81E-3</v>
      </c>
      <c r="O198" s="239">
        <f>ROUND(E198*N198,2)</f>
        <v>0</v>
      </c>
      <c r="P198" s="239">
        <v>0</v>
      </c>
      <c r="Q198" s="239">
        <f>ROUND(E198*P198,2)</f>
        <v>0</v>
      </c>
      <c r="R198" s="241" t="s">
        <v>483</v>
      </c>
      <c r="S198" s="241" t="s">
        <v>239</v>
      </c>
      <c r="T198" s="242" t="s">
        <v>240</v>
      </c>
      <c r="U198" s="221">
        <v>1.93</v>
      </c>
      <c r="V198" s="221">
        <f>ROUND(E198*U198,2)</f>
        <v>1.93</v>
      </c>
      <c r="W198" s="221"/>
      <c r="X198" s="221" t="s">
        <v>241</v>
      </c>
      <c r="Y198" s="221" t="s">
        <v>615</v>
      </c>
      <c r="Z198" s="210"/>
      <c r="AA198" s="210"/>
      <c r="AB198" s="210"/>
      <c r="AC198" s="210"/>
      <c r="AD198" s="210"/>
      <c r="AE198" s="210"/>
      <c r="AF198" s="210"/>
      <c r="AG198" s="210" t="s">
        <v>243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2" t="s">
        <v>1240</v>
      </c>
      <c r="D199" s="223"/>
      <c r="E199" s="224">
        <v>1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247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33.75" outlineLevel="1" x14ac:dyDescent="0.2">
      <c r="A200" s="236">
        <v>37</v>
      </c>
      <c r="B200" s="237" t="s">
        <v>1244</v>
      </c>
      <c r="C200" s="250" t="s">
        <v>1245</v>
      </c>
      <c r="D200" s="238" t="s">
        <v>450</v>
      </c>
      <c r="E200" s="239">
        <v>1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41" t="s">
        <v>483</v>
      </c>
      <c r="S200" s="241" t="s">
        <v>239</v>
      </c>
      <c r="T200" s="242" t="s">
        <v>240</v>
      </c>
      <c r="U200" s="221">
        <v>3.82</v>
      </c>
      <c r="V200" s="221">
        <f>ROUND(E200*U200,2)</f>
        <v>3.82</v>
      </c>
      <c r="W200" s="221"/>
      <c r="X200" s="221" t="s">
        <v>241</v>
      </c>
      <c r="Y200" s="221" t="s">
        <v>615</v>
      </c>
      <c r="Z200" s="210"/>
      <c r="AA200" s="210"/>
      <c r="AB200" s="210"/>
      <c r="AC200" s="210"/>
      <c r="AD200" s="210"/>
      <c r="AE200" s="210"/>
      <c r="AF200" s="210"/>
      <c r="AG200" s="210" t="s">
        <v>243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2" t="s">
        <v>1243</v>
      </c>
      <c r="D201" s="223"/>
      <c r="E201" s="224">
        <v>1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247</v>
      </c>
      <c r="AH201" s="210">
        <v>5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6">
        <v>38</v>
      </c>
      <c r="B202" s="237" t="s">
        <v>1247</v>
      </c>
      <c r="C202" s="250" t="s">
        <v>1248</v>
      </c>
      <c r="D202" s="238" t="s">
        <v>1249</v>
      </c>
      <c r="E202" s="239">
        <v>1</v>
      </c>
      <c r="F202" s="240"/>
      <c r="G202" s="241">
        <f>ROUND(E202*F202,2)</f>
        <v>0</v>
      </c>
      <c r="H202" s="240"/>
      <c r="I202" s="241">
        <f>ROUND(E202*H202,2)</f>
        <v>0</v>
      </c>
      <c r="J202" s="240"/>
      <c r="K202" s="241">
        <f>ROUND(E202*J202,2)</f>
        <v>0</v>
      </c>
      <c r="L202" s="241">
        <v>21</v>
      </c>
      <c r="M202" s="241">
        <f>G202*(1+L202/100)</f>
        <v>0</v>
      </c>
      <c r="N202" s="239">
        <v>1.7000000000000001E-4</v>
      </c>
      <c r="O202" s="239">
        <f>ROUND(E202*N202,2)</f>
        <v>0</v>
      </c>
      <c r="P202" s="239">
        <v>0</v>
      </c>
      <c r="Q202" s="239">
        <f>ROUND(E202*P202,2)</f>
        <v>0</v>
      </c>
      <c r="R202" s="241" t="s">
        <v>483</v>
      </c>
      <c r="S202" s="241" t="s">
        <v>239</v>
      </c>
      <c r="T202" s="242" t="s">
        <v>240</v>
      </c>
      <c r="U202" s="221">
        <v>7.1</v>
      </c>
      <c r="V202" s="221">
        <f>ROUND(E202*U202,2)</f>
        <v>7.1</v>
      </c>
      <c r="W202" s="221"/>
      <c r="X202" s="221" t="s">
        <v>241</v>
      </c>
      <c r="Y202" s="221" t="s">
        <v>615</v>
      </c>
      <c r="Z202" s="210"/>
      <c r="AA202" s="210"/>
      <c r="AB202" s="210"/>
      <c r="AC202" s="210"/>
      <c r="AD202" s="210"/>
      <c r="AE202" s="210"/>
      <c r="AF202" s="210"/>
      <c r="AG202" s="210" t="s">
        <v>243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1" t="s">
        <v>1250</v>
      </c>
      <c r="D203" s="243"/>
      <c r="E203" s="243"/>
      <c r="F203" s="243"/>
      <c r="G203" s="243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36">
        <v>39</v>
      </c>
      <c r="B204" s="237" t="s">
        <v>1251</v>
      </c>
      <c r="C204" s="250" t="s">
        <v>1252</v>
      </c>
      <c r="D204" s="238" t="s">
        <v>1249</v>
      </c>
      <c r="E204" s="239">
        <v>1</v>
      </c>
      <c r="F204" s="240"/>
      <c r="G204" s="241">
        <f>ROUND(E204*F204,2)</f>
        <v>0</v>
      </c>
      <c r="H204" s="240"/>
      <c r="I204" s="241">
        <f>ROUND(E204*H204,2)</f>
        <v>0</v>
      </c>
      <c r="J204" s="240"/>
      <c r="K204" s="241">
        <f>ROUND(E204*J204,2)</f>
        <v>0</v>
      </c>
      <c r="L204" s="241">
        <v>21</v>
      </c>
      <c r="M204" s="241">
        <f>G204*(1+L204/100)</f>
        <v>0</v>
      </c>
      <c r="N204" s="239">
        <v>1.2999999999999999E-4</v>
      </c>
      <c r="O204" s="239">
        <f>ROUND(E204*N204,2)</f>
        <v>0</v>
      </c>
      <c r="P204" s="239">
        <v>0</v>
      </c>
      <c r="Q204" s="239">
        <f>ROUND(E204*P204,2)</f>
        <v>0</v>
      </c>
      <c r="R204" s="241" t="s">
        <v>483</v>
      </c>
      <c r="S204" s="241" t="s">
        <v>239</v>
      </c>
      <c r="T204" s="242" t="s">
        <v>240</v>
      </c>
      <c r="U204" s="221">
        <v>7.5</v>
      </c>
      <c r="V204" s="221">
        <f>ROUND(E204*U204,2)</f>
        <v>7.5</v>
      </c>
      <c r="W204" s="221"/>
      <c r="X204" s="221" t="s">
        <v>241</v>
      </c>
      <c r="Y204" s="221" t="s">
        <v>615</v>
      </c>
      <c r="Z204" s="210"/>
      <c r="AA204" s="210"/>
      <c r="AB204" s="210"/>
      <c r="AC204" s="210"/>
      <c r="AD204" s="210"/>
      <c r="AE204" s="210"/>
      <c r="AF204" s="210"/>
      <c r="AG204" s="210" t="s">
        <v>243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1" t="s">
        <v>1250</v>
      </c>
      <c r="D205" s="243"/>
      <c r="E205" s="243"/>
      <c r="F205" s="243"/>
      <c r="G205" s="243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245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6">
        <v>40</v>
      </c>
      <c r="B206" s="237" t="s">
        <v>1557</v>
      </c>
      <c r="C206" s="250" t="s">
        <v>1558</v>
      </c>
      <c r="D206" s="238" t="s">
        <v>289</v>
      </c>
      <c r="E206" s="239">
        <v>102.7</v>
      </c>
      <c r="F206" s="240"/>
      <c r="G206" s="241">
        <f>ROUND(E206*F206,2)</f>
        <v>0</v>
      </c>
      <c r="H206" s="240"/>
      <c r="I206" s="241">
        <f>ROUND(E206*H206,2)</f>
        <v>0</v>
      </c>
      <c r="J206" s="240"/>
      <c r="K206" s="241">
        <f>ROUND(E206*J206,2)</f>
        <v>0</v>
      </c>
      <c r="L206" s="241">
        <v>21</v>
      </c>
      <c r="M206" s="241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41" t="s">
        <v>483</v>
      </c>
      <c r="S206" s="241" t="s">
        <v>239</v>
      </c>
      <c r="T206" s="242" t="s">
        <v>240</v>
      </c>
      <c r="U206" s="221">
        <v>4.5999999999999999E-2</v>
      </c>
      <c r="V206" s="221">
        <f>ROUND(E206*U206,2)</f>
        <v>4.72</v>
      </c>
      <c r="W206" s="221"/>
      <c r="X206" s="221" t="s">
        <v>241</v>
      </c>
      <c r="Y206" s="221" t="s">
        <v>615</v>
      </c>
      <c r="Z206" s="210"/>
      <c r="AA206" s="210"/>
      <c r="AB206" s="210"/>
      <c r="AC206" s="210"/>
      <c r="AD206" s="210"/>
      <c r="AE206" s="210"/>
      <c r="AF206" s="210"/>
      <c r="AG206" s="210" t="s">
        <v>243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1835</v>
      </c>
      <c r="D207" s="223"/>
      <c r="E207" s="224">
        <v>102.7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247</v>
      </c>
      <c r="AH207" s="210">
        <v>5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6">
        <v>41</v>
      </c>
      <c r="B208" s="237" t="s">
        <v>1255</v>
      </c>
      <c r="C208" s="250" t="s">
        <v>1256</v>
      </c>
      <c r="D208" s="238" t="s">
        <v>450</v>
      </c>
      <c r="E208" s="239">
        <v>3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41" t="s">
        <v>483</v>
      </c>
      <c r="S208" s="241" t="s">
        <v>239</v>
      </c>
      <c r="T208" s="242" t="s">
        <v>240</v>
      </c>
      <c r="U208" s="221">
        <v>0.79</v>
      </c>
      <c r="V208" s="221">
        <f>ROUND(E208*U208,2)</f>
        <v>2.37</v>
      </c>
      <c r="W208" s="221"/>
      <c r="X208" s="221" t="s">
        <v>241</v>
      </c>
      <c r="Y208" s="221" t="s">
        <v>615</v>
      </c>
      <c r="Z208" s="210"/>
      <c r="AA208" s="210"/>
      <c r="AB208" s="210"/>
      <c r="AC208" s="210"/>
      <c r="AD208" s="210"/>
      <c r="AE208" s="210"/>
      <c r="AF208" s="210"/>
      <c r="AG208" s="210" t="s">
        <v>243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1" t="s">
        <v>1257</v>
      </c>
      <c r="D209" s="243"/>
      <c r="E209" s="243"/>
      <c r="F209" s="243"/>
      <c r="G209" s="243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2" t="s">
        <v>1836</v>
      </c>
      <c r="D210" s="223"/>
      <c r="E210" s="224"/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247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2" t="s">
        <v>1837</v>
      </c>
      <c r="D211" s="223"/>
      <c r="E211" s="224">
        <v>1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247</v>
      </c>
      <c r="AH211" s="210">
        <v>5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1838</v>
      </c>
      <c r="D212" s="223"/>
      <c r="E212" s="224">
        <v>2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247</v>
      </c>
      <c r="AH212" s="210">
        <v>5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36">
        <v>42</v>
      </c>
      <c r="B213" s="237" t="s">
        <v>1261</v>
      </c>
      <c r="C213" s="250" t="s">
        <v>1262</v>
      </c>
      <c r="D213" s="238" t="s">
        <v>450</v>
      </c>
      <c r="E213" s="239">
        <v>2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41" t="s">
        <v>483</v>
      </c>
      <c r="S213" s="241" t="s">
        <v>239</v>
      </c>
      <c r="T213" s="242" t="s">
        <v>240</v>
      </c>
      <c r="U213" s="221">
        <v>0.9</v>
      </c>
      <c r="V213" s="221">
        <f>ROUND(E213*U213,2)</f>
        <v>1.8</v>
      </c>
      <c r="W213" s="221"/>
      <c r="X213" s="221" t="s">
        <v>241</v>
      </c>
      <c r="Y213" s="221" t="s">
        <v>615</v>
      </c>
      <c r="Z213" s="210"/>
      <c r="AA213" s="210"/>
      <c r="AB213" s="210"/>
      <c r="AC213" s="210"/>
      <c r="AD213" s="210"/>
      <c r="AE213" s="210"/>
      <c r="AF213" s="210"/>
      <c r="AG213" s="210" t="s">
        <v>243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1" t="s">
        <v>1257</v>
      </c>
      <c r="D214" s="243"/>
      <c r="E214" s="243"/>
      <c r="F214" s="243"/>
      <c r="G214" s="243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2" t="s">
        <v>1836</v>
      </c>
      <c r="D215" s="223"/>
      <c r="E215" s="224"/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247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2" t="s">
        <v>1839</v>
      </c>
      <c r="D216" s="223"/>
      <c r="E216" s="224">
        <v>2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247</v>
      </c>
      <c r="AH216" s="210">
        <v>5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36">
        <v>43</v>
      </c>
      <c r="B217" s="237" t="s">
        <v>1264</v>
      </c>
      <c r="C217" s="250" t="s">
        <v>1265</v>
      </c>
      <c r="D217" s="238" t="s">
        <v>450</v>
      </c>
      <c r="E217" s="239">
        <v>2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0</v>
      </c>
      <c r="O217" s="239">
        <f>ROUND(E217*N217,2)</f>
        <v>0</v>
      </c>
      <c r="P217" s="239">
        <v>0</v>
      </c>
      <c r="Q217" s="239">
        <f>ROUND(E217*P217,2)</f>
        <v>0</v>
      </c>
      <c r="R217" s="241" t="s">
        <v>483</v>
      </c>
      <c r="S217" s="241" t="s">
        <v>239</v>
      </c>
      <c r="T217" s="242" t="s">
        <v>240</v>
      </c>
      <c r="U217" s="221">
        <v>1.752</v>
      </c>
      <c r="V217" s="221">
        <f>ROUND(E217*U217,2)</f>
        <v>3.5</v>
      </c>
      <c r="W217" s="221"/>
      <c r="X217" s="221" t="s">
        <v>241</v>
      </c>
      <c r="Y217" s="221" t="s">
        <v>615</v>
      </c>
      <c r="Z217" s="210"/>
      <c r="AA217" s="210"/>
      <c r="AB217" s="210"/>
      <c r="AC217" s="210"/>
      <c r="AD217" s="210"/>
      <c r="AE217" s="210"/>
      <c r="AF217" s="210"/>
      <c r="AG217" s="210" t="s">
        <v>243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1" t="s">
        <v>1257</v>
      </c>
      <c r="D218" s="243"/>
      <c r="E218" s="243"/>
      <c r="F218" s="243"/>
      <c r="G218" s="243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245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2" t="s">
        <v>1836</v>
      </c>
      <c r="D219" s="223"/>
      <c r="E219" s="224"/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1840</v>
      </c>
      <c r="D220" s="223"/>
      <c r="E220" s="224">
        <v>2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247</v>
      </c>
      <c r="AH220" s="210">
        <v>5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6">
        <v>44</v>
      </c>
      <c r="B221" s="237" t="s">
        <v>1572</v>
      </c>
      <c r="C221" s="250" t="s">
        <v>1573</v>
      </c>
      <c r="D221" s="238" t="s">
        <v>450</v>
      </c>
      <c r="E221" s="239">
        <v>3</v>
      </c>
      <c r="F221" s="240"/>
      <c r="G221" s="241">
        <f>ROUND(E221*F221,2)</f>
        <v>0</v>
      </c>
      <c r="H221" s="240"/>
      <c r="I221" s="241">
        <f>ROUND(E221*H221,2)</f>
        <v>0</v>
      </c>
      <c r="J221" s="240"/>
      <c r="K221" s="241">
        <f>ROUND(E221*J221,2)</f>
        <v>0</v>
      </c>
      <c r="L221" s="241">
        <v>21</v>
      </c>
      <c r="M221" s="241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41" t="s">
        <v>483</v>
      </c>
      <c r="S221" s="241" t="s">
        <v>239</v>
      </c>
      <c r="T221" s="242" t="s">
        <v>240</v>
      </c>
      <c r="U221" s="221">
        <v>1.4</v>
      </c>
      <c r="V221" s="221">
        <f>ROUND(E221*U221,2)</f>
        <v>4.2</v>
      </c>
      <c r="W221" s="221"/>
      <c r="X221" s="221" t="s">
        <v>241</v>
      </c>
      <c r="Y221" s="221" t="s">
        <v>615</v>
      </c>
      <c r="Z221" s="210"/>
      <c r="AA221" s="210"/>
      <c r="AB221" s="210"/>
      <c r="AC221" s="210"/>
      <c r="AD221" s="210"/>
      <c r="AE221" s="210"/>
      <c r="AF221" s="210"/>
      <c r="AG221" s="210" t="s">
        <v>243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2" t="s">
        <v>1841</v>
      </c>
      <c r="D222" s="223"/>
      <c r="E222" s="224">
        <v>1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247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1842</v>
      </c>
      <c r="D223" s="223"/>
      <c r="E223" s="224">
        <v>1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247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2" t="s">
        <v>1843</v>
      </c>
      <c r="D224" s="223"/>
      <c r="E224" s="224">
        <v>1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247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6">
        <v>45</v>
      </c>
      <c r="B225" s="237" t="s">
        <v>1267</v>
      </c>
      <c r="C225" s="250" t="s">
        <v>1268</v>
      </c>
      <c r="D225" s="238" t="s">
        <v>450</v>
      </c>
      <c r="E225" s="239">
        <v>5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21</v>
      </c>
      <c r="M225" s="241">
        <f>G225*(1+L225/100)</f>
        <v>0</v>
      </c>
      <c r="N225" s="239">
        <v>7.0200000000000002E-3</v>
      </c>
      <c r="O225" s="239">
        <f>ROUND(E225*N225,2)</f>
        <v>0.04</v>
      </c>
      <c r="P225" s="239">
        <v>0</v>
      </c>
      <c r="Q225" s="239">
        <f>ROUND(E225*P225,2)</f>
        <v>0</v>
      </c>
      <c r="R225" s="241" t="s">
        <v>483</v>
      </c>
      <c r="S225" s="241" t="s">
        <v>239</v>
      </c>
      <c r="T225" s="242" t="s">
        <v>240</v>
      </c>
      <c r="U225" s="221">
        <v>1.0940000000000001</v>
      </c>
      <c r="V225" s="221">
        <f>ROUND(E225*U225,2)</f>
        <v>5.47</v>
      </c>
      <c r="W225" s="221"/>
      <c r="X225" s="221" t="s">
        <v>241</v>
      </c>
      <c r="Y225" s="221" t="s">
        <v>615</v>
      </c>
      <c r="Z225" s="210"/>
      <c r="AA225" s="210"/>
      <c r="AB225" s="210"/>
      <c r="AC225" s="210"/>
      <c r="AD225" s="210"/>
      <c r="AE225" s="210"/>
      <c r="AF225" s="210"/>
      <c r="AG225" s="210" t="s">
        <v>243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2" t="s">
        <v>1844</v>
      </c>
      <c r="D226" s="223"/>
      <c r="E226" s="224"/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247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1845</v>
      </c>
      <c r="D227" s="223"/>
      <c r="E227" s="224">
        <v>3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247</v>
      </c>
      <c r="AH227" s="210">
        <v>5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2" t="s">
        <v>1846</v>
      </c>
      <c r="D228" s="223"/>
      <c r="E228" s="224"/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247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2" t="s">
        <v>1577</v>
      </c>
      <c r="D229" s="223"/>
      <c r="E229" s="224">
        <v>2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247</v>
      </c>
      <c r="AH229" s="210">
        <v>5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6">
        <v>46</v>
      </c>
      <c r="B230" s="237" t="s">
        <v>1270</v>
      </c>
      <c r="C230" s="250" t="s">
        <v>1271</v>
      </c>
      <c r="D230" s="238" t="s">
        <v>289</v>
      </c>
      <c r="E230" s="239">
        <v>102.7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41" t="s">
        <v>483</v>
      </c>
      <c r="S230" s="241" t="s">
        <v>239</v>
      </c>
      <c r="T230" s="242" t="s">
        <v>240</v>
      </c>
      <c r="U230" s="221">
        <v>2.5999999999999999E-2</v>
      </c>
      <c r="V230" s="221">
        <f>ROUND(E230*U230,2)</f>
        <v>2.67</v>
      </c>
      <c r="W230" s="221"/>
      <c r="X230" s="221" t="s">
        <v>241</v>
      </c>
      <c r="Y230" s="221" t="s">
        <v>407</v>
      </c>
      <c r="Z230" s="210"/>
      <c r="AA230" s="210"/>
      <c r="AB230" s="210"/>
      <c r="AC230" s="210"/>
      <c r="AD230" s="210"/>
      <c r="AE230" s="210"/>
      <c r="AF230" s="210"/>
      <c r="AG230" s="210" t="s">
        <v>243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1823</v>
      </c>
      <c r="D231" s="223"/>
      <c r="E231" s="224">
        <v>14.9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2" t="s">
        <v>1824</v>
      </c>
      <c r="D232" s="223"/>
      <c r="E232" s="224">
        <v>8.6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247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2" t="s">
        <v>1825</v>
      </c>
      <c r="D233" s="223"/>
      <c r="E233" s="224">
        <v>14.8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247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52" t="s">
        <v>1826</v>
      </c>
      <c r="D234" s="223"/>
      <c r="E234" s="224">
        <v>21.5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247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2" t="s">
        <v>1847</v>
      </c>
      <c r="D235" s="223"/>
      <c r="E235" s="224">
        <v>23.3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247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2" t="s">
        <v>1828</v>
      </c>
      <c r="D236" s="223"/>
      <c r="E236" s="224">
        <v>9.1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247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2" t="s">
        <v>1829</v>
      </c>
      <c r="D237" s="223"/>
      <c r="E237" s="224">
        <v>10.5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247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60">
        <v>47</v>
      </c>
      <c r="B238" s="261" t="s">
        <v>1272</v>
      </c>
      <c r="C238" s="267" t="s">
        <v>1273</v>
      </c>
      <c r="D238" s="262" t="s">
        <v>450</v>
      </c>
      <c r="E238" s="263">
        <v>1</v>
      </c>
      <c r="F238" s="264"/>
      <c r="G238" s="265">
        <f>ROUND(E238*F238,2)</f>
        <v>0</v>
      </c>
      <c r="H238" s="264"/>
      <c r="I238" s="265">
        <f>ROUND(E238*H238,2)</f>
        <v>0</v>
      </c>
      <c r="J238" s="264"/>
      <c r="K238" s="265">
        <f>ROUND(E238*J238,2)</f>
        <v>0</v>
      </c>
      <c r="L238" s="265">
        <v>21</v>
      </c>
      <c r="M238" s="265">
        <f>G238*(1+L238/100)</f>
        <v>0</v>
      </c>
      <c r="N238" s="263">
        <v>0</v>
      </c>
      <c r="O238" s="263">
        <f>ROUND(E238*N238,2)</f>
        <v>0</v>
      </c>
      <c r="P238" s="263">
        <v>0</v>
      </c>
      <c r="Q238" s="263">
        <f>ROUND(E238*P238,2)</f>
        <v>0</v>
      </c>
      <c r="R238" s="265"/>
      <c r="S238" s="265" t="s">
        <v>429</v>
      </c>
      <c r="T238" s="266" t="s">
        <v>430</v>
      </c>
      <c r="U238" s="221">
        <v>0</v>
      </c>
      <c r="V238" s="221">
        <f>ROUND(E238*U238,2)</f>
        <v>0</v>
      </c>
      <c r="W238" s="221"/>
      <c r="X238" s="221" t="s">
        <v>241</v>
      </c>
      <c r="Y238" s="221" t="s">
        <v>615</v>
      </c>
      <c r="Z238" s="210"/>
      <c r="AA238" s="210"/>
      <c r="AB238" s="210"/>
      <c r="AC238" s="210"/>
      <c r="AD238" s="210"/>
      <c r="AE238" s="210"/>
      <c r="AF238" s="210"/>
      <c r="AG238" s="210" t="s">
        <v>243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6">
        <v>48</v>
      </c>
      <c r="B239" s="237" t="s">
        <v>1274</v>
      </c>
      <c r="C239" s="250" t="s">
        <v>1275</v>
      </c>
      <c r="D239" s="238" t="s">
        <v>450</v>
      </c>
      <c r="E239" s="239">
        <v>1</v>
      </c>
      <c r="F239" s="240"/>
      <c r="G239" s="241">
        <f>ROUND(E239*F239,2)</f>
        <v>0</v>
      </c>
      <c r="H239" s="240"/>
      <c r="I239" s="241">
        <f>ROUND(E239*H239,2)</f>
        <v>0</v>
      </c>
      <c r="J239" s="240"/>
      <c r="K239" s="241">
        <f>ROUND(E239*J239,2)</f>
        <v>0</v>
      </c>
      <c r="L239" s="241">
        <v>21</v>
      </c>
      <c r="M239" s="241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41"/>
      <c r="S239" s="241" t="s">
        <v>429</v>
      </c>
      <c r="T239" s="242" t="s">
        <v>430</v>
      </c>
      <c r="U239" s="221">
        <v>3.82</v>
      </c>
      <c r="V239" s="221">
        <f>ROUND(E239*U239,2)</f>
        <v>3.82</v>
      </c>
      <c r="W239" s="221"/>
      <c r="X239" s="221" t="s">
        <v>241</v>
      </c>
      <c r="Y239" s="221" t="s">
        <v>615</v>
      </c>
      <c r="Z239" s="210"/>
      <c r="AA239" s="210"/>
      <c r="AB239" s="210"/>
      <c r="AC239" s="210"/>
      <c r="AD239" s="210"/>
      <c r="AE239" s="210"/>
      <c r="AF239" s="210"/>
      <c r="AG239" s="210" t="s">
        <v>243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45" outlineLevel="2" x14ac:dyDescent="0.2">
      <c r="A240" s="217"/>
      <c r="B240" s="218"/>
      <c r="C240" s="255" t="s">
        <v>1276</v>
      </c>
      <c r="D240" s="247"/>
      <c r="E240" s="247"/>
      <c r="F240" s="247"/>
      <c r="G240" s="247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608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44" t="str">
        <f>C240</f>
        <v>Pro napojení nově budované kanalizační přípojky na stávající stoku, bude vyfrézován otvor pro osazení připojovací tvarovky v horní polovině potrubí stoky, úhel napojení je přípustný v rozpětí 45° - 60°. Provedení dodatečného napojení je přípustné pouze pracovníky provozovatele na základě objednávky stavebníka. Použitá vložka sedla musí zabezpečit vodotěsné napojení přípojky na kanalizaci a nesmí zasahovat do průtočného profilu stoky.</v>
      </c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2" t="s">
        <v>1848</v>
      </c>
      <c r="D241" s="223"/>
      <c r="E241" s="224">
        <v>1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247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6">
        <v>49</v>
      </c>
      <c r="B242" s="237" t="s">
        <v>1580</v>
      </c>
      <c r="C242" s="250" t="s">
        <v>1581</v>
      </c>
      <c r="D242" s="238" t="s">
        <v>450</v>
      </c>
      <c r="E242" s="239">
        <v>4</v>
      </c>
      <c r="F242" s="240"/>
      <c r="G242" s="241">
        <f>ROUND(E242*F242,2)</f>
        <v>0</v>
      </c>
      <c r="H242" s="240"/>
      <c r="I242" s="241">
        <f>ROUND(E242*H242,2)</f>
        <v>0</v>
      </c>
      <c r="J242" s="240"/>
      <c r="K242" s="241">
        <f>ROUND(E242*J242,2)</f>
        <v>0</v>
      </c>
      <c r="L242" s="241">
        <v>21</v>
      </c>
      <c r="M242" s="241">
        <f>G242*(1+L242/100)</f>
        <v>0</v>
      </c>
      <c r="N242" s="239">
        <v>0</v>
      </c>
      <c r="O242" s="239">
        <f>ROUND(E242*N242,2)</f>
        <v>0</v>
      </c>
      <c r="P242" s="239">
        <v>0</v>
      </c>
      <c r="Q242" s="239">
        <f>ROUND(E242*P242,2)</f>
        <v>0</v>
      </c>
      <c r="R242" s="241"/>
      <c r="S242" s="241" t="s">
        <v>429</v>
      </c>
      <c r="T242" s="242" t="s">
        <v>430</v>
      </c>
      <c r="U242" s="221">
        <v>0</v>
      </c>
      <c r="V242" s="221">
        <f>ROUND(E242*U242,2)</f>
        <v>0</v>
      </c>
      <c r="W242" s="221"/>
      <c r="X242" s="221" t="s">
        <v>241</v>
      </c>
      <c r="Y242" s="221" t="s">
        <v>615</v>
      </c>
      <c r="Z242" s="210"/>
      <c r="AA242" s="210"/>
      <c r="AB242" s="210"/>
      <c r="AC242" s="210"/>
      <c r="AD242" s="210"/>
      <c r="AE242" s="210"/>
      <c r="AF242" s="210"/>
      <c r="AG242" s="210" t="s">
        <v>243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2" t="s">
        <v>1843</v>
      </c>
      <c r="D243" s="223"/>
      <c r="E243" s="224">
        <v>1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247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2" t="s">
        <v>1849</v>
      </c>
      <c r="D244" s="223"/>
      <c r="E244" s="224">
        <v>3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6">
        <v>50</v>
      </c>
      <c r="B245" s="237" t="s">
        <v>1283</v>
      </c>
      <c r="C245" s="250" t="s">
        <v>1284</v>
      </c>
      <c r="D245" s="238" t="s">
        <v>450</v>
      </c>
      <c r="E245" s="239">
        <v>1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0</v>
      </c>
      <c r="O245" s="239">
        <f>ROUND(E245*N245,2)</f>
        <v>0</v>
      </c>
      <c r="P245" s="239">
        <v>0</v>
      </c>
      <c r="Q245" s="239">
        <f>ROUND(E245*P245,2)</f>
        <v>0</v>
      </c>
      <c r="R245" s="241"/>
      <c r="S245" s="241" t="s">
        <v>429</v>
      </c>
      <c r="T245" s="242" t="s">
        <v>240</v>
      </c>
      <c r="U245" s="221">
        <v>0</v>
      </c>
      <c r="V245" s="221">
        <f>ROUND(E245*U245,2)</f>
        <v>0</v>
      </c>
      <c r="W245" s="221"/>
      <c r="X245" s="221" t="s">
        <v>462</v>
      </c>
      <c r="Y245" s="221" t="s">
        <v>615</v>
      </c>
      <c r="Z245" s="210"/>
      <c r="AA245" s="210"/>
      <c r="AB245" s="210"/>
      <c r="AC245" s="210"/>
      <c r="AD245" s="210"/>
      <c r="AE245" s="210"/>
      <c r="AF245" s="210"/>
      <c r="AG245" s="210" t="s">
        <v>463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2" t="s">
        <v>1850</v>
      </c>
      <c r="D246" s="223"/>
      <c r="E246" s="224">
        <v>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247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36">
        <v>51</v>
      </c>
      <c r="B247" s="237" t="s">
        <v>1286</v>
      </c>
      <c r="C247" s="250" t="s">
        <v>1287</v>
      </c>
      <c r="D247" s="238" t="s">
        <v>450</v>
      </c>
      <c r="E247" s="239">
        <v>7</v>
      </c>
      <c r="F247" s="240"/>
      <c r="G247" s="241">
        <f>ROUND(E247*F247,2)</f>
        <v>0</v>
      </c>
      <c r="H247" s="240"/>
      <c r="I247" s="241">
        <f>ROUND(E247*H247,2)</f>
        <v>0</v>
      </c>
      <c r="J247" s="240"/>
      <c r="K247" s="241">
        <f>ROUND(E247*J247,2)</f>
        <v>0</v>
      </c>
      <c r="L247" s="241">
        <v>21</v>
      </c>
      <c r="M247" s="241">
        <f>G247*(1+L247/100)</f>
        <v>0</v>
      </c>
      <c r="N247" s="239">
        <v>5.1000000000000004E-3</v>
      </c>
      <c r="O247" s="239">
        <f>ROUND(E247*N247,2)</f>
        <v>0.04</v>
      </c>
      <c r="P247" s="239">
        <v>0</v>
      </c>
      <c r="Q247" s="239">
        <f>ROUND(E247*P247,2)</f>
        <v>0</v>
      </c>
      <c r="R247" s="241" t="s">
        <v>461</v>
      </c>
      <c r="S247" s="241" t="s">
        <v>239</v>
      </c>
      <c r="T247" s="242" t="s">
        <v>240</v>
      </c>
      <c r="U247" s="221">
        <v>0</v>
      </c>
      <c r="V247" s="221">
        <f>ROUND(E247*U247,2)</f>
        <v>0</v>
      </c>
      <c r="W247" s="221"/>
      <c r="X247" s="221" t="s">
        <v>462</v>
      </c>
      <c r="Y247" s="221" t="s">
        <v>615</v>
      </c>
      <c r="Z247" s="210"/>
      <c r="AA247" s="210"/>
      <c r="AB247" s="210"/>
      <c r="AC247" s="210"/>
      <c r="AD247" s="210"/>
      <c r="AE247" s="210"/>
      <c r="AF247" s="210"/>
      <c r="AG247" s="210" t="s">
        <v>463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2" t="s">
        <v>1851</v>
      </c>
      <c r="D248" s="223"/>
      <c r="E248" s="224">
        <v>1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2" t="s">
        <v>1852</v>
      </c>
      <c r="D249" s="223"/>
      <c r="E249" s="224">
        <v>1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247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2" t="s">
        <v>1853</v>
      </c>
      <c r="D250" s="223"/>
      <c r="E250" s="224">
        <v>1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2" t="s">
        <v>1854</v>
      </c>
      <c r="D251" s="223"/>
      <c r="E251" s="224">
        <v>1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247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2" t="s">
        <v>1855</v>
      </c>
      <c r="D252" s="223"/>
      <c r="E252" s="224">
        <v>1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247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2" t="s">
        <v>1856</v>
      </c>
      <c r="D253" s="223"/>
      <c r="E253" s="224">
        <v>1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247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2" t="s">
        <v>1857</v>
      </c>
      <c r="D254" s="223"/>
      <c r="E254" s="224">
        <v>1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247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1" x14ac:dyDescent="0.2">
      <c r="A255" s="236">
        <v>52</v>
      </c>
      <c r="B255" s="237" t="s">
        <v>1288</v>
      </c>
      <c r="C255" s="250" t="s">
        <v>1287</v>
      </c>
      <c r="D255" s="238" t="s">
        <v>450</v>
      </c>
      <c r="E255" s="239">
        <v>37</v>
      </c>
      <c r="F255" s="240"/>
      <c r="G255" s="241">
        <f>ROUND(E255*F255,2)</f>
        <v>0</v>
      </c>
      <c r="H255" s="240"/>
      <c r="I255" s="241">
        <f>ROUND(E255*H255,2)</f>
        <v>0</v>
      </c>
      <c r="J255" s="240"/>
      <c r="K255" s="241">
        <f>ROUND(E255*J255,2)</f>
        <v>0</v>
      </c>
      <c r="L255" s="241">
        <v>21</v>
      </c>
      <c r="M255" s="241">
        <f>G255*(1+L255/100)</f>
        <v>0</v>
      </c>
      <c r="N255" s="239">
        <v>1.5299999999999999E-2</v>
      </c>
      <c r="O255" s="239">
        <f>ROUND(E255*N255,2)</f>
        <v>0.56999999999999995</v>
      </c>
      <c r="P255" s="239">
        <v>0</v>
      </c>
      <c r="Q255" s="239">
        <f>ROUND(E255*P255,2)</f>
        <v>0</v>
      </c>
      <c r="R255" s="241" t="s">
        <v>461</v>
      </c>
      <c r="S255" s="241" t="s">
        <v>239</v>
      </c>
      <c r="T255" s="242" t="s">
        <v>240</v>
      </c>
      <c r="U255" s="221">
        <v>0</v>
      </c>
      <c r="V255" s="221">
        <f>ROUND(E255*U255,2)</f>
        <v>0</v>
      </c>
      <c r="W255" s="221"/>
      <c r="X255" s="221" t="s">
        <v>462</v>
      </c>
      <c r="Y255" s="221" t="s">
        <v>312</v>
      </c>
      <c r="Z255" s="210"/>
      <c r="AA255" s="210"/>
      <c r="AB255" s="210"/>
      <c r="AC255" s="210"/>
      <c r="AD255" s="210"/>
      <c r="AE255" s="210"/>
      <c r="AF255" s="210"/>
      <c r="AG255" s="210" t="s">
        <v>463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2" t="s">
        <v>1858</v>
      </c>
      <c r="D256" s="223"/>
      <c r="E256" s="224">
        <v>5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247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2" t="s">
        <v>1859</v>
      </c>
      <c r="D257" s="223"/>
      <c r="E257" s="224">
        <v>3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247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2" t="s">
        <v>1860</v>
      </c>
      <c r="D258" s="223"/>
      <c r="E258" s="224">
        <v>5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247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2" t="s">
        <v>1861</v>
      </c>
      <c r="D259" s="223"/>
      <c r="E259" s="224">
        <v>8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247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2" t="s">
        <v>1862</v>
      </c>
      <c r="D260" s="223"/>
      <c r="E260" s="224">
        <v>8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247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2" t="s">
        <v>1863</v>
      </c>
      <c r="D261" s="223"/>
      <c r="E261" s="224">
        <v>4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2" t="s">
        <v>1864</v>
      </c>
      <c r="D262" s="223"/>
      <c r="E262" s="224">
        <v>4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247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33.75" outlineLevel="1" x14ac:dyDescent="0.2">
      <c r="A263" s="236">
        <v>53</v>
      </c>
      <c r="B263" s="237" t="s">
        <v>1290</v>
      </c>
      <c r="C263" s="250" t="s">
        <v>1291</v>
      </c>
      <c r="D263" s="238" t="s">
        <v>450</v>
      </c>
      <c r="E263" s="239">
        <v>6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1.2700000000000001E-3</v>
      </c>
      <c r="O263" s="239">
        <f>ROUND(E263*N263,2)</f>
        <v>0.01</v>
      </c>
      <c r="P263" s="239">
        <v>0</v>
      </c>
      <c r="Q263" s="239">
        <f>ROUND(E263*P263,2)</f>
        <v>0</v>
      </c>
      <c r="R263" s="241" t="s">
        <v>461</v>
      </c>
      <c r="S263" s="241" t="s">
        <v>239</v>
      </c>
      <c r="T263" s="242" t="s">
        <v>240</v>
      </c>
      <c r="U263" s="221">
        <v>0</v>
      </c>
      <c r="V263" s="221">
        <f>ROUND(E263*U263,2)</f>
        <v>0</v>
      </c>
      <c r="W263" s="221"/>
      <c r="X263" s="221" t="s">
        <v>462</v>
      </c>
      <c r="Y263" s="221" t="s">
        <v>615</v>
      </c>
      <c r="Z263" s="210"/>
      <c r="AA263" s="210"/>
      <c r="AB263" s="210"/>
      <c r="AC263" s="210"/>
      <c r="AD263" s="210"/>
      <c r="AE263" s="210"/>
      <c r="AF263" s="210"/>
      <c r="AG263" s="210" t="s">
        <v>463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2" t="s">
        <v>1865</v>
      </c>
      <c r="D264" s="223"/>
      <c r="E264" s="224">
        <v>6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247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6">
        <v>54</v>
      </c>
      <c r="B265" s="237" t="s">
        <v>1866</v>
      </c>
      <c r="C265" s="250" t="s">
        <v>1867</v>
      </c>
      <c r="D265" s="238" t="s">
        <v>450</v>
      </c>
      <c r="E265" s="239">
        <v>3</v>
      </c>
      <c r="F265" s="240"/>
      <c r="G265" s="241">
        <f>ROUND(E265*F265,2)</f>
        <v>0</v>
      </c>
      <c r="H265" s="240"/>
      <c r="I265" s="241">
        <f>ROUND(E265*H265,2)</f>
        <v>0</v>
      </c>
      <c r="J265" s="240"/>
      <c r="K265" s="241">
        <f>ROUND(E265*J265,2)</f>
        <v>0</v>
      </c>
      <c r="L265" s="241">
        <v>21</v>
      </c>
      <c r="M265" s="241">
        <f>G265*(1+L265/100)</f>
        <v>0</v>
      </c>
      <c r="N265" s="239">
        <v>9.5E-4</v>
      </c>
      <c r="O265" s="239">
        <f>ROUND(E265*N265,2)</f>
        <v>0</v>
      </c>
      <c r="P265" s="239">
        <v>0</v>
      </c>
      <c r="Q265" s="239">
        <f>ROUND(E265*P265,2)</f>
        <v>0</v>
      </c>
      <c r="R265" s="241" t="s">
        <v>461</v>
      </c>
      <c r="S265" s="241" t="s">
        <v>239</v>
      </c>
      <c r="T265" s="242" t="s">
        <v>240</v>
      </c>
      <c r="U265" s="221">
        <v>0</v>
      </c>
      <c r="V265" s="221">
        <f>ROUND(E265*U265,2)</f>
        <v>0</v>
      </c>
      <c r="W265" s="221"/>
      <c r="X265" s="221" t="s">
        <v>462</v>
      </c>
      <c r="Y265" s="221" t="s">
        <v>615</v>
      </c>
      <c r="Z265" s="210"/>
      <c r="AA265" s="210"/>
      <c r="AB265" s="210"/>
      <c r="AC265" s="210"/>
      <c r="AD265" s="210"/>
      <c r="AE265" s="210"/>
      <c r="AF265" s="210"/>
      <c r="AG265" s="210" t="s">
        <v>463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2" t="s">
        <v>1868</v>
      </c>
      <c r="D266" s="223"/>
      <c r="E266" s="224">
        <v>3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247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36">
        <v>55</v>
      </c>
      <c r="B267" s="237" t="s">
        <v>1616</v>
      </c>
      <c r="C267" s="250" t="s">
        <v>1617</v>
      </c>
      <c r="D267" s="238" t="s">
        <v>450</v>
      </c>
      <c r="E267" s="239">
        <v>1</v>
      </c>
      <c r="F267" s="240"/>
      <c r="G267" s="241">
        <f>ROUND(E267*F267,2)</f>
        <v>0</v>
      </c>
      <c r="H267" s="240"/>
      <c r="I267" s="241">
        <f>ROUND(E267*H267,2)</f>
        <v>0</v>
      </c>
      <c r="J267" s="240"/>
      <c r="K267" s="241">
        <f>ROUND(E267*J267,2)</f>
        <v>0</v>
      </c>
      <c r="L267" s="241">
        <v>21</v>
      </c>
      <c r="M267" s="241">
        <f>G267*(1+L267/100)</f>
        <v>0</v>
      </c>
      <c r="N267" s="239">
        <v>2.1999999999999999E-2</v>
      </c>
      <c r="O267" s="239">
        <f>ROUND(E267*N267,2)</f>
        <v>0.02</v>
      </c>
      <c r="P267" s="239">
        <v>0</v>
      </c>
      <c r="Q267" s="239">
        <f>ROUND(E267*P267,2)</f>
        <v>0</v>
      </c>
      <c r="R267" s="241" t="s">
        <v>461</v>
      </c>
      <c r="S267" s="241" t="s">
        <v>239</v>
      </c>
      <c r="T267" s="242" t="s">
        <v>240</v>
      </c>
      <c r="U267" s="221">
        <v>0</v>
      </c>
      <c r="V267" s="221">
        <f>ROUND(E267*U267,2)</f>
        <v>0</v>
      </c>
      <c r="W267" s="221"/>
      <c r="X267" s="221" t="s">
        <v>462</v>
      </c>
      <c r="Y267" s="221" t="s">
        <v>615</v>
      </c>
      <c r="Z267" s="210"/>
      <c r="AA267" s="210"/>
      <c r="AB267" s="210"/>
      <c r="AC267" s="210"/>
      <c r="AD267" s="210"/>
      <c r="AE267" s="210"/>
      <c r="AF267" s="210"/>
      <c r="AG267" s="210" t="s">
        <v>463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2" t="s">
        <v>1843</v>
      </c>
      <c r="D268" s="223"/>
      <c r="E268" s="224">
        <v>1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247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6">
        <v>56</v>
      </c>
      <c r="B269" s="237" t="s">
        <v>1869</v>
      </c>
      <c r="C269" s="250" t="s">
        <v>1870</v>
      </c>
      <c r="D269" s="238" t="s">
        <v>450</v>
      </c>
      <c r="E269" s="239">
        <v>2</v>
      </c>
      <c r="F269" s="240"/>
      <c r="G269" s="241">
        <f>ROUND(E269*F269,2)</f>
        <v>0</v>
      </c>
      <c r="H269" s="240"/>
      <c r="I269" s="241">
        <f>ROUND(E269*H269,2)</f>
        <v>0</v>
      </c>
      <c r="J269" s="240"/>
      <c r="K269" s="241">
        <f>ROUND(E269*J269,2)</f>
        <v>0</v>
      </c>
      <c r="L269" s="241">
        <v>21</v>
      </c>
      <c r="M269" s="241">
        <f>G269*(1+L269/100)</f>
        <v>0</v>
      </c>
      <c r="N269" s="239">
        <v>2.1999999999999999E-2</v>
      </c>
      <c r="O269" s="239">
        <f>ROUND(E269*N269,2)</f>
        <v>0.04</v>
      </c>
      <c r="P269" s="239">
        <v>0</v>
      </c>
      <c r="Q269" s="239">
        <f>ROUND(E269*P269,2)</f>
        <v>0</v>
      </c>
      <c r="R269" s="241" t="s">
        <v>461</v>
      </c>
      <c r="S269" s="241" t="s">
        <v>239</v>
      </c>
      <c r="T269" s="242" t="s">
        <v>240</v>
      </c>
      <c r="U269" s="221">
        <v>0</v>
      </c>
      <c r="V269" s="221">
        <f>ROUND(E269*U269,2)</f>
        <v>0</v>
      </c>
      <c r="W269" s="221"/>
      <c r="X269" s="221" t="s">
        <v>462</v>
      </c>
      <c r="Y269" s="221" t="s">
        <v>615</v>
      </c>
      <c r="Z269" s="210"/>
      <c r="AA269" s="210"/>
      <c r="AB269" s="210"/>
      <c r="AC269" s="210"/>
      <c r="AD269" s="210"/>
      <c r="AE269" s="210"/>
      <c r="AF269" s="210"/>
      <c r="AG269" s="210" t="s">
        <v>463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2" t="s">
        <v>1841</v>
      </c>
      <c r="D270" s="223"/>
      <c r="E270" s="224">
        <v>1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247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2" t="s">
        <v>1842</v>
      </c>
      <c r="D271" s="223"/>
      <c r="E271" s="224">
        <v>1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247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6">
        <v>57</v>
      </c>
      <c r="B272" s="237" t="s">
        <v>1618</v>
      </c>
      <c r="C272" s="250" t="s">
        <v>1619</v>
      </c>
      <c r="D272" s="238" t="s">
        <v>450</v>
      </c>
      <c r="E272" s="239">
        <v>1</v>
      </c>
      <c r="F272" s="240"/>
      <c r="G272" s="241">
        <f>ROUND(E272*F272,2)</f>
        <v>0</v>
      </c>
      <c r="H272" s="240"/>
      <c r="I272" s="241">
        <f>ROUND(E272*H272,2)</f>
        <v>0</v>
      </c>
      <c r="J272" s="240"/>
      <c r="K272" s="241">
        <f>ROUND(E272*J272,2)</f>
        <v>0</v>
      </c>
      <c r="L272" s="241">
        <v>21</v>
      </c>
      <c r="M272" s="241">
        <f>G272*(1+L272/100)</f>
        <v>0</v>
      </c>
      <c r="N272" s="239">
        <v>2.6200000000000001E-2</v>
      </c>
      <c r="O272" s="239">
        <f>ROUND(E272*N272,2)</f>
        <v>0.03</v>
      </c>
      <c r="P272" s="239">
        <v>0</v>
      </c>
      <c r="Q272" s="239">
        <f>ROUND(E272*P272,2)</f>
        <v>0</v>
      </c>
      <c r="R272" s="241" t="s">
        <v>461</v>
      </c>
      <c r="S272" s="241" t="s">
        <v>239</v>
      </c>
      <c r="T272" s="242" t="s">
        <v>240</v>
      </c>
      <c r="U272" s="221">
        <v>0</v>
      </c>
      <c r="V272" s="221">
        <f>ROUND(E272*U272,2)</f>
        <v>0</v>
      </c>
      <c r="W272" s="221"/>
      <c r="X272" s="221" t="s">
        <v>462</v>
      </c>
      <c r="Y272" s="221" t="s">
        <v>615</v>
      </c>
      <c r="Z272" s="210"/>
      <c r="AA272" s="210"/>
      <c r="AB272" s="210"/>
      <c r="AC272" s="210"/>
      <c r="AD272" s="210"/>
      <c r="AE272" s="210"/>
      <c r="AF272" s="210"/>
      <c r="AG272" s="210" t="s">
        <v>463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2" t="s">
        <v>1871</v>
      </c>
      <c r="D273" s="223"/>
      <c r="E273" s="224">
        <v>1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247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6">
        <v>58</v>
      </c>
      <c r="B274" s="237" t="s">
        <v>1872</v>
      </c>
      <c r="C274" s="250" t="s">
        <v>1873</v>
      </c>
      <c r="D274" s="238" t="s">
        <v>450</v>
      </c>
      <c r="E274" s="239">
        <v>1</v>
      </c>
      <c r="F274" s="240"/>
      <c r="G274" s="241">
        <f>ROUND(E274*F274,2)</f>
        <v>0</v>
      </c>
      <c r="H274" s="240"/>
      <c r="I274" s="241">
        <f>ROUND(E274*H274,2)</f>
        <v>0</v>
      </c>
      <c r="J274" s="240"/>
      <c r="K274" s="241">
        <f>ROUND(E274*J274,2)</f>
        <v>0</v>
      </c>
      <c r="L274" s="241">
        <v>21</v>
      </c>
      <c r="M274" s="241">
        <f>G274*(1+L274/100)</f>
        <v>0</v>
      </c>
      <c r="N274" s="239">
        <v>7.8600000000000003E-2</v>
      </c>
      <c r="O274" s="239">
        <f>ROUND(E274*N274,2)</f>
        <v>0.08</v>
      </c>
      <c r="P274" s="239">
        <v>0</v>
      </c>
      <c r="Q274" s="239">
        <f>ROUND(E274*P274,2)</f>
        <v>0</v>
      </c>
      <c r="R274" s="241" t="s">
        <v>461</v>
      </c>
      <c r="S274" s="241" t="s">
        <v>239</v>
      </c>
      <c r="T274" s="242" t="s">
        <v>240</v>
      </c>
      <c r="U274" s="221">
        <v>0</v>
      </c>
      <c r="V274" s="221">
        <f>ROUND(E274*U274,2)</f>
        <v>0</v>
      </c>
      <c r="W274" s="221"/>
      <c r="X274" s="221" t="s">
        <v>462</v>
      </c>
      <c r="Y274" s="221" t="s">
        <v>615</v>
      </c>
      <c r="Z274" s="210"/>
      <c r="AA274" s="210"/>
      <c r="AB274" s="210"/>
      <c r="AC274" s="210"/>
      <c r="AD274" s="210"/>
      <c r="AE274" s="210"/>
      <c r="AF274" s="210"/>
      <c r="AG274" s="210" t="s">
        <v>463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2" t="s">
        <v>1874</v>
      </c>
      <c r="D275" s="223"/>
      <c r="E275" s="224">
        <v>1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247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36">
        <v>59</v>
      </c>
      <c r="B276" s="237" t="s">
        <v>1622</v>
      </c>
      <c r="C276" s="250" t="s">
        <v>1623</v>
      </c>
      <c r="D276" s="238" t="s">
        <v>450</v>
      </c>
      <c r="E276" s="239">
        <v>3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1.2E-2</v>
      </c>
      <c r="O276" s="239">
        <f>ROUND(E276*N276,2)</f>
        <v>0.04</v>
      </c>
      <c r="P276" s="239">
        <v>0</v>
      </c>
      <c r="Q276" s="239">
        <f>ROUND(E276*P276,2)</f>
        <v>0</v>
      </c>
      <c r="R276" s="241" t="s">
        <v>461</v>
      </c>
      <c r="S276" s="241" t="s">
        <v>239</v>
      </c>
      <c r="T276" s="242" t="s">
        <v>1875</v>
      </c>
      <c r="U276" s="221">
        <v>0</v>
      </c>
      <c r="V276" s="221">
        <f>ROUND(E276*U276,2)</f>
        <v>0</v>
      </c>
      <c r="W276" s="221"/>
      <c r="X276" s="221" t="s">
        <v>462</v>
      </c>
      <c r="Y276" s="221" t="s">
        <v>615</v>
      </c>
      <c r="Z276" s="210"/>
      <c r="AA276" s="210"/>
      <c r="AB276" s="210"/>
      <c r="AC276" s="210"/>
      <c r="AD276" s="210"/>
      <c r="AE276" s="210"/>
      <c r="AF276" s="210"/>
      <c r="AG276" s="210" t="s">
        <v>463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2" t="s">
        <v>1844</v>
      </c>
      <c r="D277" s="223"/>
      <c r="E277" s="224"/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247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2" t="s">
        <v>1845</v>
      </c>
      <c r="D278" s="223"/>
      <c r="E278" s="224">
        <v>3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247</v>
      </c>
      <c r="AH278" s="210">
        <v>5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6">
        <v>60</v>
      </c>
      <c r="B279" s="237" t="s">
        <v>1628</v>
      </c>
      <c r="C279" s="250" t="s">
        <v>1629</v>
      </c>
      <c r="D279" s="238" t="s">
        <v>450</v>
      </c>
      <c r="E279" s="239">
        <v>2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21</v>
      </c>
      <c r="M279" s="241">
        <f>G279*(1+L279/100)</f>
        <v>0</v>
      </c>
      <c r="N279" s="239">
        <v>8.7999999999999995E-2</v>
      </c>
      <c r="O279" s="239">
        <f>ROUND(E279*N279,2)</f>
        <v>0.18</v>
      </c>
      <c r="P279" s="239">
        <v>0</v>
      </c>
      <c r="Q279" s="239">
        <f>ROUND(E279*P279,2)</f>
        <v>0</v>
      </c>
      <c r="R279" s="241" t="s">
        <v>461</v>
      </c>
      <c r="S279" s="241" t="s">
        <v>239</v>
      </c>
      <c r="T279" s="242" t="s">
        <v>1875</v>
      </c>
      <c r="U279" s="221">
        <v>0</v>
      </c>
      <c r="V279" s="221">
        <f>ROUND(E279*U279,2)</f>
        <v>0</v>
      </c>
      <c r="W279" s="221"/>
      <c r="X279" s="221" t="s">
        <v>462</v>
      </c>
      <c r="Y279" s="221" t="s">
        <v>615</v>
      </c>
      <c r="Z279" s="210"/>
      <c r="AA279" s="210"/>
      <c r="AB279" s="210"/>
      <c r="AC279" s="210"/>
      <c r="AD279" s="210"/>
      <c r="AE279" s="210"/>
      <c r="AF279" s="210"/>
      <c r="AG279" s="210" t="s">
        <v>463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2" t="s">
        <v>1841</v>
      </c>
      <c r="D280" s="223"/>
      <c r="E280" s="224">
        <v>1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247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2" t="s">
        <v>1843</v>
      </c>
      <c r="D281" s="223"/>
      <c r="E281" s="224">
        <v>1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247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36">
        <v>61</v>
      </c>
      <c r="B282" s="237" t="s">
        <v>1876</v>
      </c>
      <c r="C282" s="250" t="s">
        <v>1877</v>
      </c>
      <c r="D282" s="238" t="s">
        <v>450</v>
      </c>
      <c r="E282" s="239">
        <v>1</v>
      </c>
      <c r="F282" s="240"/>
      <c r="G282" s="241">
        <f>ROUND(E282*F282,2)</f>
        <v>0</v>
      </c>
      <c r="H282" s="240"/>
      <c r="I282" s="241">
        <f>ROUND(E282*H282,2)</f>
        <v>0</v>
      </c>
      <c r="J282" s="240"/>
      <c r="K282" s="241">
        <f>ROUND(E282*J282,2)</f>
        <v>0</v>
      </c>
      <c r="L282" s="241">
        <v>21</v>
      </c>
      <c r="M282" s="241">
        <f>G282*(1+L282/100)</f>
        <v>0</v>
      </c>
      <c r="N282" s="239">
        <v>0.16900000000000001</v>
      </c>
      <c r="O282" s="239">
        <f>ROUND(E282*N282,2)</f>
        <v>0.17</v>
      </c>
      <c r="P282" s="239">
        <v>0</v>
      </c>
      <c r="Q282" s="239">
        <f>ROUND(E282*P282,2)</f>
        <v>0</v>
      </c>
      <c r="R282" s="241" t="s">
        <v>461</v>
      </c>
      <c r="S282" s="241" t="s">
        <v>239</v>
      </c>
      <c r="T282" s="242" t="s">
        <v>240</v>
      </c>
      <c r="U282" s="221">
        <v>0</v>
      </c>
      <c r="V282" s="221">
        <f>ROUND(E282*U282,2)</f>
        <v>0</v>
      </c>
      <c r="W282" s="221"/>
      <c r="X282" s="221" t="s">
        <v>462</v>
      </c>
      <c r="Y282" s="221" t="s">
        <v>615</v>
      </c>
      <c r="Z282" s="210"/>
      <c r="AA282" s="210"/>
      <c r="AB282" s="210"/>
      <c r="AC282" s="210"/>
      <c r="AD282" s="210"/>
      <c r="AE282" s="210"/>
      <c r="AF282" s="210"/>
      <c r="AG282" s="210" t="s">
        <v>463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2" t="s">
        <v>1842</v>
      </c>
      <c r="D283" s="223"/>
      <c r="E283" s="224">
        <v>1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247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36">
        <v>62</v>
      </c>
      <c r="B284" s="237" t="s">
        <v>1292</v>
      </c>
      <c r="C284" s="250" t="s">
        <v>1293</v>
      </c>
      <c r="D284" s="238" t="s">
        <v>450</v>
      </c>
      <c r="E284" s="239">
        <v>2</v>
      </c>
      <c r="F284" s="240"/>
      <c r="G284" s="241">
        <f>ROUND(E284*F284,2)</f>
        <v>0</v>
      </c>
      <c r="H284" s="240"/>
      <c r="I284" s="241">
        <f>ROUND(E284*H284,2)</f>
        <v>0</v>
      </c>
      <c r="J284" s="240"/>
      <c r="K284" s="241">
        <f>ROUND(E284*J284,2)</f>
        <v>0</v>
      </c>
      <c r="L284" s="241">
        <v>21</v>
      </c>
      <c r="M284" s="241">
        <f>G284*(1+L284/100)</f>
        <v>0</v>
      </c>
      <c r="N284" s="239">
        <v>9.6000000000000002E-2</v>
      </c>
      <c r="O284" s="239">
        <f>ROUND(E284*N284,2)</f>
        <v>0.19</v>
      </c>
      <c r="P284" s="239">
        <v>0</v>
      </c>
      <c r="Q284" s="239">
        <f>ROUND(E284*P284,2)</f>
        <v>0</v>
      </c>
      <c r="R284" s="241" t="s">
        <v>461</v>
      </c>
      <c r="S284" s="241" t="s">
        <v>239</v>
      </c>
      <c r="T284" s="242" t="s">
        <v>240</v>
      </c>
      <c r="U284" s="221">
        <v>0</v>
      </c>
      <c r="V284" s="221">
        <f>ROUND(E284*U284,2)</f>
        <v>0</v>
      </c>
      <c r="W284" s="221"/>
      <c r="X284" s="221" t="s">
        <v>462</v>
      </c>
      <c r="Y284" s="221" t="s">
        <v>615</v>
      </c>
      <c r="Z284" s="210"/>
      <c r="AA284" s="210"/>
      <c r="AB284" s="210"/>
      <c r="AC284" s="210"/>
      <c r="AD284" s="210"/>
      <c r="AE284" s="210"/>
      <c r="AF284" s="210"/>
      <c r="AG284" s="210" t="s">
        <v>463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52" t="s">
        <v>1850</v>
      </c>
      <c r="D285" s="223"/>
      <c r="E285" s="224">
        <v>1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247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2" t="s">
        <v>1878</v>
      </c>
      <c r="D286" s="223"/>
      <c r="E286" s="224">
        <v>1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247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6">
        <v>63</v>
      </c>
      <c r="B287" s="237" t="s">
        <v>1879</v>
      </c>
      <c r="C287" s="250" t="s">
        <v>1880</v>
      </c>
      <c r="D287" s="238" t="s">
        <v>450</v>
      </c>
      <c r="E287" s="239">
        <v>1</v>
      </c>
      <c r="F287" s="240"/>
      <c r="G287" s="241">
        <f>ROUND(E287*F287,2)</f>
        <v>0</v>
      </c>
      <c r="H287" s="240"/>
      <c r="I287" s="241">
        <f>ROUND(E287*H287,2)</f>
        <v>0</v>
      </c>
      <c r="J287" s="240"/>
      <c r="K287" s="241">
        <f>ROUND(E287*J287,2)</f>
        <v>0</v>
      </c>
      <c r="L287" s="241">
        <v>21</v>
      </c>
      <c r="M287" s="241">
        <f>G287*(1+L287/100)</f>
        <v>0</v>
      </c>
      <c r="N287" s="239">
        <v>7.4999999999999997E-2</v>
      </c>
      <c r="O287" s="239">
        <f>ROUND(E287*N287,2)</f>
        <v>0.08</v>
      </c>
      <c r="P287" s="239">
        <v>0</v>
      </c>
      <c r="Q287" s="239">
        <f>ROUND(E287*P287,2)</f>
        <v>0</v>
      </c>
      <c r="R287" s="241" t="s">
        <v>461</v>
      </c>
      <c r="S287" s="241" t="s">
        <v>239</v>
      </c>
      <c r="T287" s="242" t="s">
        <v>240</v>
      </c>
      <c r="U287" s="221">
        <v>0</v>
      </c>
      <c r="V287" s="221">
        <f>ROUND(E287*U287,2)</f>
        <v>0</v>
      </c>
      <c r="W287" s="221"/>
      <c r="X287" s="221" t="s">
        <v>462</v>
      </c>
      <c r="Y287" s="221" t="s">
        <v>615</v>
      </c>
      <c r="Z287" s="210"/>
      <c r="AA287" s="210"/>
      <c r="AB287" s="210"/>
      <c r="AC287" s="210"/>
      <c r="AD287" s="210"/>
      <c r="AE287" s="210"/>
      <c r="AF287" s="210"/>
      <c r="AG287" s="210" t="s">
        <v>463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52" t="s">
        <v>1842</v>
      </c>
      <c r="D288" s="223"/>
      <c r="E288" s="224">
        <v>1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247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6">
        <v>64</v>
      </c>
      <c r="B289" s="237" t="s">
        <v>1294</v>
      </c>
      <c r="C289" s="250" t="s">
        <v>1295</v>
      </c>
      <c r="D289" s="238" t="s">
        <v>450</v>
      </c>
      <c r="E289" s="239">
        <v>2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21</v>
      </c>
      <c r="M289" s="241">
        <f>G289*(1+L289/100)</f>
        <v>0</v>
      </c>
      <c r="N289" s="239">
        <v>0.58499999999999996</v>
      </c>
      <c r="O289" s="239">
        <f>ROUND(E289*N289,2)</f>
        <v>1.17</v>
      </c>
      <c r="P289" s="239">
        <v>0</v>
      </c>
      <c r="Q289" s="239">
        <f>ROUND(E289*P289,2)</f>
        <v>0</v>
      </c>
      <c r="R289" s="241" t="s">
        <v>461</v>
      </c>
      <c r="S289" s="241" t="s">
        <v>239</v>
      </c>
      <c r="T289" s="242" t="s">
        <v>240</v>
      </c>
      <c r="U289" s="221">
        <v>0</v>
      </c>
      <c r="V289" s="221">
        <f>ROUND(E289*U289,2)</f>
        <v>0</v>
      </c>
      <c r="W289" s="221"/>
      <c r="X289" s="221" t="s">
        <v>462</v>
      </c>
      <c r="Y289" s="221" t="s">
        <v>615</v>
      </c>
      <c r="Z289" s="210"/>
      <c r="AA289" s="210"/>
      <c r="AB289" s="210"/>
      <c r="AC289" s="210"/>
      <c r="AD289" s="210"/>
      <c r="AE289" s="210"/>
      <c r="AF289" s="210"/>
      <c r="AG289" s="210" t="s">
        <v>463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52" t="s">
        <v>1850</v>
      </c>
      <c r="D290" s="223"/>
      <c r="E290" s="224">
        <v>1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247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2" t="s">
        <v>1878</v>
      </c>
      <c r="D291" s="223"/>
      <c r="E291" s="224">
        <v>1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247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6">
        <v>65</v>
      </c>
      <c r="B292" s="237" t="s">
        <v>1296</v>
      </c>
      <c r="C292" s="250" t="s">
        <v>1297</v>
      </c>
      <c r="D292" s="238" t="s">
        <v>450</v>
      </c>
      <c r="E292" s="239">
        <v>1</v>
      </c>
      <c r="F292" s="240"/>
      <c r="G292" s="241">
        <f>ROUND(E292*F292,2)</f>
        <v>0</v>
      </c>
      <c r="H292" s="240"/>
      <c r="I292" s="241">
        <f>ROUND(E292*H292,2)</f>
        <v>0</v>
      </c>
      <c r="J292" s="240"/>
      <c r="K292" s="241">
        <f>ROUND(E292*J292,2)</f>
        <v>0</v>
      </c>
      <c r="L292" s="241">
        <v>21</v>
      </c>
      <c r="M292" s="241">
        <f>G292*(1+L292/100)</f>
        <v>0</v>
      </c>
      <c r="N292" s="239">
        <v>0.25</v>
      </c>
      <c r="O292" s="239">
        <f>ROUND(E292*N292,2)</f>
        <v>0.25</v>
      </c>
      <c r="P292" s="239">
        <v>0</v>
      </c>
      <c r="Q292" s="239">
        <f>ROUND(E292*P292,2)</f>
        <v>0</v>
      </c>
      <c r="R292" s="241" t="s">
        <v>461</v>
      </c>
      <c r="S292" s="241" t="s">
        <v>239</v>
      </c>
      <c r="T292" s="242" t="s">
        <v>240</v>
      </c>
      <c r="U292" s="221">
        <v>0</v>
      </c>
      <c r="V292" s="221">
        <f>ROUND(E292*U292,2)</f>
        <v>0</v>
      </c>
      <c r="W292" s="221"/>
      <c r="X292" s="221" t="s">
        <v>462</v>
      </c>
      <c r="Y292" s="221" t="s">
        <v>615</v>
      </c>
      <c r="Z292" s="210"/>
      <c r="AA292" s="210"/>
      <c r="AB292" s="210"/>
      <c r="AC292" s="210"/>
      <c r="AD292" s="210"/>
      <c r="AE292" s="210"/>
      <c r="AF292" s="210"/>
      <c r="AG292" s="210" t="s">
        <v>463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2" t="s">
        <v>1878</v>
      </c>
      <c r="D293" s="223"/>
      <c r="E293" s="224">
        <v>1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247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36">
        <v>66</v>
      </c>
      <c r="B294" s="237" t="s">
        <v>1298</v>
      </c>
      <c r="C294" s="250" t="s">
        <v>1299</v>
      </c>
      <c r="D294" s="238" t="s">
        <v>450</v>
      </c>
      <c r="E294" s="239">
        <v>2</v>
      </c>
      <c r="F294" s="240"/>
      <c r="G294" s="241">
        <f>ROUND(E294*F294,2)</f>
        <v>0</v>
      </c>
      <c r="H294" s="240"/>
      <c r="I294" s="241">
        <f>ROUND(E294*H294,2)</f>
        <v>0</v>
      </c>
      <c r="J294" s="240"/>
      <c r="K294" s="241">
        <f>ROUND(E294*J294,2)</f>
        <v>0</v>
      </c>
      <c r="L294" s="241">
        <v>21</v>
      </c>
      <c r="M294" s="241">
        <f>G294*(1+L294/100)</f>
        <v>0</v>
      </c>
      <c r="N294" s="239">
        <v>0.5</v>
      </c>
      <c r="O294" s="239">
        <f>ROUND(E294*N294,2)</f>
        <v>1</v>
      </c>
      <c r="P294" s="239">
        <v>0</v>
      </c>
      <c r="Q294" s="239">
        <f>ROUND(E294*P294,2)</f>
        <v>0</v>
      </c>
      <c r="R294" s="241" t="s">
        <v>461</v>
      </c>
      <c r="S294" s="241" t="s">
        <v>239</v>
      </c>
      <c r="T294" s="242" t="s">
        <v>240</v>
      </c>
      <c r="U294" s="221">
        <v>0</v>
      </c>
      <c r="V294" s="221">
        <f>ROUND(E294*U294,2)</f>
        <v>0</v>
      </c>
      <c r="W294" s="221"/>
      <c r="X294" s="221" t="s">
        <v>462</v>
      </c>
      <c r="Y294" s="221" t="s">
        <v>615</v>
      </c>
      <c r="Z294" s="210"/>
      <c r="AA294" s="210"/>
      <c r="AB294" s="210"/>
      <c r="AC294" s="210"/>
      <c r="AD294" s="210"/>
      <c r="AE294" s="210"/>
      <c r="AF294" s="210"/>
      <c r="AG294" s="210" t="s">
        <v>463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52" t="s">
        <v>1881</v>
      </c>
      <c r="D295" s="223"/>
      <c r="E295" s="224">
        <v>2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247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36">
        <v>67</v>
      </c>
      <c r="B296" s="237" t="s">
        <v>1300</v>
      </c>
      <c r="C296" s="250" t="s">
        <v>1301</v>
      </c>
      <c r="D296" s="238" t="s">
        <v>450</v>
      </c>
      <c r="E296" s="239">
        <v>2</v>
      </c>
      <c r="F296" s="240"/>
      <c r="G296" s="241">
        <f>ROUND(E296*F296,2)</f>
        <v>0</v>
      </c>
      <c r="H296" s="240"/>
      <c r="I296" s="241">
        <f>ROUND(E296*H296,2)</f>
        <v>0</v>
      </c>
      <c r="J296" s="240"/>
      <c r="K296" s="241">
        <f>ROUND(E296*J296,2)</f>
        <v>0</v>
      </c>
      <c r="L296" s="241">
        <v>21</v>
      </c>
      <c r="M296" s="241">
        <f>G296*(1+L296/100)</f>
        <v>0</v>
      </c>
      <c r="N296" s="239">
        <v>1.87</v>
      </c>
      <c r="O296" s="239">
        <f>ROUND(E296*N296,2)</f>
        <v>3.74</v>
      </c>
      <c r="P296" s="239">
        <v>0</v>
      </c>
      <c r="Q296" s="239">
        <f>ROUND(E296*P296,2)</f>
        <v>0</v>
      </c>
      <c r="R296" s="241" t="s">
        <v>461</v>
      </c>
      <c r="S296" s="241" t="s">
        <v>239</v>
      </c>
      <c r="T296" s="242" t="s">
        <v>240</v>
      </c>
      <c r="U296" s="221">
        <v>0</v>
      </c>
      <c r="V296" s="221">
        <f>ROUND(E296*U296,2)</f>
        <v>0</v>
      </c>
      <c r="W296" s="221"/>
      <c r="X296" s="221" t="s">
        <v>462</v>
      </c>
      <c r="Y296" s="221" t="s">
        <v>615</v>
      </c>
      <c r="Z296" s="210"/>
      <c r="AA296" s="210"/>
      <c r="AB296" s="210"/>
      <c r="AC296" s="210"/>
      <c r="AD296" s="210"/>
      <c r="AE296" s="210"/>
      <c r="AF296" s="210"/>
      <c r="AG296" s="210" t="s">
        <v>463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2" t="s">
        <v>1850</v>
      </c>
      <c r="D297" s="223"/>
      <c r="E297" s="224">
        <v>1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247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52" t="s">
        <v>1878</v>
      </c>
      <c r="D298" s="223"/>
      <c r="E298" s="224">
        <v>1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247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1" x14ac:dyDescent="0.2">
      <c r="A299" s="236">
        <v>68</v>
      </c>
      <c r="B299" s="237" t="s">
        <v>1302</v>
      </c>
      <c r="C299" s="250" t="s">
        <v>1303</v>
      </c>
      <c r="D299" s="238" t="s">
        <v>450</v>
      </c>
      <c r="E299" s="239">
        <v>4</v>
      </c>
      <c r="F299" s="240"/>
      <c r="G299" s="241">
        <f>ROUND(E299*F299,2)</f>
        <v>0</v>
      </c>
      <c r="H299" s="240"/>
      <c r="I299" s="241">
        <f>ROUND(E299*H299,2)</f>
        <v>0</v>
      </c>
      <c r="J299" s="240"/>
      <c r="K299" s="241">
        <f>ROUND(E299*J299,2)</f>
        <v>0</v>
      </c>
      <c r="L299" s="241">
        <v>21</v>
      </c>
      <c r="M299" s="241">
        <f>G299*(1+L299/100)</f>
        <v>0</v>
      </c>
      <c r="N299" s="239">
        <v>2E-3</v>
      </c>
      <c r="O299" s="239">
        <f>ROUND(E299*N299,2)</f>
        <v>0.01</v>
      </c>
      <c r="P299" s="239">
        <v>0</v>
      </c>
      <c r="Q299" s="239">
        <f>ROUND(E299*P299,2)</f>
        <v>0</v>
      </c>
      <c r="R299" s="241" t="s">
        <v>461</v>
      </c>
      <c r="S299" s="241" t="s">
        <v>239</v>
      </c>
      <c r="T299" s="242" t="s">
        <v>240</v>
      </c>
      <c r="U299" s="221">
        <v>0</v>
      </c>
      <c r="V299" s="221">
        <f>ROUND(E299*U299,2)</f>
        <v>0</v>
      </c>
      <c r="W299" s="221"/>
      <c r="X299" s="221" t="s">
        <v>462</v>
      </c>
      <c r="Y299" s="221" t="s">
        <v>615</v>
      </c>
      <c r="Z299" s="210"/>
      <c r="AA299" s="210"/>
      <c r="AB299" s="210"/>
      <c r="AC299" s="210"/>
      <c r="AD299" s="210"/>
      <c r="AE299" s="210"/>
      <c r="AF299" s="210"/>
      <c r="AG299" s="210" t="s">
        <v>463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52" t="s">
        <v>1881</v>
      </c>
      <c r="D300" s="223"/>
      <c r="E300" s="224">
        <v>2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247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2" t="s">
        <v>1882</v>
      </c>
      <c r="D301" s="223"/>
      <c r="E301" s="224">
        <v>2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247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x14ac:dyDescent="0.2">
      <c r="A302" s="229" t="s">
        <v>233</v>
      </c>
      <c r="B302" s="230" t="s">
        <v>169</v>
      </c>
      <c r="C302" s="249" t="s">
        <v>170</v>
      </c>
      <c r="D302" s="231"/>
      <c r="E302" s="232"/>
      <c r="F302" s="233"/>
      <c r="G302" s="233">
        <f>SUMIF(AG303:AG304,"&lt;&gt;NOR",G303:G304)</f>
        <v>0</v>
      </c>
      <c r="H302" s="233"/>
      <c r="I302" s="233">
        <f>SUM(I303:I304)</f>
        <v>0</v>
      </c>
      <c r="J302" s="233"/>
      <c r="K302" s="233">
        <f>SUM(K303:K304)</f>
        <v>0</v>
      </c>
      <c r="L302" s="233"/>
      <c r="M302" s="233">
        <f>SUM(M303:M304)</f>
        <v>0</v>
      </c>
      <c r="N302" s="232"/>
      <c r="O302" s="232">
        <f>SUM(O303:O304)</f>
        <v>0</v>
      </c>
      <c r="P302" s="232"/>
      <c r="Q302" s="232">
        <f>SUM(Q303:Q304)</f>
        <v>0</v>
      </c>
      <c r="R302" s="233"/>
      <c r="S302" s="233"/>
      <c r="T302" s="234"/>
      <c r="U302" s="228"/>
      <c r="V302" s="228">
        <f>SUM(V303:V304)</f>
        <v>255.52</v>
      </c>
      <c r="W302" s="228"/>
      <c r="X302" s="228"/>
      <c r="Y302" s="228"/>
      <c r="AG302" t="s">
        <v>234</v>
      </c>
    </row>
    <row r="303" spans="1:60" ht="22.5" outlineLevel="1" x14ac:dyDescent="0.2">
      <c r="A303" s="236">
        <v>69</v>
      </c>
      <c r="B303" s="237" t="s">
        <v>1304</v>
      </c>
      <c r="C303" s="250" t="s">
        <v>1305</v>
      </c>
      <c r="D303" s="238" t="s">
        <v>460</v>
      </c>
      <c r="E303" s="239">
        <v>604.06263000000001</v>
      </c>
      <c r="F303" s="240"/>
      <c r="G303" s="241">
        <f>ROUND(E303*F303,2)</f>
        <v>0</v>
      </c>
      <c r="H303" s="240"/>
      <c r="I303" s="241">
        <f>ROUND(E303*H303,2)</f>
        <v>0</v>
      </c>
      <c r="J303" s="240"/>
      <c r="K303" s="241">
        <f>ROUND(E303*J303,2)</f>
        <v>0</v>
      </c>
      <c r="L303" s="241">
        <v>21</v>
      </c>
      <c r="M303" s="241">
        <f>G303*(1+L303/100)</f>
        <v>0</v>
      </c>
      <c r="N303" s="239">
        <v>0</v>
      </c>
      <c r="O303" s="239">
        <f>ROUND(E303*N303,2)</f>
        <v>0</v>
      </c>
      <c r="P303" s="239">
        <v>0</v>
      </c>
      <c r="Q303" s="239">
        <f>ROUND(E303*P303,2)</f>
        <v>0</v>
      </c>
      <c r="R303" s="241" t="s">
        <v>483</v>
      </c>
      <c r="S303" s="241" t="s">
        <v>239</v>
      </c>
      <c r="T303" s="242" t="s">
        <v>240</v>
      </c>
      <c r="U303" s="221">
        <v>0.42299999999999999</v>
      </c>
      <c r="V303" s="221">
        <f>ROUND(E303*U303,2)</f>
        <v>255.52</v>
      </c>
      <c r="W303" s="221"/>
      <c r="X303" s="221" t="s">
        <v>563</v>
      </c>
      <c r="Y303" s="221" t="s">
        <v>615</v>
      </c>
      <c r="Z303" s="210"/>
      <c r="AA303" s="210"/>
      <c r="AB303" s="210"/>
      <c r="AC303" s="210"/>
      <c r="AD303" s="210"/>
      <c r="AE303" s="210"/>
      <c r="AF303" s="210"/>
      <c r="AG303" s="210" t="s">
        <v>564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1" t="s">
        <v>1306</v>
      </c>
      <c r="D304" s="243"/>
      <c r="E304" s="243"/>
      <c r="F304" s="243"/>
      <c r="G304" s="243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245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x14ac:dyDescent="0.2">
      <c r="A305" s="229" t="s">
        <v>233</v>
      </c>
      <c r="B305" s="230" t="s">
        <v>181</v>
      </c>
      <c r="C305" s="249" t="s">
        <v>182</v>
      </c>
      <c r="D305" s="231"/>
      <c r="E305" s="232"/>
      <c r="F305" s="233"/>
      <c r="G305" s="233">
        <f>SUMIF(AG306:AG307,"&lt;&gt;NOR",G306:G307)</f>
        <v>0</v>
      </c>
      <c r="H305" s="233"/>
      <c r="I305" s="233">
        <f>SUM(I306:I307)</f>
        <v>0</v>
      </c>
      <c r="J305" s="233"/>
      <c r="K305" s="233">
        <f>SUM(K306:K307)</f>
        <v>0</v>
      </c>
      <c r="L305" s="233"/>
      <c r="M305" s="233">
        <f>SUM(M306:M307)</f>
        <v>0</v>
      </c>
      <c r="N305" s="232"/>
      <c r="O305" s="232">
        <f>SUM(O306:O307)</f>
        <v>0</v>
      </c>
      <c r="P305" s="232"/>
      <c r="Q305" s="232">
        <f>SUM(Q306:Q307)</f>
        <v>0</v>
      </c>
      <c r="R305" s="233"/>
      <c r="S305" s="233"/>
      <c r="T305" s="234"/>
      <c r="U305" s="228"/>
      <c r="V305" s="228">
        <f>SUM(V306:V307)</f>
        <v>0.36</v>
      </c>
      <c r="W305" s="228"/>
      <c r="X305" s="228"/>
      <c r="Y305" s="228"/>
      <c r="AG305" t="s">
        <v>234</v>
      </c>
    </row>
    <row r="306" spans="1:60" outlineLevel="1" x14ac:dyDescent="0.2">
      <c r="A306" s="236">
        <v>70</v>
      </c>
      <c r="B306" s="237" t="s">
        <v>1307</v>
      </c>
      <c r="C306" s="250" t="s">
        <v>1308</v>
      </c>
      <c r="D306" s="238" t="s">
        <v>237</v>
      </c>
      <c r="E306" s="239">
        <v>2</v>
      </c>
      <c r="F306" s="240"/>
      <c r="G306" s="241">
        <f>ROUND(E306*F306,2)</f>
        <v>0</v>
      </c>
      <c r="H306" s="240"/>
      <c r="I306" s="241">
        <f>ROUND(E306*H306,2)</f>
        <v>0</v>
      </c>
      <c r="J306" s="240"/>
      <c r="K306" s="241">
        <f>ROUND(E306*J306,2)</f>
        <v>0</v>
      </c>
      <c r="L306" s="241">
        <v>21</v>
      </c>
      <c r="M306" s="241">
        <f>G306*(1+L306/100)</f>
        <v>0</v>
      </c>
      <c r="N306" s="239">
        <v>8.4000000000000003E-4</v>
      </c>
      <c r="O306" s="239">
        <f>ROUND(E306*N306,2)</f>
        <v>0</v>
      </c>
      <c r="P306" s="239">
        <v>0</v>
      </c>
      <c r="Q306" s="239">
        <f>ROUND(E306*P306,2)</f>
        <v>0</v>
      </c>
      <c r="R306" s="241" t="s">
        <v>1149</v>
      </c>
      <c r="S306" s="241" t="s">
        <v>239</v>
      </c>
      <c r="T306" s="242" t="s">
        <v>240</v>
      </c>
      <c r="U306" s="221">
        <v>0.18</v>
      </c>
      <c r="V306" s="221">
        <f>ROUND(E306*U306,2)</f>
        <v>0.36</v>
      </c>
      <c r="W306" s="221"/>
      <c r="X306" s="221" t="s">
        <v>241</v>
      </c>
      <c r="Y306" s="221" t="s">
        <v>615</v>
      </c>
      <c r="Z306" s="210"/>
      <c r="AA306" s="210"/>
      <c r="AB306" s="210"/>
      <c r="AC306" s="210"/>
      <c r="AD306" s="210"/>
      <c r="AE306" s="210"/>
      <c r="AF306" s="210"/>
      <c r="AG306" s="210" t="s">
        <v>243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2" t="s">
        <v>1883</v>
      </c>
      <c r="D307" s="223"/>
      <c r="E307" s="224">
        <v>2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247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x14ac:dyDescent="0.2">
      <c r="A308" s="229" t="s">
        <v>233</v>
      </c>
      <c r="B308" s="230" t="s">
        <v>197</v>
      </c>
      <c r="C308" s="249" t="s">
        <v>198</v>
      </c>
      <c r="D308" s="231"/>
      <c r="E308" s="232"/>
      <c r="F308" s="233"/>
      <c r="G308" s="233">
        <f>SUMIF(AG309:AG326,"&lt;&gt;NOR",G309:G326)</f>
        <v>0</v>
      </c>
      <c r="H308" s="233"/>
      <c r="I308" s="233">
        <f>SUM(I309:I326)</f>
        <v>0</v>
      </c>
      <c r="J308" s="233"/>
      <c r="K308" s="233">
        <f>SUM(K309:K326)</f>
        <v>0</v>
      </c>
      <c r="L308" s="233"/>
      <c r="M308" s="233">
        <f>SUM(M309:M326)</f>
        <v>0</v>
      </c>
      <c r="N308" s="232"/>
      <c r="O308" s="232">
        <f>SUM(O309:O326)</f>
        <v>0</v>
      </c>
      <c r="P308" s="232"/>
      <c r="Q308" s="232">
        <f>SUM(Q309:Q326)</f>
        <v>0</v>
      </c>
      <c r="R308" s="233"/>
      <c r="S308" s="233"/>
      <c r="T308" s="234"/>
      <c r="U308" s="228"/>
      <c r="V308" s="228">
        <f>SUM(V309:V326)</f>
        <v>78.63</v>
      </c>
      <c r="W308" s="228"/>
      <c r="X308" s="228"/>
      <c r="Y308" s="228"/>
      <c r="AG308" t="s">
        <v>234</v>
      </c>
    </row>
    <row r="309" spans="1:60" outlineLevel="1" x14ac:dyDescent="0.2">
      <c r="A309" s="236">
        <v>71</v>
      </c>
      <c r="B309" s="237" t="s">
        <v>1310</v>
      </c>
      <c r="C309" s="250" t="s">
        <v>1311</v>
      </c>
      <c r="D309" s="238" t="s">
        <v>289</v>
      </c>
      <c r="E309" s="239">
        <v>102.7</v>
      </c>
      <c r="F309" s="240"/>
      <c r="G309" s="241">
        <f>ROUND(E309*F309,2)</f>
        <v>0</v>
      </c>
      <c r="H309" s="240"/>
      <c r="I309" s="241">
        <f>ROUND(E309*H309,2)</f>
        <v>0</v>
      </c>
      <c r="J309" s="240"/>
      <c r="K309" s="241">
        <f>ROUND(E309*J309,2)</f>
        <v>0</v>
      </c>
      <c r="L309" s="241">
        <v>21</v>
      </c>
      <c r="M309" s="241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41"/>
      <c r="S309" s="241" t="s">
        <v>239</v>
      </c>
      <c r="T309" s="242" t="s">
        <v>240</v>
      </c>
      <c r="U309" s="221">
        <v>0.59160000000000001</v>
      </c>
      <c r="V309" s="221">
        <f>ROUND(E309*U309,2)</f>
        <v>60.76</v>
      </c>
      <c r="W309" s="221"/>
      <c r="X309" s="221" t="s">
        <v>241</v>
      </c>
      <c r="Y309" s="221" t="s">
        <v>407</v>
      </c>
      <c r="Z309" s="210"/>
      <c r="AA309" s="210"/>
      <c r="AB309" s="210"/>
      <c r="AC309" s="210"/>
      <c r="AD309" s="210"/>
      <c r="AE309" s="210"/>
      <c r="AF309" s="210"/>
      <c r="AG309" s="210" t="s">
        <v>243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52" t="s">
        <v>1823</v>
      </c>
      <c r="D310" s="223"/>
      <c r="E310" s="224">
        <v>14.9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247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2" t="s">
        <v>1824</v>
      </c>
      <c r="D311" s="223"/>
      <c r="E311" s="224">
        <v>8.6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247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2" t="s">
        <v>1825</v>
      </c>
      <c r="D312" s="223"/>
      <c r="E312" s="224">
        <v>14.8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247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2" t="s">
        <v>1826</v>
      </c>
      <c r="D313" s="223"/>
      <c r="E313" s="224">
        <v>21.5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247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52" t="s">
        <v>1827</v>
      </c>
      <c r="D314" s="223"/>
      <c r="E314" s="224">
        <v>23.3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247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52" t="s">
        <v>1828</v>
      </c>
      <c r="D315" s="223"/>
      <c r="E315" s="224">
        <v>9.1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247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2" t="s">
        <v>1829</v>
      </c>
      <c r="D316" s="223"/>
      <c r="E316" s="224">
        <v>10.5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247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6">
        <v>72</v>
      </c>
      <c r="B317" s="237" t="s">
        <v>1312</v>
      </c>
      <c r="C317" s="250" t="s">
        <v>1313</v>
      </c>
      <c r="D317" s="238" t="s">
        <v>289</v>
      </c>
      <c r="E317" s="239">
        <v>102.7</v>
      </c>
      <c r="F317" s="240"/>
      <c r="G317" s="241">
        <f>ROUND(E317*F317,2)</f>
        <v>0</v>
      </c>
      <c r="H317" s="240"/>
      <c r="I317" s="241">
        <f>ROUND(E317*H317,2)</f>
        <v>0</v>
      </c>
      <c r="J317" s="240"/>
      <c r="K317" s="241">
        <f>ROUND(E317*J317,2)</f>
        <v>0</v>
      </c>
      <c r="L317" s="241">
        <v>21</v>
      </c>
      <c r="M317" s="241">
        <f>G317*(1+L317/100)</f>
        <v>0</v>
      </c>
      <c r="N317" s="239">
        <v>0</v>
      </c>
      <c r="O317" s="239">
        <f>ROUND(E317*N317,2)</f>
        <v>0</v>
      </c>
      <c r="P317" s="239">
        <v>0</v>
      </c>
      <c r="Q317" s="239">
        <f>ROUND(E317*P317,2)</f>
        <v>0</v>
      </c>
      <c r="R317" s="241"/>
      <c r="S317" s="241" t="s">
        <v>239</v>
      </c>
      <c r="T317" s="242" t="s">
        <v>240</v>
      </c>
      <c r="U317" s="221">
        <v>0.17399999999999999</v>
      </c>
      <c r="V317" s="221">
        <f>ROUND(E317*U317,2)</f>
        <v>17.87</v>
      </c>
      <c r="W317" s="221"/>
      <c r="X317" s="221" t="s">
        <v>241</v>
      </c>
      <c r="Y317" s="221" t="s">
        <v>407</v>
      </c>
      <c r="Z317" s="210"/>
      <c r="AA317" s="210"/>
      <c r="AB317" s="210"/>
      <c r="AC317" s="210"/>
      <c r="AD317" s="210"/>
      <c r="AE317" s="210"/>
      <c r="AF317" s="210"/>
      <c r="AG317" s="210" t="s">
        <v>243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2" t="s">
        <v>1823</v>
      </c>
      <c r="D318" s="223"/>
      <c r="E318" s="224">
        <v>14.9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247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2" t="s">
        <v>1824</v>
      </c>
      <c r="D319" s="223"/>
      <c r="E319" s="224">
        <v>8.6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247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52" t="s">
        <v>1825</v>
      </c>
      <c r="D320" s="223"/>
      <c r="E320" s="224">
        <v>14.8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247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52" t="s">
        <v>1826</v>
      </c>
      <c r="D321" s="223"/>
      <c r="E321" s="224">
        <v>21.5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247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2" t="s">
        <v>1827</v>
      </c>
      <c r="D322" s="223"/>
      <c r="E322" s="224">
        <v>23.3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247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2" t="s">
        <v>1828</v>
      </c>
      <c r="D323" s="223"/>
      <c r="E323" s="224">
        <v>9.1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247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2" t="s">
        <v>1829</v>
      </c>
      <c r="D324" s="223"/>
      <c r="E324" s="224">
        <v>10.5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247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36">
        <v>73</v>
      </c>
      <c r="B325" s="237" t="s">
        <v>1314</v>
      </c>
      <c r="C325" s="250" t="s">
        <v>1315</v>
      </c>
      <c r="D325" s="238" t="s">
        <v>311</v>
      </c>
      <c r="E325" s="239">
        <v>3.2264200000000001</v>
      </c>
      <c r="F325" s="240"/>
      <c r="G325" s="241">
        <f>ROUND(E325*F325,2)</f>
        <v>0</v>
      </c>
      <c r="H325" s="240"/>
      <c r="I325" s="241">
        <f>ROUND(E325*H325,2)</f>
        <v>0</v>
      </c>
      <c r="J325" s="240"/>
      <c r="K325" s="241">
        <f>ROUND(E325*J325,2)</f>
        <v>0</v>
      </c>
      <c r="L325" s="241">
        <v>21</v>
      </c>
      <c r="M325" s="241">
        <f>G325*(1+L325/100)</f>
        <v>0</v>
      </c>
      <c r="N325" s="239">
        <v>0</v>
      </c>
      <c r="O325" s="239">
        <f>ROUND(E325*N325,2)</f>
        <v>0</v>
      </c>
      <c r="P325" s="239">
        <v>0</v>
      </c>
      <c r="Q325" s="239">
        <f>ROUND(E325*P325,2)</f>
        <v>0</v>
      </c>
      <c r="R325" s="241" t="s">
        <v>461</v>
      </c>
      <c r="S325" s="241" t="s">
        <v>239</v>
      </c>
      <c r="T325" s="242" t="s">
        <v>240</v>
      </c>
      <c r="U325" s="221">
        <v>0</v>
      </c>
      <c r="V325" s="221">
        <f>ROUND(E325*U325,2)</f>
        <v>0</v>
      </c>
      <c r="W325" s="221"/>
      <c r="X325" s="221" t="s">
        <v>462</v>
      </c>
      <c r="Y325" s="221" t="s">
        <v>615</v>
      </c>
      <c r="Z325" s="210"/>
      <c r="AA325" s="210"/>
      <c r="AB325" s="210"/>
      <c r="AC325" s="210"/>
      <c r="AD325" s="210"/>
      <c r="AE325" s="210"/>
      <c r="AF325" s="210"/>
      <c r="AG325" s="210" t="s">
        <v>463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17"/>
      <c r="B326" s="218"/>
      <c r="C326" s="252" t="s">
        <v>1884</v>
      </c>
      <c r="D326" s="223"/>
      <c r="E326" s="224">
        <v>3.2264200000000001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247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x14ac:dyDescent="0.2">
      <c r="A327" s="3"/>
      <c r="B327" s="4"/>
      <c r="C327" s="257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E327">
        <v>15</v>
      </c>
      <c r="AF327">
        <v>21</v>
      </c>
      <c r="AG327" t="s">
        <v>219</v>
      </c>
    </row>
    <row r="328" spans="1:60" x14ac:dyDescent="0.2">
      <c r="A328" s="213"/>
      <c r="B328" s="214" t="s">
        <v>29</v>
      </c>
      <c r="C328" s="258"/>
      <c r="D328" s="215"/>
      <c r="E328" s="216"/>
      <c r="F328" s="216"/>
      <c r="G328" s="235">
        <f>G8+G137+G148+G181+G302+G305+G308</f>
        <v>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E328">
        <f>SUMIF(L7:L326,AE327,G7:G326)</f>
        <v>0</v>
      </c>
      <c r="AF328">
        <f>SUMIF(L7:L326,AF327,G7:G326)</f>
        <v>0</v>
      </c>
      <c r="AG328" t="s">
        <v>611</v>
      </c>
    </row>
    <row r="329" spans="1:60" x14ac:dyDescent="0.2">
      <c r="C329" s="259"/>
      <c r="D329" s="10"/>
      <c r="AG329" t="s">
        <v>612</v>
      </c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rVqKVVtJsNw0EwUznSD1b6BxORSqqwmA5FobQ9IqzqFoDdkFqmsrQrHWvqisj69yTtk6xY6qdpEccpKZ8f5AQ==" saltValue="435pPj4P6ICaxPqf2niMlw==" spinCount="100000" sheet="1" formatRows="0"/>
  <mergeCells count="36">
    <mergeCell ref="C205:G205"/>
    <mergeCell ref="C209:G209"/>
    <mergeCell ref="C214:G214"/>
    <mergeCell ref="C218:G218"/>
    <mergeCell ref="C240:G240"/>
    <mergeCell ref="C304:G304"/>
    <mergeCell ref="C150:G150"/>
    <mergeCell ref="C165:G165"/>
    <mergeCell ref="C183:G183"/>
    <mergeCell ref="C192:G192"/>
    <mergeCell ref="C195:G195"/>
    <mergeCell ref="C203:G203"/>
    <mergeCell ref="C88:G88"/>
    <mergeCell ref="C95:G95"/>
    <mergeCell ref="C100:G100"/>
    <mergeCell ref="C118:G118"/>
    <mergeCell ref="C139:G139"/>
    <mergeCell ref="C143:G143"/>
    <mergeCell ref="C47:G47"/>
    <mergeCell ref="C56:G56"/>
    <mergeCell ref="C67:G67"/>
    <mergeCell ref="C70:G70"/>
    <mergeCell ref="C79:G79"/>
    <mergeCell ref="C82:G82"/>
    <mergeCell ref="C15:G15"/>
    <mergeCell ref="C18:G18"/>
    <mergeCell ref="C21:G21"/>
    <mergeCell ref="C30:G30"/>
    <mergeCell ref="C34:G34"/>
    <mergeCell ref="C43:G4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652D-FDD6-4354-9631-CC7420DE6C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78</v>
      </c>
      <c r="C3" s="199" t="s">
        <v>79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82</v>
      </c>
      <c r="C4" s="202" t="s">
        <v>83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13.64</v>
      </c>
      <c r="R8" s="233"/>
      <c r="S8" s="233"/>
      <c r="T8" s="234"/>
      <c r="U8" s="228"/>
      <c r="V8" s="228">
        <f>SUM(V9:V16)</f>
        <v>7.34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635</v>
      </c>
      <c r="C9" s="250" t="s">
        <v>636</v>
      </c>
      <c r="D9" s="238" t="s">
        <v>237</v>
      </c>
      <c r="E9" s="239">
        <v>10.78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0.11</v>
      </c>
      <c r="Q9" s="239">
        <f>ROUND(E9*P9,2)</f>
        <v>1.19</v>
      </c>
      <c r="R9" s="241" t="s">
        <v>238</v>
      </c>
      <c r="S9" s="241" t="s">
        <v>239</v>
      </c>
      <c r="T9" s="242" t="s">
        <v>240</v>
      </c>
      <c r="U9" s="221">
        <v>0.2</v>
      </c>
      <c r="V9" s="221">
        <f>ROUND(E9*U9,2)</f>
        <v>2.16</v>
      </c>
      <c r="W9" s="221"/>
      <c r="X9" s="221" t="s">
        <v>241</v>
      </c>
      <c r="Y9" s="221" t="s">
        <v>312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1885</v>
      </c>
      <c r="D10" s="223"/>
      <c r="E10" s="224">
        <v>10.78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6">
        <v>2</v>
      </c>
      <c r="B11" s="237" t="s">
        <v>640</v>
      </c>
      <c r="C11" s="250" t="s">
        <v>641</v>
      </c>
      <c r="D11" s="238" t="s">
        <v>237</v>
      </c>
      <c r="E11" s="239">
        <v>10.78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0.44</v>
      </c>
      <c r="Q11" s="239">
        <f>ROUND(E11*P11,2)</f>
        <v>4.74</v>
      </c>
      <c r="R11" s="241" t="s">
        <v>238</v>
      </c>
      <c r="S11" s="241" t="s">
        <v>239</v>
      </c>
      <c r="T11" s="242" t="s">
        <v>240</v>
      </c>
      <c r="U11" s="221">
        <v>0.2</v>
      </c>
      <c r="V11" s="221">
        <f>ROUND(E11*U11,2)</f>
        <v>2.16</v>
      </c>
      <c r="W11" s="221"/>
      <c r="X11" s="221" t="s">
        <v>241</v>
      </c>
      <c r="Y11" s="221" t="s">
        <v>312</v>
      </c>
      <c r="Z11" s="210"/>
      <c r="AA11" s="210"/>
      <c r="AB11" s="210"/>
      <c r="AC11" s="210"/>
      <c r="AD11" s="210"/>
      <c r="AE11" s="210"/>
      <c r="AF11" s="210"/>
      <c r="AG11" s="210" t="s">
        <v>243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51" t="s">
        <v>642</v>
      </c>
      <c r="D12" s="243"/>
      <c r="E12" s="243"/>
      <c r="F12" s="243"/>
      <c r="G12" s="243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4" t="str">
        <f>C12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2" t="s">
        <v>1885</v>
      </c>
      <c r="D13" s="223"/>
      <c r="E13" s="224">
        <v>10.78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644</v>
      </c>
      <c r="C14" s="250" t="s">
        <v>645</v>
      </c>
      <c r="D14" s="238" t="s">
        <v>311</v>
      </c>
      <c r="E14" s="239">
        <v>5.9290000000000003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1.3</v>
      </c>
      <c r="Q14" s="239">
        <f>ROUND(E14*P14,2)</f>
        <v>7.71</v>
      </c>
      <c r="R14" s="241" t="s">
        <v>646</v>
      </c>
      <c r="S14" s="241" t="s">
        <v>239</v>
      </c>
      <c r="T14" s="242" t="s">
        <v>240</v>
      </c>
      <c r="U14" s="221">
        <v>0.51</v>
      </c>
      <c r="V14" s="221">
        <f>ROUND(E14*U14,2)</f>
        <v>3.02</v>
      </c>
      <c r="W14" s="221"/>
      <c r="X14" s="221" t="s">
        <v>241</v>
      </c>
      <c r="Y14" s="221" t="s">
        <v>312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1" t="s">
        <v>647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1886</v>
      </c>
      <c r="D16" s="223"/>
      <c r="E16" s="224">
        <v>5.9290000000000003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9" t="s">
        <v>233</v>
      </c>
      <c r="B17" s="230" t="s">
        <v>153</v>
      </c>
      <c r="C17" s="249" t="s">
        <v>154</v>
      </c>
      <c r="D17" s="231"/>
      <c r="E17" s="232"/>
      <c r="F17" s="233"/>
      <c r="G17" s="233">
        <f>SUMIF(AG18:AG47,"&lt;&gt;NOR",G18:G47)</f>
        <v>0</v>
      </c>
      <c r="H17" s="233"/>
      <c r="I17" s="233">
        <f>SUM(I18:I47)</f>
        <v>0</v>
      </c>
      <c r="J17" s="233"/>
      <c r="K17" s="233">
        <f>SUM(K18:K47)</f>
        <v>0</v>
      </c>
      <c r="L17" s="233"/>
      <c r="M17" s="233">
        <f>SUM(M18:M47)</f>
        <v>0</v>
      </c>
      <c r="N17" s="232"/>
      <c r="O17" s="232">
        <f>SUM(O18:O47)</f>
        <v>16.96</v>
      </c>
      <c r="P17" s="232"/>
      <c r="Q17" s="232">
        <f>SUM(Q18:Q47)</f>
        <v>0</v>
      </c>
      <c r="R17" s="233"/>
      <c r="S17" s="233"/>
      <c r="T17" s="234"/>
      <c r="U17" s="228"/>
      <c r="V17" s="228">
        <f>SUM(V18:V47)</f>
        <v>6.19</v>
      </c>
      <c r="W17" s="228"/>
      <c r="X17" s="228"/>
      <c r="Y17" s="228"/>
      <c r="AG17" t="s">
        <v>234</v>
      </c>
    </row>
    <row r="18" spans="1:60" outlineLevel="1" x14ac:dyDescent="0.2">
      <c r="A18" s="236">
        <v>4</v>
      </c>
      <c r="B18" s="237" t="s">
        <v>722</v>
      </c>
      <c r="C18" s="250" t="s">
        <v>723</v>
      </c>
      <c r="D18" s="238" t="s">
        <v>311</v>
      </c>
      <c r="E18" s="239">
        <v>5.9290000000000003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239</v>
      </c>
      <c r="T18" s="242" t="s">
        <v>240</v>
      </c>
      <c r="U18" s="221">
        <v>0.33</v>
      </c>
      <c r="V18" s="221">
        <f>ROUND(E18*U18,2)</f>
        <v>1.96</v>
      </c>
      <c r="W18" s="221"/>
      <c r="X18" s="221" t="s">
        <v>241</v>
      </c>
      <c r="Y18" s="221" t="s">
        <v>312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1886</v>
      </c>
      <c r="D19" s="223"/>
      <c r="E19" s="224">
        <v>5.9290000000000003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729</v>
      </c>
      <c r="C20" s="250" t="s">
        <v>730</v>
      </c>
      <c r="D20" s="238" t="s">
        <v>237</v>
      </c>
      <c r="E20" s="239">
        <v>10.78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0.43</v>
      </c>
      <c r="O20" s="239">
        <f>ROUND(E20*N20,2)</f>
        <v>4.6399999999999997</v>
      </c>
      <c r="P20" s="239">
        <v>0</v>
      </c>
      <c r="Q20" s="239">
        <f>ROUND(E20*P20,2)</f>
        <v>0</v>
      </c>
      <c r="R20" s="241" t="s">
        <v>238</v>
      </c>
      <c r="S20" s="241" t="s">
        <v>239</v>
      </c>
      <c r="T20" s="242" t="s">
        <v>240</v>
      </c>
      <c r="U20" s="221">
        <v>2.8000000000000001E-2</v>
      </c>
      <c r="V20" s="221">
        <f>ROUND(E20*U20,2)</f>
        <v>0.3</v>
      </c>
      <c r="W20" s="221"/>
      <c r="X20" s="221" t="s">
        <v>241</v>
      </c>
      <c r="Y20" s="221" t="s">
        <v>312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731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1887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1888</v>
      </c>
      <c r="D23" s="223"/>
      <c r="E23" s="224">
        <v>10.78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6">
        <v>6</v>
      </c>
      <c r="B24" s="237" t="s">
        <v>736</v>
      </c>
      <c r="C24" s="250" t="s">
        <v>737</v>
      </c>
      <c r="D24" s="238" t="s">
        <v>237</v>
      </c>
      <c r="E24" s="239">
        <v>10.78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0.441</v>
      </c>
      <c r="O24" s="239">
        <f>ROUND(E24*N24,2)</f>
        <v>4.75</v>
      </c>
      <c r="P24" s="239">
        <v>0</v>
      </c>
      <c r="Q24" s="239">
        <f>ROUND(E24*P24,2)</f>
        <v>0</v>
      </c>
      <c r="R24" s="241" t="s">
        <v>238</v>
      </c>
      <c r="S24" s="241" t="s">
        <v>239</v>
      </c>
      <c r="T24" s="242" t="s">
        <v>240</v>
      </c>
      <c r="U24" s="221">
        <v>2.9000000000000001E-2</v>
      </c>
      <c r="V24" s="221">
        <f>ROUND(E24*U24,2)</f>
        <v>0.31</v>
      </c>
      <c r="W24" s="221"/>
      <c r="X24" s="221" t="s">
        <v>241</v>
      </c>
      <c r="Y24" s="221" t="s">
        <v>312</v>
      </c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1887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1888</v>
      </c>
      <c r="D26" s="223"/>
      <c r="E26" s="224">
        <v>10.78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6">
        <v>7</v>
      </c>
      <c r="B27" s="237" t="s">
        <v>738</v>
      </c>
      <c r="C27" s="250" t="s">
        <v>739</v>
      </c>
      <c r="D27" s="238" t="s">
        <v>237</v>
      </c>
      <c r="E27" s="239">
        <v>10.78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0.18462999999999999</v>
      </c>
      <c r="O27" s="239">
        <f>ROUND(E27*N27,2)</f>
        <v>1.99</v>
      </c>
      <c r="P27" s="239">
        <v>0</v>
      </c>
      <c r="Q27" s="239">
        <f>ROUND(E27*P27,2)</f>
        <v>0</v>
      </c>
      <c r="R27" s="241" t="s">
        <v>238</v>
      </c>
      <c r="S27" s="241" t="s">
        <v>239</v>
      </c>
      <c r="T27" s="242" t="s">
        <v>240</v>
      </c>
      <c r="U27" s="221">
        <v>6.4000000000000001E-2</v>
      </c>
      <c r="V27" s="221">
        <f>ROUND(E27*U27,2)</f>
        <v>0.69</v>
      </c>
      <c r="W27" s="221"/>
      <c r="X27" s="221" t="s">
        <v>241</v>
      </c>
      <c r="Y27" s="221" t="s">
        <v>407</v>
      </c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740</v>
      </c>
      <c r="D28" s="243"/>
      <c r="E28" s="243"/>
      <c r="F28" s="243"/>
      <c r="G28" s="243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1887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1888</v>
      </c>
      <c r="D30" s="223"/>
      <c r="E30" s="224">
        <v>10.78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6">
        <v>8</v>
      </c>
      <c r="B31" s="237" t="s">
        <v>741</v>
      </c>
      <c r="C31" s="250" t="s">
        <v>742</v>
      </c>
      <c r="D31" s="238" t="s">
        <v>237</v>
      </c>
      <c r="E31" s="239">
        <v>10.78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0.38313999999999998</v>
      </c>
      <c r="O31" s="239">
        <f>ROUND(E31*N31,2)</f>
        <v>4.13</v>
      </c>
      <c r="P31" s="239">
        <v>0</v>
      </c>
      <c r="Q31" s="239">
        <f>ROUND(E31*P31,2)</f>
        <v>0</v>
      </c>
      <c r="R31" s="241" t="s">
        <v>238</v>
      </c>
      <c r="S31" s="241" t="s">
        <v>239</v>
      </c>
      <c r="T31" s="242" t="s">
        <v>240</v>
      </c>
      <c r="U31" s="221">
        <v>2.5999999999999999E-2</v>
      </c>
      <c r="V31" s="221">
        <f>ROUND(E31*U31,2)</f>
        <v>0.28000000000000003</v>
      </c>
      <c r="W31" s="221"/>
      <c r="X31" s="221" t="s">
        <v>241</v>
      </c>
      <c r="Y31" s="221" t="s">
        <v>312</v>
      </c>
      <c r="Z31" s="210"/>
      <c r="AA31" s="210"/>
      <c r="AB31" s="210"/>
      <c r="AC31" s="210"/>
      <c r="AD31" s="210"/>
      <c r="AE31" s="210"/>
      <c r="AF31" s="210"/>
      <c r="AG31" s="210" t="s">
        <v>243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1" t="s">
        <v>743</v>
      </c>
      <c r="D32" s="243"/>
      <c r="E32" s="243"/>
      <c r="F32" s="243"/>
      <c r="G32" s="243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1887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1888</v>
      </c>
      <c r="D34" s="223"/>
      <c r="E34" s="224">
        <v>10.78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9</v>
      </c>
      <c r="B35" s="237" t="s">
        <v>744</v>
      </c>
      <c r="C35" s="250" t="s">
        <v>1323</v>
      </c>
      <c r="D35" s="238" t="s">
        <v>237</v>
      </c>
      <c r="E35" s="239">
        <v>10.78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6.9999999999999999E-4</v>
      </c>
      <c r="O35" s="239">
        <f>ROUND(E35*N35,2)</f>
        <v>0.01</v>
      </c>
      <c r="P35" s="239">
        <v>0</v>
      </c>
      <c r="Q35" s="239">
        <f>ROUND(E35*P35,2)</f>
        <v>0</v>
      </c>
      <c r="R35" s="241" t="s">
        <v>238</v>
      </c>
      <c r="S35" s="241" t="s">
        <v>239</v>
      </c>
      <c r="T35" s="242" t="s">
        <v>240</v>
      </c>
      <c r="U35" s="221">
        <v>2E-3</v>
      </c>
      <c r="V35" s="221">
        <f>ROUND(E35*U35,2)</f>
        <v>0.02</v>
      </c>
      <c r="W35" s="221"/>
      <c r="X35" s="221" t="s">
        <v>241</v>
      </c>
      <c r="Y35" s="221" t="s">
        <v>312</v>
      </c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746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1887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1888</v>
      </c>
      <c r="D38" s="223"/>
      <c r="E38" s="224">
        <v>10.78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6">
        <v>10</v>
      </c>
      <c r="B39" s="237" t="s">
        <v>747</v>
      </c>
      <c r="C39" s="250" t="s">
        <v>1324</v>
      </c>
      <c r="D39" s="238" t="s">
        <v>237</v>
      </c>
      <c r="E39" s="239">
        <v>10.78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6.9999999999999999E-4</v>
      </c>
      <c r="O39" s="239">
        <f>ROUND(E39*N39,2)</f>
        <v>0.01</v>
      </c>
      <c r="P39" s="239">
        <v>0</v>
      </c>
      <c r="Q39" s="239">
        <f>ROUND(E39*P39,2)</f>
        <v>0</v>
      </c>
      <c r="R39" s="241" t="s">
        <v>238</v>
      </c>
      <c r="S39" s="241" t="s">
        <v>239</v>
      </c>
      <c r="T39" s="242" t="s">
        <v>240</v>
      </c>
      <c r="U39" s="221">
        <v>2E-3</v>
      </c>
      <c r="V39" s="221">
        <f>ROUND(E39*U39,2)</f>
        <v>0.02</v>
      </c>
      <c r="W39" s="221"/>
      <c r="X39" s="221" t="s">
        <v>241</v>
      </c>
      <c r="Y39" s="221" t="s">
        <v>312</v>
      </c>
      <c r="Z39" s="210"/>
      <c r="AA39" s="210"/>
      <c r="AB39" s="210"/>
      <c r="AC39" s="210"/>
      <c r="AD39" s="210"/>
      <c r="AE39" s="210"/>
      <c r="AF39" s="210"/>
      <c r="AG39" s="210" t="s">
        <v>243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746</v>
      </c>
      <c r="D40" s="243"/>
      <c r="E40" s="243"/>
      <c r="F40" s="243"/>
      <c r="G40" s="243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1887</v>
      </c>
      <c r="D41" s="223"/>
      <c r="E41" s="224"/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1888</v>
      </c>
      <c r="D42" s="223"/>
      <c r="E42" s="224">
        <v>10.78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6">
        <v>11</v>
      </c>
      <c r="B43" s="237" t="s">
        <v>749</v>
      </c>
      <c r="C43" s="250" t="s">
        <v>750</v>
      </c>
      <c r="D43" s="238" t="s">
        <v>237</v>
      </c>
      <c r="E43" s="239">
        <v>10.78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0.12966</v>
      </c>
      <c r="O43" s="239">
        <f>ROUND(E43*N43,2)</f>
        <v>1.4</v>
      </c>
      <c r="P43" s="239">
        <v>0</v>
      </c>
      <c r="Q43" s="239">
        <f>ROUND(E43*P43,2)</f>
        <v>0</v>
      </c>
      <c r="R43" s="241" t="s">
        <v>238</v>
      </c>
      <c r="S43" s="241" t="s">
        <v>239</v>
      </c>
      <c r="T43" s="242" t="s">
        <v>240</v>
      </c>
      <c r="U43" s="221">
        <v>7.1999999999999995E-2</v>
      </c>
      <c r="V43" s="221">
        <f>ROUND(E43*U43,2)</f>
        <v>0.78</v>
      </c>
      <c r="W43" s="221"/>
      <c r="X43" s="221" t="s">
        <v>241</v>
      </c>
      <c r="Y43" s="221" t="s">
        <v>312</v>
      </c>
      <c r="Z43" s="210"/>
      <c r="AA43" s="210"/>
      <c r="AB43" s="210"/>
      <c r="AC43" s="210"/>
      <c r="AD43" s="210"/>
      <c r="AE43" s="210"/>
      <c r="AF43" s="210"/>
      <c r="AG43" s="210" t="s">
        <v>243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1885</v>
      </c>
      <c r="D44" s="223"/>
      <c r="E44" s="224">
        <v>10.78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12</v>
      </c>
      <c r="B45" s="237" t="s">
        <v>751</v>
      </c>
      <c r="C45" s="250" t="s">
        <v>752</v>
      </c>
      <c r="D45" s="238" t="s">
        <v>289</v>
      </c>
      <c r="E45" s="239">
        <v>14.2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2.2399999999999998E-3</v>
      </c>
      <c r="O45" s="239">
        <f>ROUND(E45*N45,2)</f>
        <v>0.03</v>
      </c>
      <c r="P45" s="239">
        <v>0</v>
      </c>
      <c r="Q45" s="239">
        <f>ROUND(E45*P45,2)</f>
        <v>0</v>
      </c>
      <c r="R45" s="241" t="s">
        <v>238</v>
      </c>
      <c r="S45" s="241" t="s">
        <v>239</v>
      </c>
      <c r="T45" s="242" t="s">
        <v>240</v>
      </c>
      <c r="U45" s="221">
        <v>0.129</v>
      </c>
      <c r="V45" s="221">
        <f>ROUND(E45*U45,2)</f>
        <v>1.83</v>
      </c>
      <c r="W45" s="221"/>
      <c r="X45" s="221" t="s">
        <v>241</v>
      </c>
      <c r="Y45" s="221" t="s">
        <v>312</v>
      </c>
      <c r="Z45" s="210"/>
      <c r="AA45" s="210"/>
      <c r="AB45" s="210"/>
      <c r="AC45" s="210"/>
      <c r="AD45" s="210"/>
      <c r="AE45" s="210"/>
      <c r="AF45" s="210"/>
      <c r="AG45" s="210" t="s">
        <v>243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753</v>
      </c>
      <c r="D46" s="243"/>
      <c r="E46" s="243"/>
      <c r="F46" s="243"/>
      <c r="G46" s="243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1889</v>
      </c>
      <c r="D47" s="223"/>
      <c r="E47" s="224">
        <v>14.2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9" t="s">
        <v>233</v>
      </c>
      <c r="B48" s="230" t="s">
        <v>163</v>
      </c>
      <c r="C48" s="249" t="s">
        <v>164</v>
      </c>
      <c r="D48" s="231"/>
      <c r="E48" s="232"/>
      <c r="F48" s="233"/>
      <c r="G48" s="233">
        <f>SUMIF(AG49:AG53,"&lt;&gt;NOR",G49:G53)</f>
        <v>0</v>
      </c>
      <c r="H48" s="233"/>
      <c r="I48" s="233">
        <f>SUM(I49:I53)</f>
        <v>0</v>
      </c>
      <c r="J48" s="233"/>
      <c r="K48" s="233">
        <f>SUM(K49:K53)</f>
        <v>0</v>
      </c>
      <c r="L48" s="233"/>
      <c r="M48" s="233">
        <f>SUM(M49:M53)</f>
        <v>0</v>
      </c>
      <c r="N48" s="232"/>
      <c r="O48" s="232">
        <f>SUM(O49:O53)</f>
        <v>0</v>
      </c>
      <c r="P48" s="232"/>
      <c r="Q48" s="232">
        <f>SUM(Q49:Q53)</f>
        <v>0</v>
      </c>
      <c r="R48" s="233"/>
      <c r="S48" s="233"/>
      <c r="T48" s="234"/>
      <c r="U48" s="228"/>
      <c r="V48" s="228">
        <f>SUM(V49:V53)</f>
        <v>5.23</v>
      </c>
      <c r="W48" s="228"/>
      <c r="X48" s="228"/>
      <c r="Y48" s="228"/>
      <c r="AG48" t="s">
        <v>234</v>
      </c>
    </row>
    <row r="49" spans="1:60" outlineLevel="1" x14ac:dyDescent="0.2">
      <c r="A49" s="236">
        <v>13</v>
      </c>
      <c r="B49" s="237" t="s">
        <v>804</v>
      </c>
      <c r="C49" s="250" t="s">
        <v>805</v>
      </c>
      <c r="D49" s="238" t="s">
        <v>289</v>
      </c>
      <c r="E49" s="239">
        <v>14.2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238</v>
      </c>
      <c r="S49" s="241" t="s">
        <v>239</v>
      </c>
      <c r="T49" s="242" t="s">
        <v>240</v>
      </c>
      <c r="U49" s="221">
        <v>9.2999999999999999E-2</v>
      </c>
      <c r="V49" s="221">
        <f>ROUND(E49*U49,2)</f>
        <v>1.32</v>
      </c>
      <c r="W49" s="221"/>
      <c r="X49" s="221" t="s">
        <v>241</v>
      </c>
      <c r="Y49" s="221" t="s">
        <v>312</v>
      </c>
      <c r="Z49" s="210"/>
      <c r="AA49" s="210"/>
      <c r="AB49" s="210"/>
      <c r="AC49" s="210"/>
      <c r="AD49" s="210"/>
      <c r="AE49" s="210"/>
      <c r="AF49" s="210"/>
      <c r="AG49" s="210" t="s">
        <v>243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806</v>
      </c>
      <c r="D50" s="243"/>
      <c r="E50" s="243"/>
      <c r="F50" s="243"/>
      <c r="G50" s="243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1889</v>
      </c>
      <c r="D51" s="223"/>
      <c r="E51" s="224">
        <v>14.2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14</v>
      </c>
      <c r="B52" s="237" t="s">
        <v>807</v>
      </c>
      <c r="C52" s="250" t="s">
        <v>808</v>
      </c>
      <c r="D52" s="238" t="s">
        <v>289</v>
      </c>
      <c r="E52" s="239">
        <v>14.2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239</v>
      </c>
      <c r="T52" s="242" t="s">
        <v>240</v>
      </c>
      <c r="U52" s="221">
        <v>0.27500000000000002</v>
      </c>
      <c r="V52" s="221">
        <f>ROUND(E52*U52,2)</f>
        <v>3.91</v>
      </c>
      <c r="W52" s="221"/>
      <c r="X52" s="221" t="s">
        <v>241</v>
      </c>
      <c r="Y52" s="221" t="s">
        <v>312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1889</v>
      </c>
      <c r="D53" s="223"/>
      <c r="E53" s="224">
        <v>14.2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9" t="s">
        <v>233</v>
      </c>
      <c r="B54" s="230" t="s">
        <v>201</v>
      </c>
      <c r="C54" s="249" t="s">
        <v>202</v>
      </c>
      <c r="D54" s="231"/>
      <c r="E54" s="232"/>
      <c r="F54" s="233"/>
      <c r="G54" s="233">
        <f>SUMIF(AG55:AG58,"&lt;&gt;NOR",G55:G58)</f>
        <v>0</v>
      </c>
      <c r="H54" s="233"/>
      <c r="I54" s="233">
        <f>SUM(I55:I58)</f>
        <v>0</v>
      </c>
      <c r="J54" s="233"/>
      <c r="K54" s="233">
        <f>SUM(K55:K58)</f>
        <v>0</v>
      </c>
      <c r="L54" s="233"/>
      <c r="M54" s="233">
        <f>SUM(M55:M58)</f>
        <v>0</v>
      </c>
      <c r="N54" s="232"/>
      <c r="O54" s="232">
        <f>SUM(O55:O58)</f>
        <v>0</v>
      </c>
      <c r="P54" s="232"/>
      <c r="Q54" s="232">
        <f>SUM(Q55:Q58)</f>
        <v>0</v>
      </c>
      <c r="R54" s="233"/>
      <c r="S54" s="233"/>
      <c r="T54" s="234"/>
      <c r="U54" s="228"/>
      <c r="V54" s="228">
        <f>SUM(V55:V58)</f>
        <v>6.68</v>
      </c>
      <c r="W54" s="228"/>
      <c r="X54" s="228"/>
      <c r="Y54" s="228"/>
      <c r="AG54" t="s">
        <v>234</v>
      </c>
    </row>
    <row r="55" spans="1:60" outlineLevel="1" x14ac:dyDescent="0.2">
      <c r="A55" s="236">
        <v>15</v>
      </c>
      <c r="B55" s="237" t="s">
        <v>603</v>
      </c>
      <c r="C55" s="250" t="s">
        <v>604</v>
      </c>
      <c r="D55" s="238" t="s">
        <v>460</v>
      </c>
      <c r="E55" s="239">
        <v>13.636699999999999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429</v>
      </c>
      <c r="T55" s="242" t="s">
        <v>430</v>
      </c>
      <c r="U55" s="221">
        <v>0.49</v>
      </c>
      <c r="V55" s="221">
        <f>ROUND(E55*U55,2)</f>
        <v>6.68</v>
      </c>
      <c r="W55" s="221"/>
      <c r="X55" s="221" t="s">
        <v>605</v>
      </c>
      <c r="Y55" s="221" t="s">
        <v>256</v>
      </c>
      <c r="Z55" s="210"/>
      <c r="AA55" s="210"/>
      <c r="AB55" s="210"/>
      <c r="AC55" s="210"/>
      <c r="AD55" s="210"/>
      <c r="AE55" s="210"/>
      <c r="AF55" s="210"/>
      <c r="AG55" s="210" t="s">
        <v>606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5" t="s">
        <v>607</v>
      </c>
      <c r="D56" s="247"/>
      <c r="E56" s="247"/>
      <c r="F56" s="247"/>
      <c r="G56" s="247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608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6" t="s">
        <v>609</v>
      </c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6" t="s">
        <v>610</v>
      </c>
      <c r="D58" s="248"/>
      <c r="E58" s="248"/>
      <c r="F58" s="248"/>
      <c r="G58" s="248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608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219</v>
      </c>
    </row>
    <row r="60" spans="1:60" x14ac:dyDescent="0.2">
      <c r="A60" s="213"/>
      <c r="B60" s="214" t="s">
        <v>29</v>
      </c>
      <c r="C60" s="258"/>
      <c r="D60" s="215"/>
      <c r="E60" s="216"/>
      <c r="F60" s="216"/>
      <c r="G60" s="235">
        <f>G8+G17+G48+G54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611</v>
      </c>
    </row>
    <row r="61" spans="1:60" x14ac:dyDescent="0.2">
      <c r="C61" s="259"/>
      <c r="D61" s="10"/>
      <c r="AG61" t="s">
        <v>612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Zle5YoRjnHH/3xAFDwGCU6sRSe2yb1wmtmmx4iefvunTDnaHxMT8B4K75MQ5SIq6fUJgpqUD4UPvAf3rbsDMQ==" saltValue="TD6AK0uHIRhNWaTDGk3sww==" spinCount="100000" sheet="1" formatRows="0"/>
  <mergeCells count="16">
    <mergeCell ref="C50:G50"/>
    <mergeCell ref="C56:G56"/>
    <mergeCell ref="C57:G57"/>
    <mergeCell ref="C58:G58"/>
    <mergeCell ref="C21:G21"/>
    <mergeCell ref="C28:G28"/>
    <mergeCell ref="C32:G32"/>
    <mergeCell ref="C36:G36"/>
    <mergeCell ref="C40:G40"/>
    <mergeCell ref="C46:G4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99C2-E7B3-443D-8445-80325E107EE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78</v>
      </c>
      <c r="C3" s="199" t="s">
        <v>79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84</v>
      </c>
      <c r="C4" s="202" t="s">
        <v>85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SUMIF(AG9:AG119,"&lt;&gt;NOR",G9:G119)</f>
        <v>0</v>
      </c>
      <c r="H8" s="233"/>
      <c r="I8" s="233">
        <f>SUM(I9:I119)</f>
        <v>0</v>
      </c>
      <c r="J8" s="233"/>
      <c r="K8" s="233">
        <f>SUM(K9:K119)</f>
        <v>0</v>
      </c>
      <c r="L8" s="233"/>
      <c r="M8" s="233">
        <f>SUM(M9:M119)</f>
        <v>0</v>
      </c>
      <c r="N8" s="232"/>
      <c r="O8" s="232">
        <f>SUM(O9:O119)</f>
        <v>350.49</v>
      </c>
      <c r="P8" s="232"/>
      <c r="Q8" s="232">
        <f>SUM(Q9:Q119)</f>
        <v>0</v>
      </c>
      <c r="R8" s="233"/>
      <c r="S8" s="233"/>
      <c r="T8" s="234"/>
      <c r="U8" s="228"/>
      <c r="V8" s="228">
        <f>SUM(V9:V119)</f>
        <v>533.75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1160</v>
      </c>
      <c r="C9" s="250" t="s">
        <v>1161</v>
      </c>
      <c r="D9" s="238" t="s">
        <v>1162</v>
      </c>
      <c r="E9" s="239">
        <v>120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240</v>
      </c>
      <c r="U9" s="221">
        <v>0.20300000000000001</v>
      </c>
      <c r="V9" s="221">
        <f>ROUND(E9*U9,2)</f>
        <v>24.36</v>
      </c>
      <c r="W9" s="221"/>
      <c r="X9" s="221" t="s">
        <v>241</v>
      </c>
      <c r="Y9" s="221" t="s">
        <v>615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1163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na vzdálenost od hladiny vody v jímce po výšku roviny proložené osou nejvyššího bodu výtlačného potrubí. Včetně odpadní potrubí v délce do 20 m.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1164</v>
      </c>
      <c r="D11" s="223"/>
      <c r="E11" s="224">
        <v>120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6">
        <v>2</v>
      </c>
      <c r="B12" s="237" t="s">
        <v>1165</v>
      </c>
      <c r="C12" s="250" t="s">
        <v>1166</v>
      </c>
      <c r="D12" s="238" t="s">
        <v>1167</v>
      </c>
      <c r="E12" s="239">
        <v>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306</v>
      </c>
      <c r="S12" s="241" t="s">
        <v>239</v>
      </c>
      <c r="T12" s="242" t="s">
        <v>240</v>
      </c>
      <c r="U12" s="221">
        <v>0</v>
      </c>
      <c r="V12" s="221">
        <f>ROUND(E12*U12,2)</f>
        <v>0</v>
      </c>
      <c r="W12" s="221"/>
      <c r="X12" s="221" t="s">
        <v>241</v>
      </c>
      <c r="Y12" s="221" t="s">
        <v>615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1" t="s">
        <v>1168</v>
      </c>
      <c r="D13" s="243"/>
      <c r="E13" s="243"/>
      <c r="F13" s="243"/>
      <c r="G13" s="243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4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1169</v>
      </c>
      <c r="C14" s="250" t="s">
        <v>1170</v>
      </c>
      <c r="D14" s="238" t="s">
        <v>289</v>
      </c>
      <c r="E14" s="239">
        <v>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8.6899999999999998E-3</v>
      </c>
      <c r="O14" s="239">
        <f>ROUND(E14*N14,2)</f>
        <v>7.0000000000000007E-2</v>
      </c>
      <c r="P14" s="239">
        <v>0</v>
      </c>
      <c r="Q14" s="239">
        <f>ROUND(E14*P14,2)</f>
        <v>0</v>
      </c>
      <c r="R14" s="241" t="s">
        <v>306</v>
      </c>
      <c r="S14" s="241" t="s">
        <v>239</v>
      </c>
      <c r="T14" s="242" t="s">
        <v>240</v>
      </c>
      <c r="U14" s="221">
        <v>0.70299999999999996</v>
      </c>
      <c r="V14" s="221">
        <f>ROUND(E14*U14,2)</f>
        <v>5.62</v>
      </c>
      <c r="W14" s="221"/>
      <c r="X14" s="221" t="s">
        <v>241</v>
      </c>
      <c r="Y14" s="221" t="s">
        <v>615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307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1171</v>
      </c>
      <c r="D16" s="223"/>
      <c r="E16" s="224">
        <v>8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4</v>
      </c>
      <c r="B17" s="237" t="s">
        <v>1172</v>
      </c>
      <c r="C17" s="250" t="s">
        <v>1173</v>
      </c>
      <c r="D17" s="238" t="s">
        <v>289</v>
      </c>
      <c r="E17" s="239">
        <v>8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2.478E-2</v>
      </c>
      <c r="O17" s="239">
        <f>ROUND(E17*N17,2)</f>
        <v>0.2</v>
      </c>
      <c r="P17" s="239">
        <v>0</v>
      </c>
      <c r="Q17" s="239">
        <f>ROUND(E17*P17,2)</f>
        <v>0</v>
      </c>
      <c r="R17" s="241" t="s">
        <v>306</v>
      </c>
      <c r="S17" s="241" t="s">
        <v>239</v>
      </c>
      <c r="T17" s="242" t="s">
        <v>240</v>
      </c>
      <c r="U17" s="221">
        <v>0.54700000000000004</v>
      </c>
      <c r="V17" s="221">
        <f>ROUND(E17*U17,2)</f>
        <v>4.38</v>
      </c>
      <c r="W17" s="221"/>
      <c r="X17" s="221" t="s">
        <v>241</v>
      </c>
      <c r="Y17" s="221" t="s">
        <v>615</v>
      </c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1" t="s">
        <v>307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4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1171</v>
      </c>
      <c r="D19" s="223"/>
      <c r="E19" s="224">
        <v>8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1174</v>
      </c>
      <c r="C20" s="250" t="s">
        <v>1175</v>
      </c>
      <c r="D20" s="238" t="s">
        <v>311</v>
      </c>
      <c r="E20" s="239">
        <v>30.506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306</v>
      </c>
      <c r="S20" s="241" t="s">
        <v>239</v>
      </c>
      <c r="T20" s="242" t="s">
        <v>240</v>
      </c>
      <c r="U20" s="221">
        <v>2.2490000000000001</v>
      </c>
      <c r="V20" s="221">
        <f>ROUND(E20*U20,2)</f>
        <v>68.61</v>
      </c>
      <c r="W20" s="221"/>
      <c r="X20" s="221" t="s">
        <v>241</v>
      </c>
      <c r="Y20" s="221" t="s">
        <v>615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51" t="s">
        <v>1176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1326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1890</v>
      </c>
      <c r="D23" s="223"/>
      <c r="E23" s="224">
        <v>26.026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1328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1891</v>
      </c>
      <c r="D25" s="223"/>
      <c r="E25" s="224">
        <v>4.4800000000000004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6</v>
      </c>
      <c r="B26" s="237" t="s">
        <v>1178</v>
      </c>
      <c r="C26" s="250" t="s">
        <v>1179</v>
      </c>
      <c r="D26" s="238" t="s">
        <v>311</v>
      </c>
      <c r="E26" s="239">
        <v>12.202400000000001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306</v>
      </c>
      <c r="S26" s="241" t="s">
        <v>239</v>
      </c>
      <c r="T26" s="242" t="s">
        <v>240</v>
      </c>
      <c r="U26" s="221">
        <v>0.107</v>
      </c>
      <c r="V26" s="221">
        <f>ROUND(E26*U26,2)</f>
        <v>1.31</v>
      </c>
      <c r="W26" s="221"/>
      <c r="X26" s="221" t="s">
        <v>241</v>
      </c>
      <c r="Y26" s="221" t="s">
        <v>615</v>
      </c>
      <c r="Z26" s="210"/>
      <c r="AA26" s="210"/>
      <c r="AB26" s="210"/>
      <c r="AC26" s="210"/>
      <c r="AD26" s="210"/>
      <c r="AE26" s="210"/>
      <c r="AF26" s="210"/>
      <c r="AG26" s="210" t="s">
        <v>243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51" t="s">
        <v>1176</v>
      </c>
      <c r="D27" s="243"/>
      <c r="E27" s="243"/>
      <c r="F27" s="243"/>
      <c r="G27" s="243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4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2" t="s">
        <v>937</v>
      </c>
      <c r="D28" s="223"/>
      <c r="E28" s="224"/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1892</v>
      </c>
      <c r="D29" s="223"/>
      <c r="E29" s="224">
        <v>12.202400000000001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7</v>
      </c>
      <c r="B30" s="237" t="s">
        <v>354</v>
      </c>
      <c r="C30" s="250" t="s">
        <v>355</v>
      </c>
      <c r="D30" s="238" t="s">
        <v>311</v>
      </c>
      <c r="E30" s="239">
        <v>167.124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306</v>
      </c>
      <c r="S30" s="241" t="s">
        <v>239</v>
      </c>
      <c r="T30" s="242" t="s">
        <v>240</v>
      </c>
      <c r="U30" s="221">
        <v>0.2</v>
      </c>
      <c r="V30" s="221">
        <f>ROUND(E30*U30,2)</f>
        <v>33.42</v>
      </c>
      <c r="W30" s="221"/>
      <c r="X30" s="221" t="s">
        <v>241</v>
      </c>
      <c r="Y30" s="221" t="s">
        <v>615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17"/>
      <c r="B31" s="218"/>
      <c r="C31" s="251" t="s">
        <v>356</v>
      </c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4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1893</v>
      </c>
      <c r="D32" s="223"/>
      <c r="E32" s="224">
        <v>11.88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1894</v>
      </c>
      <c r="D33" s="223"/>
      <c r="E33" s="224">
        <v>46.991999999999997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1895</v>
      </c>
      <c r="D34" s="223"/>
      <c r="E34" s="224">
        <v>13.2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1896</v>
      </c>
      <c r="D35" s="223"/>
      <c r="E35" s="224">
        <v>20.904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1897</v>
      </c>
      <c r="D36" s="223"/>
      <c r="E36" s="224">
        <v>30.635999999999999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1898</v>
      </c>
      <c r="D37" s="223"/>
      <c r="E37" s="224">
        <v>43.512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8</v>
      </c>
      <c r="B38" s="237" t="s">
        <v>942</v>
      </c>
      <c r="C38" s="250" t="s">
        <v>943</v>
      </c>
      <c r="D38" s="238" t="s">
        <v>311</v>
      </c>
      <c r="E38" s="239">
        <v>66.849599999999995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306</v>
      </c>
      <c r="S38" s="241" t="s">
        <v>239</v>
      </c>
      <c r="T38" s="242" t="s">
        <v>240</v>
      </c>
      <c r="U38" s="221">
        <v>8.4000000000000005E-2</v>
      </c>
      <c r="V38" s="221">
        <f>ROUND(E38*U38,2)</f>
        <v>5.62</v>
      </c>
      <c r="W38" s="221"/>
      <c r="X38" s="221" t="s">
        <v>241</v>
      </c>
      <c r="Y38" s="221" t="s">
        <v>615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2" x14ac:dyDescent="0.2">
      <c r="A39" s="217"/>
      <c r="B39" s="218"/>
      <c r="C39" s="251" t="s">
        <v>356</v>
      </c>
      <c r="D39" s="243"/>
      <c r="E39" s="243"/>
      <c r="F39" s="243"/>
      <c r="G39" s="243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4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2" t="s">
        <v>937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1899</v>
      </c>
      <c r="D41" s="223"/>
      <c r="E41" s="224">
        <v>66.849599999999995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6">
        <v>9</v>
      </c>
      <c r="B42" s="237" t="s">
        <v>367</v>
      </c>
      <c r="C42" s="250" t="s">
        <v>368</v>
      </c>
      <c r="D42" s="238" t="s">
        <v>237</v>
      </c>
      <c r="E42" s="239">
        <v>278.54000000000002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8.5999999999999998E-4</v>
      </c>
      <c r="O42" s="239">
        <f>ROUND(E42*N42,2)</f>
        <v>0.24</v>
      </c>
      <c r="P42" s="239">
        <v>0</v>
      </c>
      <c r="Q42" s="239">
        <f>ROUND(E42*P42,2)</f>
        <v>0</v>
      </c>
      <c r="R42" s="241" t="s">
        <v>306</v>
      </c>
      <c r="S42" s="241" t="s">
        <v>239</v>
      </c>
      <c r="T42" s="242" t="s">
        <v>240</v>
      </c>
      <c r="U42" s="221">
        <v>0.47899999999999998</v>
      </c>
      <c r="V42" s="221">
        <f>ROUND(E42*U42,2)</f>
        <v>133.41999999999999</v>
      </c>
      <c r="W42" s="221"/>
      <c r="X42" s="221" t="s">
        <v>241</v>
      </c>
      <c r="Y42" s="221" t="s">
        <v>615</v>
      </c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369</v>
      </c>
      <c r="D43" s="243"/>
      <c r="E43" s="243"/>
      <c r="F43" s="243"/>
      <c r="G43" s="243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1900</v>
      </c>
      <c r="D44" s="223"/>
      <c r="E44" s="224">
        <v>19.8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1901</v>
      </c>
      <c r="D45" s="223"/>
      <c r="E45" s="224">
        <v>78.319999999999993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1902</v>
      </c>
      <c r="D46" s="223"/>
      <c r="E46" s="224">
        <v>22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1903</v>
      </c>
      <c r="D47" s="223"/>
      <c r="E47" s="224">
        <v>34.840000000000003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1904</v>
      </c>
      <c r="D48" s="223"/>
      <c r="E48" s="224">
        <v>51.06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1905</v>
      </c>
      <c r="D49" s="223"/>
      <c r="E49" s="224">
        <v>72.52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6">
        <v>10</v>
      </c>
      <c r="B50" s="237" t="s">
        <v>372</v>
      </c>
      <c r="C50" s="250" t="s">
        <v>373</v>
      </c>
      <c r="D50" s="238" t="s">
        <v>237</v>
      </c>
      <c r="E50" s="239">
        <v>278.54000000000002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306</v>
      </c>
      <c r="S50" s="241" t="s">
        <v>239</v>
      </c>
      <c r="T50" s="242" t="s">
        <v>240</v>
      </c>
      <c r="U50" s="221">
        <v>0.32700000000000001</v>
      </c>
      <c r="V50" s="221">
        <f>ROUND(E50*U50,2)</f>
        <v>91.08</v>
      </c>
      <c r="W50" s="221"/>
      <c r="X50" s="221" t="s">
        <v>241</v>
      </c>
      <c r="Y50" s="221" t="s">
        <v>615</v>
      </c>
      <c r="Z50" s="210"/>
      <c r="AA50" s="210"/>
      <c r="AB50" s="210"/>
      <c r="AC50" s="210"/>
      <c r="AD50" s="210"/>
      <c r="AE50" s="210"/>
      <c r="AF50" s="210"/>
      <c r="AG50" s="210" t="s">
        <v>243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1" t="s">
        <v>374</v>
      </c>
      <c r="D51" s="243"/>
      <c r="E51" s="243"/>
      <c r="F51" s="243"/>
      <c r="G51" s="243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1906</v>
      </c>
      <c r="D52" s="223"/>
      <c r="E52" s="224">
        <v>278.54000000000002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6">
        <v>11</v>
      </c>
      <c r="B53" s="237" t="s">
        <v>376</v>
      </c>
      <c r="C53" s="250" t="s">
        <v>377</v>
      </c>
      <c r="D53" s="238" t="s">
        <v>237</v>
      </c>
      <c r="E53" s="239">
        <v>51.24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6.9999999999999999E-4</v>
      </c>
      <c r="O53" s="239">
        <f>ROUND(E53*N53,2)</f>
        <v>0.04</v>
      </c>
      <c r="P53" s="239">
        <v>0</v>
      </c>
      <c r="Q53" s="239">
        <f>ROUND(E53*P53,2)</f>
        <v>0</v>
      </c>
      <c r="R53" s="241" t="s">
        <v>306</v>
      </c>
      <c r="S53" s="241" t="s">
        <v>239</v>
      </c>
      <c r="T53" s="242" t="s">
        <v>240</v>
      </c>
      <c r="U53" s="221">
        <v>0.156</v>
      </c>
      <c r="V53" s="221">
        <f>ROUND(E53*U53,2)</f>
        <v>7.99</v>
      </c>
      <c r="W53" s="221"/>
      <c r="X53" s="221" t="s">
        <v>241</v>
      </c>
      <c r="Y53" s="221" t="s">
        <v>615</v>
      </c>
      <c r="Z53" s="210"/>
      <c r="AA53" s="210"/>
      <c r="AB53" s="210"/>
      <c r="AC53" s="210"/>
      <c r="AD53" s="210"/>
      <c r="AE53" s="210"/>
      <c r="AF53" s="210"/>
      <c r="AG53" s="210" t="s">
        <v>243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1907</v>
      </c>
      <c r="D54" s="223"/>
      <c r="E54" s="224">
        <v>40.04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1908</v>
      </c>
      <c r="D55" s="223"/>
      <c r="E55" s="224">
        <v>11.2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6">
        <v>12</v>
      </c>
      <c r="B56" s="237" t="s">
        <v>379</v>
      </c>
      <c r="C56" s="250" t="s">
        <v>380</v>
      </c>
      <c r="D56" s="238" t="s">
        <v>237</v>
      </c>
      <c r="E56" s="239">
        <v>51.24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 t="s">
        <v>306</v>
      </c>
      <c r="S56" s="241" t="s">
        <v>239</v>
      </c>
      <c r="T56" s="242" t="s">
        <v>240</v>
      </c>
      <c r="U56" s="221">
        <v>9.5000000000000001E-2</v>
      </c>
      <c r="V56" s="221">
        <f>ROUND(E56*U56,2)</f>
        <v>4.87</v>
      </c>
      <c r="W56" s="221"/>
      <c r="X56" s="221" t="s">
        <v>241</v>
      </c>
      <c r="Y56" s="221" t="s">
        <v>615</v>
      </c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1" t="s">
        <v>381</v>
      </c>
      <c r="D57" s="243"/>
      <c r="E57" s="243"/>
      <c r="F57" s="243"/>
      <c r="G57" s="243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2" t="s">
        <v>1909</v>
      </c>
      <c r="D58" s="223"/>
      <c r="E58" s="224">
        <v>51.24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6">
        <v>13</v>
      </c>
      <c r="B59" s="237" t="s">
        <v>383</v>
      </c>
      <c r="C59" s="250" t="s">
        <v>384</v>
      </c>
      <c r="D59" s="238" t="s">
        <v>311</v>
      </c>
      <c r="E59" s="239">
        <v>30.506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4.6000000000000001E-4</v>
      </c>
      <c r="O59" s="239">
        <f>ROUND(E59*N59,2)</f>
        <v>0.01</v>
      </c>
      <c r="P59" s="239">
        <v>0</v>
      </c>
      <c r="Q59" s="239">
        <f>ROUND(E59*P59,2)</f>
        <v>0</v>
      </c>
      <c r="R59" s="241" t="s">
        <v>306</v>
      </c>
      <c r="S59" s="241" t="s">
        <v>239</v>
      </c>
      <c r="T59" s="242" t="s">
        <v>240</v>
      </c>
      <c r="U59" s="221">
        <v>0.126</v>
      </c>
      <c r="V59" s="221">
        <f>ROUND(E59*U59,2)</f>
        <v>3.84</v>
      </c>
      <c r="W59" s="221"/>
      <c r="X59" s="221" t="s">
        <v>241</v>
      </c>
      <c r="Y59" s="221" t="s">
        <v>615</v>
      </c>
      <c r="Z59" s="210"/>
      <c r="AA59" s="210"/>
      <c r="AB59" s="210"/>
      <c r="AC59" s="210"/>
      <c r="AD59" s="210"/>
      <c r="AE59" s="210"/>
      <c r="AF59" s="210"/>
      <c r="AG59" s="210" t="s">
        <v>243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385</v>
      </c>
      <c r="D60" s="243"/>
      <c r="E60" s="243"/>
      <c r="F60" s="243"/>
      <c r="G60" s="243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1890</v>
      </c>
      <c r="D61" s="223"/>
      <c r="E61" s="224">
        <v>26.026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1891</v>
      </c>
      <c r="D62" s="223"/>
      <c r="E62" s="224">
        <v>4.4800000000000004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6">
        <v>14</v>
      </c>
      <c r="B63" s="237" t="s">
        <v>387</v>
      </c>
      <c r="C63" s="250" t="s">
        <v>388</v>
      </c>
      <c r="D63" s="238" t="s">
        <v>311</v>
      </c>
      <c r="E63" s="239">
        <v>30.506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306</v>
      </c>
      <c r="S63" s="241" t="s">
        <v>239</v>
      </c>
      <c r="T63" s="242" t="s">
        <v>240</v>
      </c>
      <c r="U63" s="221">
        <v>3.7999999999999999E-2</v>
      </c>
      <c r="V63" s="221">
        <f>ROUND(E63*U63,2)</f>
        <v>1.1599999999999999</v>
      </c>
      <c r="W63" s="221"/>
      <c r="X63" s="221" t="s">
        <v>241</v>
      </c>
      <c r="Y63" s="221" t="s">
        <v>615</v>
      </c>
      <c r="Z63" s="210"/>
      <c r="AA63" s="210"/>
      <c r="AB63" s="210"/>
      <c r="AC63" s="210"/>
      <c r="AD63" s="210"/>
      <c r="AE63" s="210"/>
      <c r="AF63" s="210"/>
      <c r="AG63" s="210" t="s">
        <v>243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1" t="s">
        <v>389</v>
      </c>
      <c r="D64" s="243"/>
      <c r="E64" s="243"/>
      <c r="F64" s="243"/>
      <c r="G64" s="243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1910</v>
      </c>
      <c r="D65" s="223"/>
      <c r="E65" s="224">
        <v>30.506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6">
        <v>15</v>
      </c>
      <c r="B66" s="237" t="s">
        <v>391</v>
      </c>
      <c r="C66" s="250" t="s">
        <v>392</v>
      </c>
      <c r="D66" s="238" t="s">
        <v>311</v>
      </c>
      <c r="E66" s="239">
        <v>122.4242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 t="s">
        <v>306</v>
      </c>
      <c r="S66" s="241" t="s">
        <v>239</v>
      </c>
      <c r="T66" s="242" t="s">
        <v>240</v>
      </c>
      <c r="U66" s="221">
        <v>0.51900000000000002</v>
      </c>
      <c r="V66" s="221">
        <f>ROUND(E66*U66,2)</f>
        <v>63.54</v>
      </c>
      <c r="W66" s="221"/>
      <c r="X66" s="221" t="s">
        <v>241</v>
      </c>
      <c r="Y66" s="221" t="s">
        <v>407</v>
      </c>
      <c r="Z66" s="210"/>
      <c r="AA66" s="210"/>
      <c r="AB66" s="210"/>
      <c r="AC66" s="210"/>
      <c r="AD66" s="210"/>
      <c r="AE66" s="210"/>
      <c r="AF66" s="210"/>
      <c r="AG66" s="210" t="s">
        <v>243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1" t="s">
        <v>393</v>
      </c>
      <c r="D67" s="243"/>
      <c r="E67" s="243"/>
      <c r="F67" s="243"/>
      <c r="G67" s="243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44" t="str">
        <f>C67</f>
        <v>bez naložení do dopravní nádoby, ale s vyprázdněním dopravní nádoby na hromadu nebo na dopravní prostředek,</v>
      </c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394</v>
      </c>
      <c r="D68" s="223"/>
      <c r="E68" s="224"/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1911</v>
      </c>
      <c r="D69" s="223"/>
      <c r="E69" s="224">
        <v>30.506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247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396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1912</v>
      </c>
      <c r="D71" s="223"/>
      <c r="E71" s="224">
        <v>91.918199999999999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6">
        <v>16</v>
      </c>
      <c r="B72" s="237" t="s">
        <v>405</v>
      </c>
      <c r="C72" s="250" t="s">
        <v>406</v>
      </c>
      <c r="D72" s="238" t="s">
        <v>311</v>
      </c>
      <c r="E72" s="239">
        <v>197.63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 t="s">
        <v>306</v>
      </c>
      <c r="S72" s="241" t="s">
        <v>239</v>
      </c>
      <c r="T72" s="242" t="s">
        <v>240</v>
      </c>
      <c r="U72" s="221">
        <v>1.0999999999999999E-2</v>
      </c>
      <c r="V72" s="221">
        <f>ROUND(E72*U72,2)</f>
        <v>2.17</v>
      </c>
      <c r="W72" s="221"/>
      <c r="X72" s="221" t="s">
        <v>241</v>
      </c>
      <c r="Y72" s="221" t="s">
        <v>407</v>
      </c>
      <c r="Z72" s="210"/>
      <c r="AA72" s="210"/>
      <c r="AB72" s="210"/>
      <c r="AC72" s="210"/>
      <c r="AD72" s="210"/>
      <c r="AE72" s="210"/>
      <c r="AF72" s="210"/>
      <c r="AG72" s="210" t="s">
        <v>243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1" t="s">
        <v>400</v>
      </c>
      <c r="D73" s="243"/>
      <c r="E73" s="243"/>
      <c r="F73" s="243"/>
      <c r="G73" s="243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2" t="s">
        <v>401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394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1911</v>
      </c>
      <c r="D76" s="223"/>
      <c r="E76" s="224">
        <v>30.506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247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396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1913</v>
      </c>
      <c r="D78" s="223"/>
      <c r="E78" s="224">
        <v>167.124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6">
        <v>17</v>
      </c>
      <c r="B79" s="237" t="s">
        <v>408</v>
      </c>
      <c r="C79" s="250" t="s">
        <v>409</v>
      </c>
      <c r="D79" s="238" t="s">
        <v>311</v>
      </c>
      <c r="E79" s="239">
        <v>988.15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41" t="s">
        <v>306</v>
      </c>
      <c r="S79" s="241" t="s">
        <v>239</v>
      </c>
      <c r="T79" s="242" t="s">
        <v>240</v>
      </c>
      <c r="U79" s="221">
        <v>0</v>
      </c>
      <c r="V79" s="221">
        <f>ROUND(E79*U79,2)</f>
        <v>0</v>
      </c>
      <c r="W79" s="221"/>
      <c r="X79" s="221" t="s">
        <v>241</v>
      </c>
      <c r="Y79" s="221" t="s">
        <v>407</v>
      </c>
      <c r="Z79" s="210"/>
      <c r="AA79" s="210"/>
      <c r="AB79" s="210"/>
      <c r="AC79" s="210"/>
      <c r="AD79" s="210"/>
      <c r="AE79" s="210"/>
      <c r="AF79" s="210"/>
      <c r="AG79" s="210" t="s">
        <v>243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1" t="s">
        <v>400</v>
      </c>
      <c r="D80" s="243"/>
      <c r="E80" s="243"/>
      <c r="F80" s="243"/>
      <c r="G80" s="243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1914</v>
      </c>
      <c r="D81" s="223"/>
      <c r="E81" s="224">
        <v>988.15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247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6">
        <v>18</v>
      </c>
      <c r="B82" s="237" t="s">
        <v>666</v>
      </c>
      <c r="C82" s="250" t="s">
        <v>667</v>
      </c>
      <c r="D82" s="238" t="s">
        <v>311</v>
      </c>
      <c r="E82" s="239">
        <v>197.63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41" t="s">
        <v>306</v>
      </c>
      <c r="S82" s="241" t="s">
        <v>239</v>
      </c>
      <c r="T82" s="242" t="s">
        <v>240</v>
      </c>
      <c r="U82" s="221">
        <v>8.9999999999999993E-3</v>
      </c>
      <c r="V82" s="221">
        <f>ROUND(E82*U82,2)</f>
        <v>1.78</v>
      </c>
      <c r="W82" s="221"/>
      <c r="X82" s="221" t="s">
        <v>241</v>
      </c>
      <c r="Y82" s="221" t="s">
        <v>615</v>
      </c>
      <c r="Z82" s="210"/>
      <c r="AA82" s="210"/>
      <c r="AB82" s="210"/>
      <c r="AC82" s="210"/>
      <c r="AD82" s="210"/>
      <c r="AE82" s="210"/>
      <c r="AF82" s="210"/>
      <c r="AG82" s="210" t="s">
        <v>243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2" t="s">
        <v>1915</v>
      </c>
      <c r="D83" s="223"/>
      <c r="E83" s="224">
        <v>197.63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247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6">
        <v>19</v>
      </c>
      <c r="B84" s="237" t="s">
        <v>411</v>
      </c>
      <c r="C84" s="250" t="s">
        <v>412</v>
      </c>
      <c r="D84" s="238" t="s">
        <v>311</v>
      </c>
      <c r="E84" s="239">
        <v>152.85028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 t="s">
        <v>306</v>
      </c>
      <c r="S84" s="241" t="s">
        <v>239</v>
      </c>
      <c r="T84" s="242" t="s">
        <v>240</v>
      </c>
      <c r="U84" s="221">
        <v>0.20200000000000001</v>
      </c>
      <c r="V84" s="221">
        <f>ROUND(E84*U84,2)</f>
        <v>30.88</v>
      </c>
      <c r="W84" s="221"/>
      <c r="X84" s="221" t="s">
        <v>241</v>
      </c>
      <c r="Y84" s="221" t="s">
        <v>407</v>
      </c>
      <c r="Z84" s="210"/>
      <c r="AA84" s="210"/>
      <c r="AB84" s="210"/>
      <c r="AC84" s="210"/>
      <c r="AD84" s="210"/>
      <c r="AE84" s="210"/>
      <c r="AF84" s="210"/>
      <c r="AG84" s="210" t="s">
        <v>243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1" t="s">
        <v>413</v>
      </c>
      <c r="D85" s="243"/>
      <c r="E85" s="243"/>
      <c r="F85" s="243"/>
      <c r="G85" s="243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2" t="s">
        <v>1778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1916</v>
      </c>
      <c r="D87" s="223"/>
      <c r="E87" s="224">
        <v>24.335999999999999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1917</v>
      </c>
      <c r="D88" s="223"/>
      <c r="E88" s="224">
        <v>-2.8274300000000001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347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1194</v>
      </c>
      <c r="D90" s="223"/>
      <c r="E90" s="224"/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1918</v>
      </c>
      <c r="D91" s="223"/>
      <c r="E91" s="224">
        <v>9.1259999999999994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1919</v>
      </c>
      <c r="D92" s="223"/>
      <c r="E92" s="224">
        <v>-1.06029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347</v>
      </c>
      <c r="D93" s="223"/>
      <c r="E93" s="224"/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1920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1921</v>
      </c>
      <c r="D95" s="223"/>
      <c r="E95" s="224">
        <v>7.26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1922</v>
      </c>
      <c r="D96" s="223"/>
      <c r="E96" s="224">
        <v>32.04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1923</v>
      </c>
      <c r="D97" s="223"/>
      <c r="E97" s="224">
        <v>8.58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1924</v>
      </c>
      <c r="D98" s="223"/>
      <c r="E98" s="224">
        <v>15.276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1925</v>
      </c>
      <c r="D99" s="223"/>
      <c r="E99" s="224">
        <v>24.84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2" t="s">
        <v>1926</v>
      </c>
      <c r="D100" s="223"/>
      <c r="E100" s="224">
        <v>35.28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6">
        <v>20</v>
      </c>
      <c r="B101" s="237" t="s">
        <v>1199</v>
      </c>
      <c r="C101" s="250" t="s">
        <v>1200</v>
      </c>
      <c r="D101" s="238" t="s">
        <v>311</v>
      </c>
      <c r="E101" s="239">
        <v>31.32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41" t="s">
        <v>306</v>
      </c>
      <c r="S101" s="241" t="s">
        <v>239</v>
      </c>
      <c r="T101" s="242" t="s">
        <v>240</v>
      </c>
      <c r="U101" s="221">
        <v>1.587</v>
      </c>
      <c r="V101" s="221">
        <f>ROUND(E101*U101,2)</f>
        <v>49.7</v>
      </c>
      <c r="W101" s="221"/>
      <c r="X101" s="221" t="s">
        <v>241</v>
      </c>
      <c r="Y101" s="221" t="s">
        <v>615</v>
      </c>
      <c r="Z101" s="210"/>
      <c r="AA101" s="210"/>
      <c r="AB101" s="210"/>
      <c r="AC101" s="210"/>
      <c r="AD101" s="210"/>
      <c r="AE101" s="210"/>
      <c r="AF101" s="210"/>
      <c r="AG101" s="210" t="s">
        <v>243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2" x14ac:dyDescent="0.2">
      <c r="A102" s="217"/>
      <c r="B102" s="218"/>
      <c r="C102" s="251" t="s">
        <v>671</v>
      </c>
      <c r="D102" s="243"/>
      <c r="E102" s="243"/>
      <c r="F102" s="243"/>
      <c r="G102" s="243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4" t="str">
        <f>C102</f>
        <v>sypaninou z vhodných hornin tř. 1 - 4 nebo materiálem připraveným podél výkopu ve vzdálenosti do 3 m od jeho kraje, pro jakoukoliv hloubku výkopu a jakoukoliv míru zhutnění,</v>
      </c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2" t="s">
        <v>1927</v>
      </c>
      <c r="D103" s="223"/>
      <c r="E103" s="224">
        <v>3.3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1928</v>
      </c>
      <c r="D104" s="223"/>
      <c r="E104" s="224">
        <v>10.68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1929</v>
      </c>
      <c r="D105" s="223"/>
      <c r="E105" s="224">
        <v>3.3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1930</v>
      </c>
      <c r="D106" s="223"/>
      <c r="E106" s="224">
        <v>4.0199999999999996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1931</v>
      </c>
      <c r="D107" s="223"/>
      <c r="E107" s="224">
        <v>4.1399999999999997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1932</v>
      </c>
      <c r="D108" s="223"/>
      <c r="E108" s="224">
        <v>5.88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6">
        <v>21</v>
      </c>
      <c r="B109" s="237" t="s">
        <v>679</v>
      </c>
      <c r="C109" s="250" t="s">
        <v>680</v>
      </c>
      <c r="D109" s="238" t="s">
        <v>460</v>
      </c>
      <c r="E109" s="239">
        <v>326.08949999999999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41" t="s">
        <v>306</v>
      </c>
      <c r="S109" s="241" t="s">
        <v>239</v>
      </c>
      <c r="T109" s="242" t="s">
        <v>240</v>
      </c>
      <c r="U109" s="221">
        <v>0</v>
      </c>
      <c r="V109" s="221">
        <f>ROUND(E109*U109,2)</f>
        <v>0</v>
      </c>
      <c r="W109" s="221"/>
      <c r="X109" s="221" t="s">
        <v>241</v>
      </c>
      <c r="Y109" s="221" t="s">
        <v>615</v>
      </c>
      <c r="Z109" s="210"/>
      <c r="AA109" s="210"/>
      <c r="AB109" s="210"/>
      <c r="AC109" s="210"/>
      <c r="AD109" s="210"/>
      <c r="AE109" s="210"/>
      <c r="AF109" s="210"/>
      <c r="AG109" s="210" t="s">
        <v>243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2" t="s">
        <v>681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1933</v>
      </c>
      <c r="D111" s="223"/>
      <c r="E111" s="224">
        <v>326.08949999999999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247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6">
        <v>22</v>
      </c>
      <c r="B112" s="237" t="s">
        <v>1203</v>
      </c>
      <c r="C112" s="250" t="s">
        <v>1204</v>
      </c>
      <c r="D112" s="238" t="s">
        <v>460</v>
      </c>
      <c r="E112" s="239">
        <v>59.508000000000003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1</v>
      </c>
      <c r="O112" s="239">
        <f>ROUND(E112*N112,2)</f>
        <v>59.51</v>
      </c>
      <c r="P112" s="239">
        <v>0</v>
      </c>
      <c r="Q112" s="239">
        <f>ROUND(E112*P112,2)</f>
        <v>0</v>
      </c>
      <c r="R112" s="241" t="s">
        <v>461</v>
      </c>
      <c r="S112" s="241" t="s">
        <v>239</v>
      </c>
      <c r="T112" s="242" t="s">
        <v>240</v>
      </c>
      <c r="U112" s="221">
        <v>0</v>
      </c>
      <c r="V112" s="221">
        <f>ROUND(E112*U112,2)</f>
        <v>0</v>
      </c>
      <c r="W112" s="221"/>
      <c r="X112" s="221" t="s">
        <v>462</v>
      </c>
      <c r="Y112" s="221" t="s">
        <v>615</v>
      </c>
      <c r="Z112" s="210"/>
      <c r="AA112" s="210"/>
      <c r="AB112" s="210"/>
      <c r="AC112" s="210"/>
      <c r="AD112" s="210"/>
      <c r="AE112" s="210"/>
      <c r="AF112" s="210"/>
      <c r="AG112" s="210" t="s">
        <v>463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 t="s">
        <v>1205</v>
      </c>
      <c r="D113" s="223"/>
      <c r="E113" s="224"/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247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465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247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1934</v>
      </c>
      <c r="D115" s="223"/>
      <c r="E115" s="224">
        <v>59.508000000000003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6">
        <v>23</v>
      </c>
      <c r="B116" s="237" t="s">
        <v>458</v>
      </c>
      <c r="C116" s="250" t="s">
        <v>459</v>
      </c>
      <c r="D116" s="238" t="s">
        <v>460</v>
      </c>
      <c r="E116" s="239">
        <v>290.41552999999999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1</v>
      </c>
      <c r="O116" s="239">
        <f>ROUND(E116*N116,2)</f>
        <v>290.42</v>
      </c>
      <c r="P116" s="239">
        <v>0</v>
      </c>
      <c r="Q116" s="239">
        <f>ROUND(E116*P116,2)</f>
        <v>0</v>
      </c>
      <c r="R116" s="241" t="s">
        <v>461</v>
      </c>
      <c r="S116" s="241" t="s">
        <v>239</v>
      </c>
      <c r="T116" s="242" t="s">
        <v>240</v>
      </c>
      <c r="U116" s="221">
        <v>0</v>
      </c>
      <c r="V116" s="221">
        <f>ROUND(E116*U116,2)</f>
        <v>0</v>
      </c>
      <c r="W116" s="221"/>
      <c r="X116" s="221" t="s">
        <v>462</v>
      </c>
      <c r="Y116" s="221" t="s">
        <v>615</v>
      </c>
      <c r="Z116" s="210"/>
      <c r="AA116" s="210"/>
      <c r="AB116" s="210"/>
      <c r="AC116" s="210"/>
      <c r="AD116" s="210"/>
      <c r="AE116" s="210"/>
      <c r="AF116" s="210"/>
      <c r="AG116" s="210" t="s">
        <v>463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 t="s">
        <v>464</v>
      </c>
      <c r="D117" s="223"/>
      <c r="E117" s="224"/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465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1935</v>
      </c>
      <c r="D119" s="223"/>
      <c r="E119" s="224">
        <v>290.41552999999999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29" t="s">
        <v>233</v>
      </c>
      <c r="B120" s="230" t="s">
        <v>147</v>
      </c>
      <c r="C120" s="249" t="s">
        <v>148</v>
      </c>
      <c r="D120" s="231"/>
      <c r="E120" s="232"/>
      <c r="F120" s="233"/>
      <c r="G120" s="233">
        <f>SUMIF(AG121:AG128,"&lt;&gt;NOR",G121:G128)</f>
        <v>0</v>
      </c>
      <c r="H120" s="233"/>
      <c r="I120" s="233">
        <f>SUM(I121:I128)</f>
        <v>0</v>
      </c>
      <c r="J120" s="233"/>
      <c r="K120" s="233">
        <f>SUM(K121:K128)</f>
        <v>0</v>
      </c>
      <c r="L120" s="233"/>
      <c r="M120" s="233">
        <f>SUM(M121:M128)</f>
        <v>0</v>
      </c>
      <c r="N120" s="232"/>
      <c r="O120" s="232">
        <f>SUM(O121:O128)</f>
        <v>0.61</v>
      </c>
      <c r="P120" s="232"/>
      <c r="Q120" s="232">
        <f>SUM(Q121:Q128)</f>
        <v>0</v>
      </c>
      <c r="R120" s="233"/>
      <c r="S120" s="233"/>
      <c r="T120" s="234"/>
      <c r="U120" s="228"/>
      <c r="V120" s="228">
        <f>SUM(V121:V128)</f>
        <v>1.88</v>
      </c>
      <c r="W120" s="228"/>
      <c r="X120" s="228"/>
      <c r="Y120" s="228"/>
      <c r="AG120" t="s">
        <v>234</v>
      </c>
    </row>
    <row r="121" spans="1:60" outlineLevel="1" x14ac:dyDescent="0.2">
      <c r="A121" s="236">
        <v>24</v>
      </c>
      <c r="B121" s="237" t="s">
        <v>1208</v>
      </c>
      <c r="C121" s="250" t="s">
        <v>1209</v>
      </c>
      <c r="D121" s="238" t="s">
        <v>237</v>
      </c>
      <c r="E121" s="239">
        <v>0.9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3.9199999999999999E-2</v>
      </c>
      <c r="O121" s="239">
        <f>ROUND(E121*N121,2)</f>
        <v>0.04</v>
      </c>
      <c r="P121" s="239">
        <v>0</v>
      </c>
      <c r="Q121" s="239">
        <f>ROUND(E121*P121,2)</f>
        <v>0</v>
      </c>
      <c r="R121" s="241" t="s">
        <v>891</v>
      </c>
      <c r="S121" s="241" t="s">
        <v>239</v>
      </c>
      <c r="T121" s="242" t="s">
        <v>240</v>
      </c>
      <c r="U121" s="221">
        <v>1.6</v>
      </c>
      <c r="V121" s="221">
        <f>ROUND(E121*U121,2)</f>
        <v>1.44</v>
      </c>
      <c r="W121" s="221"/>
      <c r="X121" s="221" t="s">
        <v>241</v>
      </c>
      <c r="Y121" s="221" t="s">
        <v>615</v>
      </c>
      <c r="Z121" s="210"/>
      <c r="AA121" s="210"/>
      <c r="AB121" s="210"/>
      <c r="AC121" s="210"/>
      <c r="AD121" s="210"/>
      <c r="AE121" s="210"/>
      <c r="AF121" s="210"/>
      <c r="AG121" s="210" t="s">
        <v>243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2" x14ac:dyDescent="0.2">
      <c r="A122" s="217"/>
      <c r="B122" s="218"/>
      <c r="C122" s="251" t="s">
        <v>1210</v>
      </c>
      <c r="D122" s="243"/>
      <c r="E122" s="243"/>
      <c r="F122" s="243"/>
      <c r="G122" s="243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44" t="str">
        <f>C122</f>
        <v>svislé nebo šikmé (odkloněné) , půdorysně přímé nebo zalomené, stěn základových desek ve volných nebo zapažených jámách, rýhách, šachtách, včetně případných vzpěr,</v>
      </c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2" t="s">
        <v>1936</v>
      </c>
      <c r="D123" s="223"/>
      <c r="E123" s="224">
        <v>0.9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6">
        <v>25</v>
      </c>
      <c r="B124" s="237" t="s">
        <v>1212</v>
      </c>
      <c r="C124" s="250" t="s">
        <v>1213</v>
      </c>
      <c r="D124" s="238" t="s">
        <v>237</v>
      </c>
      <c r="E124" s="239">
        <v>0.9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 t="s">
        <v>891</v>
      </c>
      <c r="S124" s="241" t="s">
        <v>239</v>
      </c>
      <c r="T124" s="242" t="s">
        <v>240</v>
      </c>
      <c r="U124" s="221">
        <v>0.32</v>
      </c>
      <c r="V124" s="221">
        <f>ROUND(E124*U124,2)</f>
        <v>0.28999999999999998</v>
      </c>
      <c r="W124" s="221"/>
      <c r="X124" s="221" t="s">
        <v>241</v>
      </c>
      <c r="Y124" s="221" t="s">
        <v>615</v>
      </c>
      <c r="Z124" s="210"/>
      <c r="AA124" s="210"/>
      <c r="AB124" s="210"/>
      <c r="AC124" s="210"/>
      <c r="AD124" s="210"/>
      <c r="AE124" s="210"/>
      <c r="AF124" s="210"/>
      <c r="AG124" s="210" t="s">
        <v>243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2" x14ac:dyDescent="0.2">
      <c r="A125" s="217"/>
      <c r="B125" s="218"/>
      <c r="C125" s="251" t="s">
        <v>1210</v>
      </c>
      <c r="D125" s="243"/>
      <c r="E125" s="243"/>
      <c r="F125" s="243"/>
      <c r="G125" s="243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4" t="str">
        <f>C125</f>
        <v>svislé nebo šikmé (odkloněné) , půdorysně přímé nebo zalomené, stěn základových desek ve volných nebo zapažených jámách, rýhách, šachtách, včetně případných vzpěr,</v>
      </c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1937</v>
      </c>
      <c r="D126" s="223"/>
      <c r="E126" s="224">
        <v>0.9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247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6">
        <v>26</v>
      </c>
      <c r="B127" s="237" t="s">
        <v>1215</v>
      </c>
      <c r="C127" s="250" t="s">
        <v>1216</v>
      </c>
      <c r="D127" s="238" t="s">
        <v>311</v>
      </c>
      <c r="E127" s="239">
        <v>0.22500000000000001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2.5249999999999999</v>
      </c>
      <c r="O127" s="239">
        <f>ROUND(E127*N127,2)</f>
        <v>0.56999999999999995</v>
      </c>
      <c r="P127" s="239">
        <v>0</v>
      </c>
      <c r="Q127" s="239">
        <f>ROUND(E127*P127,2)</f>
        <v>0</v>
      </c>
      <c r="R127" s="241"/>
      <c r="S127" s="241" t="s">
        <v>239</v>
      </c>
      <c r="T127" s="242" t="s">
        <v>240</v>
      </c>
      <c r="U127" s="221">
        <v>0.66500000000000004</v>
      </c>
      <c r="V127" s="221">
        <f>ROUND(E127*U127,2)</f>
        <v>0.15</v>
      </c>
      <c r="W127" s="221"/>
      <c r="X127" s="221" t="s">
        <v>241</v>
      </c>
      <c r="Y127" s="221" t="s">
        <v>615</v>
      </c>
      <c r="Z127" s="210"/>
      <c r="AA127" s="210"/>
      <c r="AB127" s="210"/>
      <c r="AC127" s="210"/>
      <c r="AD127" s="210"/>
      <c r="AE127" s="210"/>
      <c r="AF127" s="210"/>
      <c r="AG127" s="210" t="s">
        <v>243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2" t="s">
        <v>1938</v>
      </c>
      <c r="D128" s="223"/>
      <c r="E128" s="224">
        <v>0.22500000000000001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247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9" t="s">
        <v>233</v>
      </c>
      <c r="B129" s="230" t="s">
        <v>151</v>
      </c>
      <c r="C129" s="249" t="s">
        <v>152</v>
      </c>
      <c r="D129" s="231"/>
      <c r="E129" s="232"/>
      <c r="F129" s="233"/>
      <c r="G129" s="233">
        <f>SUMIF(AG130:AG149,"&lt;&gt;NOR",G130:G149)</f>
        <v>0</v>
      </c>
      <c r="H129" s="233"/>
      <c r="I129" s="233">
        <f>SUM(I130:I149)</f>
        <v>0</v>
      </c>
      <c r="J129" s="233"/>
      <c r="K129" s="233">
        <f>SUM(K130:K149)</f>
        <v>0</v>
      </c>
      <c r="L129" s="233"/>
      <c r="M129" s="233">
        <f>SUM(M130:M149)</f>
        <v>0</v>
      </c>
      <c r="N129" s="232"/>
      <c r="O129" s="232">
        <f>SUM(O130:O149)</f>
        <v>14.51</v>
      </c>
      <c r="P129" s="232"/>
      <c r="Q129" s="232">
        <f>SUM(Q130:Q149)</f>
        <v>0</v>
      </c>
      <c r="R129" s="233"/>
      <c r="S129" s="233"/>
      <c r="T129" s="234"/>
      <c r="U129" s="228"/>
      <c r="V129" s="228">
        <f>SUM(V130:V149)</f>
        <v>12.62</v>
      </c>
      <c r="W129" s="228"/>
      <c r="X129" s="228"/>
      <c r="Y129" s="228"/>
      <c r="AG129" t="s">
        <v>234</v>
      </c>
    </row>
    <row r="130" spans="1:60" outlineLevel="1" x14ac:dyDescent="0.2">
      <c r="A130" s="236">
        <v>27</v>
      </c>
      <c r="B130" s="237" t="s">
        <v>708</v>
      </c>
      <c r="C130" s="250" t="s">
        <v>709</v>
      </c>
      <c r="D130" s="238" t="s">
        <v>311</v>
      </c>
      <c r="E130" s="239">
        <v>6.2640000000000002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1.8907700000000001</v>
      </c>
      <c r="O130" s="239">
        <f>ROUND(E130*N130,2)</f>
        <v>11.84</v>
      </c>
      <c r="P130" s="239">
        <v>0</v>
      </c>
      <c r="Q130" s="239">
        <f>ROUND(E130*P130,2)</f>
        <v>0</v>
      </c>
      <c r="R130" s="241" t="s">
        <v>483</v>
      </c>
      <c r="S130" s="241" t="s">
        <v>239</v>
      </c>
      <c r="T130" s="242" t="s">
        <v>240</v>
      </c>
      <c r="U130" s="221">
        <v>1.6950000000000001</v>
      </c>
      <c r="V130" s="221">
        <f>ROUND(E130*U130,2)</f>
        <v>10.62</v>
      </c>
      <c r="W130" s="221"/>
      <c r="X130" s="221" t="s">
        <v>241</v>
      </c>
      <c r="Y130" s="221" t="s">
        <v>615</v>
      </c>
      <c r="Z130" s="210"/>
      <c r="AA130" s="210"/>
      <c r="AB130" s="210"/>
      <c r="AC130" s="210"/>
      <c r="AD130" s="210"/>
      <c r="AE130" s="210"/>
      <c r="AF130" s="210"/>
      <c r="AG130" s="210" t="s">
        <v>243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1" t="s">
        <v>710</v>
      </c>
      <c r="D131" s="243"/>
      <c r="E131" s="243"/>
      <c r="F131" s="243"/>
      <c r="G131" s="243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2" t="s">
        <v>1939</v>
      </c>
      <c r="D132" s="223"/>
      <c r="E132" s="224">
        <v>0.66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2" t="s">
        <v>1940</v>
      </c>
      <c r="D133" s="223"/>
      <c r="E133" s="224">
        <v>2.1360000000000001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1941</v>
      </c>
      <c r="D134" s="223"/>
      <c r="E134" s="224">
        <v>0.66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1942</v>
      </c>
      <c r="D135" s="223"/>
      <c r="E135" s="224">
        <v>0.80400000000000005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1943</v>
      </c>
      <c r="D136" s="223"/>
      <c r="E136" s="224">
        <v>0.82799999999999996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1944</v>
      </c>
      <c r="D137" s="223"/>
      <c r="E137" s="224">
        <v>1.1759999999999999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6">
        <v>28</v>
      </c>
      <c r="B138" s="237" t="s">
        <v>1219</v>
      </c>
      <c r="C138" s="250" t="s">
        <v>1220</v>
      </c>
      <c r="D138" s="238" t="s">
        <v>450</v>
      </c>
      <c r="E138" s="239">
        <v>1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6.6E-3</v>
      </c>
      <c r="O138" s="239">
        <f>ROUND(E138*N138,2)</f>
        <v>0.01</v>
      </c>
      <c r="P138" s="239">
        <v>0</v>
      </c>
      <c r="Q138" s="239">
        <f>ROUND(E138*P138,2)</f>
        <v>0</v>
      </c>
      <c r="R138" s="241" t="s">
        <v>483</v>
      </c>
      <c r="S138" s="241" t="s">
        <v>239</v>
      </c>
      <c r="T138" s="242" t="s">
        <v>240</v>
      </c>
      <c r="U138" s="221">
        <v>0.84</v>
      </c>
      <c r="V138" s="221">
        <f>ROUND(E138*U138,2)</f>
        <v>0.84</v>
      </c>
      <c r="W138" s="221"/>
      <c r="X138" s="221" t="s">
        <v>241</v>
      </c>
      <c r="Y138" s="221" t="s">
        <v>615</v>
      </c>
      <c r="Z138" s="210"/>
      <c r="AA138" s="210"/>
      <c r="AB138" s="210"/>
      <c r="AC138" s="210"/>
      <c r="AD138" s="210"/>
      <c r="AE138" s="210"/>
      <c r="AF138" s="210"/>
      <c r="AG138" s="210" t="s">
        <v>243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2" t="s">
        <v>1221</v>
      </c>
      <c r="D139" s="223"/>
      <c r="E139" s="224"/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247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1810</v>
      </c>
      <c r="D140" s="223"/>
      <c r="E140" s="224"/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1945</v>
      </c>
      <c r="D141" s="223"/>
      <c r="E141" s="224">
        <v>1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247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6">
        <v>29</v>
      </c>
      <c r="B142" s="237" t="s">
        <v>1223</v>
      </c>
      <c r="C142" s="250" t="s">
        <v>1224</v>
      </c>
      <c r="D142" s="238" t="s">
        <v>311</v>
      </c>
      <c r="E142" s="239">
        <v>0.18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2.52542</v>
      </c>
      <c r="O142" s="239">
        <f>ROUND(E142*N142,2)</f>
        <v>0.45</v>
      </c>
      <c r="P142" s="239">
        <v>0</v>
      </c>
      <c r="Q142" s="239">
        <f>ROUND(E142*P142,2)</f>
        <v>0</v>
      </c>
      <c r="R142" s="241" t="s">
        <v>1225</v>
      </c>
      <c r="S142" s="241" t="s">
        <v>239</v>
      </c>
      <c r="T142" s="242" t="s">
        <v>240</v>
      </c>
      <c r="U142" s="221">
        <v>3.5720000000000001</v>
      </c>
      <c r="V142" s="221">
        <f>ROUND(E142*U142,2)</f>
        <v>0.64</v>
      </c>
      <c r="W142" s="221"/>
      <c r="X142" s="221" t="s">
        <v>241</v>
      </c>
      <c r="Y142" s="221" t="s">
        <v>615</v>
      </c>
      <c r="Z142" s="210"/>
      <c r="AA142" s="210"/>
      <c r="AB142" s="210"/>
      <c r="AC142" s="210"/>
      <c r="AD142" s="210"/>
      <c r="AE142" s="210"/>
      <c r="AF142" s="210"/>
      <c r="AG142" s="210" t="s">
        <v>243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1" t="s">
        <v>1226</v>
      </c>
      <c r="D143" s="243"/>
      <c r="E143" s="243"/>
      <c r="F143" s="243"/>
      <c r="G143" s="243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1946</v>
      </c>
      <c r="D144" s="223"/>
      <c r="E144" s="224">
        <v>0.18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6">
        <v>30</v>
      </c>
      <c r="B145" s="237" t="s">
        <v>1228</v>
      </c>
      <c r="C145" s="250" t="s">
        <v>1229</v>
      </c>
      <c r="D145" s="238" t="s">
        <v>311</v>
      </c>
      <c r="E145" s="239">
        <v>1.27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1.6859999999999999</v>
      </c>
      <c r="O145" s="239">
        <f>ROUND(E145*N145,2)</f>
        <v>2.14</v>
      </c>
      <c r="P145" s="239">
        <v>0</v>
      </c>
      <c r="Q145" s="239">
        <f>ROUND(E145*P145,2)</f>
        <v>0</v>
      </c>
      <c r="R145" s="241"/>
      <c r="S145" s="241" t="s">
        <v>239</v>
      </c>
      <c r="T145" s="242" t="s">
        <v>240</v>
      </c>
      <c r="U145" s="221">
        <v>0.41199999999999998</v>
      </c>
      <c r="V145" s="221">
        <f>ROUND(E145*U145,2)</f>
        <v>0.52</v>
      </c>
      <c r="W145" s="221"/>
      <c r="X145" s="221" t="s">
        <v>241</v>
      </c>
      <c r="Y145" s="221" t="s">
        <v>615</v>
      </c>
      <c r="Z145" s="210"/>
      <c r="AA145" s="210"/>
      <c r="AB145" s="210"/>
      <c r="AC145" s="210"/>
      <c r="AD145" s="210"/>
      <c r="AE145" s="210"/>
      <c r="AF145" s="210"/>
      <c r="AG145" s="210" t="s">
        <v>243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2" t="s">
        <v>1947</v>
      </c>
      <c r="D146" s="223"/>
      <c r="E146" s="224">
        <v>1.014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1948</v>
      </c>
      <c r="D147" s="223"/>
      <c r="E147" s="224">
        <v>0.25600000000000001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6">
        <v>31</v>
      </c>
      <c r="B148" s="237" t="s">
        <v>1820</v>
      </c>
      <c r="C148" s="250" t="s">
        <v>1821</v>
      </c>
      <c r="D148" s="238" t="s">
        <v>450</v>
      </c>
      <c r="E148" s="239">
        <v>1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6.8000000000000005E-2</v>
      </c>
      <c r="O148" s="239">
        <f>ROUND(E148*N148,2)</f>
        <v>7.0000000000000007E-2</v>
      </c>
      <c r="P148" s="239">
        <v>0</v>
      </c>
      <c r="Q148" s="239">
        <f>ROUND(E148*P148,2)</f>
        <v>0</v>
      </c>
      <c r="R148" s="241" t="s">
        <v>461</v>
      </c>
      <c r="S148" s="241" t="s">
        <v>240</v>
      </c>
      <c r="T148" s="242" t="s">
        <v>240</v>
      </c>
      <c r="U148" s="221">
        <v>0</v>
      </c>
      <c r="V148" s="221">
        <f>ROUND(E148*U148,2)</f>
        <v>0</v>
      </c>
      <c r="W148" s="221"/>
      <c r="X148" s="221" t="s">
        <v>462</v>
      </c>
      <c r="Y148" s="221" t="s">
        <v>615</v>
      </c>
      <c r="Z148" s="210"/>
      <c r="AA148" s="210"/>
      <c r="AB148" s="210"/>
      <c r="AC148" s="210"/>
      <c r="AD148" s="210"/>
      <c r="AE148" s="210"/>
      <c r="AF148" s="210"/>
      <c r="AG148" s="210" t="s">
        <v>463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1949</v>
      </c>
      <c r="D149" s="223"/>
      <c r="E149" s="224">
        <v>1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9" t="s">
        <v>233</v>
      </c>
      <c r="B150" s="230" t="s">
        <v>159</v>
      </c>
      <c r="C150" s="249" t="s">
        <v>160</v>
      </c>
      <c r="D150" s="231"/>
      <c r="E150" s="232"/>
      <c r="F150" s="233"/>
      <c r="G150" s="233">
        <f>SUMIF(AG151:AG252,"&lt;&gt;NOR",G151:G252)</f>
        <v>0</v>
      </c>
      <c r="H150" s="233"/>
      <c r="I150" s="233">
        <f>SUM(I151:I252)</f>
        <v>0</v>
      </c>
      <c r="J150" s="233"/>
      <c r="K150" s="233">
        <f>SUM(K151:K252)</f>
        <v>0</v>
      </c>
      <c r="L150" s="233"/>
      <c r="M150" s="233">
        <f>SUM(M151:M252)</f>
        <v>0</v>
      </c>
      <c r="N150" s="232"/>
      <c r="O150" s="232">
        <f>SUM(O151:O252)</f>
        <v>5.24</v>
      </c>
      <c r="P150" s="232"/>
      <c r="Q150" s="232">
        <f>SUM(Q151:Q252)</f>
        <v>0</v>
      </c>
      <c r="R150" s="233"/>
      <c r="S150" s="233"/>
      <c r="T150" s="234"/>
      <c r="U150" s="228"/>
      <c r="V150" s="228">
        <f>SUM(V151:V252)</f>
        <v>49.71</v>
      </c>
      <c r="W150" s="228"/>
      <c r="X150" s="228"/>
      <c r="Y150" s="228"/>
      <c r="AG150" t="s">
        <v>234</v>
      </c>
    </row>
    <row r="151" spans="1:60" ht="22.5" outlineLevel="1" x14ac:dyDescent="0.2">
      <c r="A151" s="236">
        <v>32</v>
      </c>
      <c r="B151" s="237" t="s">
        <v>1235</v>
      </c>
      <c r="C151" s="250" t="s">
        <v>1236</v>
      </c>
      <c r="D151" s="238" t="s">
        <v>289</v>
      </c>
      <c r="E151" s="239">
        <v>52.2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39">
        <v>1.1E-4</v>
      </c>
      <c r="O151" s="239">
        <f>ROUND(E151*N151,2)</f>
        <v>0.01</v>
      </c>
      <c r="P151" s="239">
        <v>0</v>
      </c>
      <c r="Q151" s="239">
        <f>ROUND(E151*P151,2)</f>
        <v>0</v>
      </c>
      <c r="R151" s="241" t="s">
        <v>483</v>
      </c>
      <c r="S151" s="241" t="s">
        <v>239</v>
      </c>
      <c r="T151" s="242" t="s">
        <v>240</v>
      </c>
      <c r="U151" s="221">
        <v>0.13200000000000001</v>
      </c>
      <c r="V151" s="221">
        <f>ROUND(E151*U151,2)</f>
        <v>6.89</v>
      </c>
      <c r="W151" s="221"/>
      <c r="X151" s="221" t="s">
        <v>241</v>
      </c>
      <c r="Y151" s="221" t="s">
        <v>615</v>
      </c>
      <c r="Z151" s="210"/>
      <c r="AA151" s="210"/>
      <c r="AB151" s="210"/>
      <c r="AC151" s="210"/>
      <c r="AD151" s="210"/>
      <c r="AE151" s="210"/>
      <c r="AF151" s="210"/>
      <c r="AG151" s="210" t="s">
        <v>243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1" t="s">
        <v>710</v>
      </c>
      <c r="D152" s="243"/>
      <c r="E152" s="243"/>
      <c r="F152" s="243"/>
      <c r="G152" s="243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1950</v>
      </c>
      <c r="D153" s="223"/>
      <c r="E153" s="224">
        <v>5.5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1951</v>
      </c>
      <c r="D154" s="223"/>
      <c r="E154" s="224">
        <v>17.8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1952</v>
      </c>
      <c r="D155" s="223"/>
      <c r="E155" s="224">
        <v>5.5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1953</v>
      </c>
      <c r="D156" s="223"/>
      <c r="E156" s="224">
        <v>6.7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1954</v>
      </c>
      <c r="D157" s="223"/>
      <c r="E157" s="224">
        <v>6.9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1955</v>
      </c>
      <c r="D158" s="223"/>
      <c r="E158" s="224">
        <v>9.8000000000000007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6">
        <v>33</v>
      </c>
      <c r="B159" s="237" t="s">
        <v>1238</v>
      </c>
      <c r="C159" s="250" t="s">
        <v>1239</v>
      </c>
      <c r="D159" s="238" t="s">
        <v>450</v>
      </c>
      <c r="E159" s="239">
        <v>10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3.0000000000000001E-5</v>
      </c>
      <c r="O159" s="239">
        <f>ROUND(E159*N159,2)</f>
        <v>0</v>
      </c>
      <c r="P159" s="239">
        <v>0</v>
      </c>
      <c r="Q159" s="239">
        <f>ROUND(E159*P159,2)</f>
        <v>0</v>
      </c>
      <c r="R159" s="241" t="s">
        <v>483</v>
      </c>
      <c r="S159" s="241" t="s">
        <v>239</v>
      </c>
      <c r="T159" s="242" t="s">
        <v>240</v>
      </c>
      <c r="U159" s="221">
        <v>0.33</v>
      </c>
      <c r="V159" s="221">
        <f>ROUND(E159*U159,2)</f>
        <v>3.3</v>
      </c>
      <c r="W159" s="221"/>
      <c r="X159" s="221" t="s">
        <v>241</v>
      </c>
      <c r="Y159" s="221" t="s">
        <v>615</v>
      </c>
      <c r="Z159" s="210"/>
      <c r="AA159" s="210"/>
      <c r="AB159" s="210"/>
      <c r="AC159" s="210"/>
      <c r="AD159" s="210"/>
      <c r="AE159" s="210"/>
      <c r="AF159" s="210"/>
      <c r="AG159" s="210" t="s">
        <v>243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1" t="s">
        <v>710</v>
      </c>
      <c r="D160" s="243"/>
      <c r="E160" s="243"/>
      <c r="F160" s="243"/>
      <c r="G160" s="243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1956</v>
      </c>
      <c r="D161" s="223"/>
      <c r="E161" s="224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1957</v>
      </c>
      <c r="D162" s="223"/>
      <c r="E162" s="224">
        <v>6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247</v>
      </c>
      <c r="AH162" s="210">
        <v>5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1958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1959</v>
      </c>
      <c r="D164" s="223"/>
      <c r="E164" s="224">
        <v>4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247</v>
      </c>
      <c r="AH164" s="210">
        <v>5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6">
        <v>34</v>
      </c>
      <c r="B165" s="237" t="s">
        <v>1831</v>
      </c>
      <c r="C165" s="250" t="s">
        <v>1832</v>
      </c>
      <c r="D165" s="238" t="s">
        <v>450</v>
      </c>
      <c r="E165" s="239">
        <v>5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4.0000000000000003E-5</v>
      </c>
      <c r="O165" s="239">
        <f>ROUND(E165*N165,2)</f>
        <v>0</v>
      </c>
      <c r="P165" s="239">
        <v>0</v>
      </c>
      <c r="Q165" s="239">
        <f>ROUND(E165*P165,2)</f>
        <v>0</v>
      </c>
      <c r="R165" s="241" t="s">
        <v>483</v>
      </c>
      <c r="S165" s="241" t="s">
        <v>239</v>
      </c>
      <c r="T165" s="242" t="s">
        <v>240</v>
      </c>
      <c r="U165" s="221">
        <v>0.35499999999999998</v>
      </c>
      <c r="V165" s="221">
        <f>ROUND(E165*U165,2)</f>
        <v>1.78</v>
      </c>
      <c r="W165" s="221"/>
      <c r="X165" s="221" t="s">
        <v>241</v>
      </c>
      <c r="Y165" s="221" t="s">
        <v>615</v>
      </c>
      <c r="Z165" s="210"/>
      <c r="AA165" s="210"/>
      <c r="AB165" s="210"/>
      <c r="AC165" s="210"/>
      <c r="AD165" s="210"/>
      <c r="AE165" s="210"/>
      <c r="AF165" s="210"/>
      <c r="AG165" s="210" t="s">
        <v>243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710</v>
      </c>
      <c r="D166" s="243"/>
      <c r="E166" s="243"/>
      <c r="F166" s="243"/>
      <c r="G166" s="243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1833</v>
      </c>
      <c r="D167" s="223"/>
      <c r="E167" s="224"/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1960</v>
      </c>
      <c r="D168" s="223"/>
      <c r="E168" s="224">
        <v>5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247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6">
        <v>35</v>
      </c>
      <c r="B169" s="237" t="s">
        <v>1241</v>
      </c>
      <c r="C169" s="250" t="s">
        <v>1242</v>
      </c>
      <c r="D169" s="238" t="s">
        <v>450</v>
      </c>
      <c r="E169" s="239">
        <v>1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2.81E-3</v>
      </c>
      <c r="O169" s="239">
        <f>ROUND(E169*N169,2)</f>
        <v>0</v>
      </c>
      <c r="P169" s="239">
        <v>0</v>
      </c>
      <c r="Q169" s="239">
        <f>ROUND(E169*P169,2)</f>
        <v>0</v>
      </c>
      <c r="R169" s="241" t="s">
        <v>483</v>
      </c>
      <c r="S169" s="241" t="s">
        <v>239</v>
      </c>
      <c r="T169" s="242" t="s">
        <v>240</v>
      </c>
      <c r="U169" s="221">
        <v>1.93</v>
      </c>
      <c r="V169" s="221">
        <f>ROUND(E169*U169,2)</f>
        <v>1.93</v>
      </c>
      <c r="W169" s="221"/>
      <c r="X169" s="221" t="s">
        <v>241</v>
      </c>
      <c r="Y169" s="221" t="s">
        <v>615</v>
      </c>
      <c r="Z169" s="210"/>
      <c r="AA169" s="210"/>
      <c r="AB169" s="210"/>
      <c r="AC169" s="210"/>
      <c r="AD169" s="210"/>
      <c r="AE169" s="210"/>
      <c r="AF169" s="210"/>
      <c r="AG169" s="210" t="s">
        <v>243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2" t="s">
        <v>1961</v>
      </c>
      <c r="D170" s="223"/>
      <c r="E170" s="224">
        <v>1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247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33.75" outlineLevel="1" x14ac:dyDescent="0.2">
      <c r="A171" s="236">
        <v>36</v>
      </c>
      <c r="B171" s="237" t="s">
        <v>1244</v>
      </c>
      <c r="C171" s="250" t="s">
        <v>1245</v>
      </c>
      <c r="D171" s="238" t="s">
        <v>450</v>
      </c>
      <c r="E171" s="239">
        <v>1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41" t="s">
        <v>483</v>
      </c>
      <c r="S171" s="241" t="s">
        <v>239</v>
      </c>
      <c r="T171" s="242" t="s">
        <v>240</v>
      </c>
      <c r="U171" s="221">
        <v>3.82</v>
      </c>
      <c r="V171" s="221">
        <f>ROUND(E171*U171,2)</f>
        <v>3.82</v>
      </c>
      <c r="W171" s="221"/>
      <c r="X171" s="221" t="s">
        <v>241</v>
      </c>
      <c r="Y171" s="221" t="s">
        <v>615</v>
      </c>
      <c r="Z171" s="210"/>
      <c r="AA171" s="210"/>
      <c r="AB171" s="210"/>
      <c r="AC171" s="210"/>
      <c r="AD171" s="210"/>
      <c r="AE171" s="210"/>
      <c r="AF171" s="210"/>
      <c r="AG171" s="210" t="s">
        <v>243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2" t="s">
        <v>1962</v>
      </c>
      <c r="D172" s="223"/>
      <c r="E172" s="224">
        <v>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247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6">
        <v>37</v>
      </c>
      <c r="B173" s="237" t="s">
        <v>1247</v>
      </c>
      <c r="C173" s="250" t="s">
        <v>1248</v>
      </c>
      <c r="D173" s="238" t="s">
        <v>1249</v>
      </c>
      <c r="E173" s="239">
        <v>1</v>
      </c>
      <c r="F173" s="240"/>
      <c r="G173" s="241">
        <f>ROUND(E173*F173,2)</f>
        <v>0</v>
      </c>
      <c r="H173" s="240"/>
      <c r="I173" s="241">
        <f>ROUND(E173*H173,2)</f>
        <v>0</v>
      </c>
      <c r="J173" s="240"/>
      <c r="K173" s="241">
        <f>ROUND(E173*J173,2)</f>
        <v>0</v>
      </c>
      <c r="L173" s="241">
        <v>21</v>
      </c>
      <c r="M173" s="241">
        <f>G173*(1+L173/100)</f>
        <v>0</v>
      </c>
      <c r="N173" s="239">
        <v>1.7000000000000001E-4</v>
      </c>
      <c r="O173" s="239">
        <f>ROUND(E173*N173,2)</f>
        <v>0</v>
      </c>
      <c r="P173" s="239">
        <v>0</v>
      </c>
      <c r="Q173" s="239">
        <f>ROUND(E173*P173,2)</f>
        <v>0</v>
      </c>
      <c r="R173" s="241" t="s">
        <v>483</v>
      </c>
      <c r="S173" s="241" t="s">
        <v>239</v>
      </c>
      <c r="T173" s="242" t="s">
        <v>240</v>
      </c>
      <c r="U173" s="221">
        <v>7.1</v>
      </c>
      <c r="V173" s="221">
        <f>ROUND(E173*U173,2)</f>
        <v>7.1</v>
      </c>
      <c r="W173" s="221"/>
      <c r="X173" s="221" t="s">
        <v>241</v>
      </c>
      <c r="Y173" s="221" t="s">
        <v>615</v>
      </c>
      <c r="Z173" s="210"/>
      <c r="AA173" s="210"/>
      <c r="AB173" s="210"/>
      <c r="AC173" s="210"/>
      <c r="AD173" s="210"/>
      <c r="AE173" s="210"/>
      <c r="AF173" s="210"/>
      <c r="AG173" s="210" t="s">
        <v>243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1" t="s">
        <v>1250</v>
      </c>
      <c r="D174" s="243"/>
      <c r="E174" s="243"/>
      <c r="F174" s="243"/>
      <c r="G174" s="243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245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6">
        <v>38</v>
      </c>
      <c r="B175" s="237" t="s">
        <v>1251</v>
      </c>
      <c r="C175" s="250" t="s">
        <v>1252</v>
      </c>
      <c r="D175" s="238" t="s">
        <v>1249</v>
      </c>
      <c r="E175" s="239">
        <v>1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1.2999999999999999E-4</v>
      </c>
      <c r="O175" s="239">
        <f>ROUND(E175*N175,2)</f>
        <v>0</v>
      </c>
      <c r="P175" s="239">
        <v>0</v>
      </c>
      <c r="Q175" s="239">
        <f>ROUND(E175*P175,2)</f>
        <v>0</v>
      </c>
      <c r="R175" s="241" t="s">
        <v>483</v>
      </c>
      <c r="S175" s="241" t="s">
        <v>239</v>
      </c>
      <c r="T175" s="242" t="s">
        <v>240</v>
      </c>
      <c r="U175" s="221">
        <v>7.5</v>
      </c>
      <c r="V175" s="221">
        <f>ROUND(E175*U175,2)</f>
        <v>7.5</v>
      </c>
      <c r="W175" s="221"/>
      <c r="X175" s="221" t="s">
        <v>241</v>
      </c>
      <c r="Y175" s="221" t="s">
        <v>615</v>
      </c>
      <c r="Z175" s="210"/>
      <c r="AA175" s="210"/>
      <c r="AB175" s="210"/>
      <c r="AC175" s="210"/>
      <c r="AD175" s="210"/>
      <c r="AE175" s="210"/>
      <c r="AF175" s="210"/>
      <c r="AG175" s="210" t="s">
        <v>243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1" t="s">
        <v>1250</v>
      </c>
      <c r="D176" s="243"/>
      <c r="E176" s="243"/>
      <c r="F176" s="243"/>
      <c r="G176" s="243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245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60">
        <v>39</v>
      </c>
      <c r="B177" s="261" t="s">
        <v>1963</v>
      </c>
      <c r="C177" s="267" t="s">
        <v>1964</v>
      </c>
      <c r="D177" s="262" t="s">
        <v>289</v>
      </c>
      <c r="E177" s="263">
        <v>55</v>
      </c>
      <c r="F177" s="264"/>
      <c r="G177" s="265">
        <f>ROUND(E177*F177,2)</f>
        <v>0</v>
      </c>
      <c r="H177" s="264"/>
      <c r="I177" s="265">
        <f>ROUND(E177*H177,2)</f>
        <v>0</v>
      </c>
      <c r="J177" s="264"/>
      <c r="K177" s="265">
        <f>ROUND(E177*J177,2)</f>
        <v>0</v>
      </c>
      <c r="L177" s="265">
        <v>21</v>
      </c>
      <c r="M177" s="265">
        <f>G177*(1+L177/100)</f>
        <v>0</v>
      </c>
      <c r="N177" s="263">
        <v>0</v>
      </c>
      <c r="O177" s="263">
        <f>ROUND(E177*N177,2)</f>
        <v>0</v>
      </c>
      <c r="P177" s="263">
        <v>0</v>
      </c>
      <c r="Q177" s="263">
        <f>ROUND(E177*P177,2)</f>
        <v>0</v>
      </c>
      <c r="R177" s="265" t="s">
        <v>483</v>
      </c>
      <c r="S177" s="265" t="s">
        <v>239</v>
      </c>
      <c r="T177" s="266" t="s">
        <v>240</v>
      </c>
      <c r="U177" s="221">
        <v>5.0999999999999997E-2</v>
      </c>
      <c r="V177" s="221">
        <f>ROUND(E177*U177,2)</f>
        <v>2.81</v>
      </c>
      <c r="W177" s="221"/>
      <c r="X177" s="221" t="s">
        <v>241</v>
      </c>
      <c r="Y177" s="221" t="s">
        <v>615</v>
      </c>
      <c r="Z177" s="210"/>
      <c r="AA177" s="210"/>
      <c r="AB177" s="210"/>
      <c r="AC177" s="210"/>
      <c r="AD177" s="210"/>
      <c r="AE177" s="210"/>
      <c r="AF177" s="210"/>
      <c r="AG177" s="210" t="s">
        <v>243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6">
        <v>40</v>
      </c>
      <c r="B178" s="237" t="s">
        <v>1255</v>
      </c>
      <c r="C178" s="250" t="s">
        <v>1256</v>
      </c>
      <c r="D178" s="238" t="s">
        <v>450</v>
      </c>
      <c r="E178" s="239">
        <v>4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41" t="s">
        <v>483</v>
      </c>
      <c r="S178" s="241" t="s">
        <v>239</v>
      </c>
      <c r="T178" s="242" t="s">
        <v>240</v>
      </c>
      <c r="U178" s="221">
        <v>0.79</v>
      </c>
      <c r="V178" s="221">
        <f>ROUND(E178*U178,2)</f>
        <v>3.16</v>
      </c>
      <c r="W178" s="221"/>
      <c r="X178" s="221" t="s">
        <v>241</v>
      </c>
      <c r="Y178" s="221" t="s">
        <v>615</v>
      </c>
      <c r="Z178" s="210"/>
      <c r="AA178" s="210"/>
      <c r="AB178" s="210"/>
      <c r="AC178" s="210"/>
      <c r="AD178" s="210"/>
      <c r="AE178" s="210"/>
      <c r="AF178" s="210"/>
      <c r="AG178" s="210" t="s">
        <v>243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1" t="s">
        <v>1257</v>
      </c>
      <c r="D179" s="243"/>
      <c r="E179" s="243"/>
      <c r="F179" s="243"/>
      <c r="G179" s="243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2" t="s">
        <v>1965</v>
      </c>
      <c r="D180" s="223"/>
      <c r="E180" s="224"/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247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2" t="s">
        <v>1966</v>
      </c>
      <c r="D181" s="223"/>
      <c r="E181" s="224">
        <v>4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247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36">
        <v>41</v>
      </c>
      <c r="B182" s="237" t="s">
        <v>1261</v>
      </c>
      <c r="C182" s="250" t="s">
        <v>1262</v>
      </c>
      <c r="D182" s="238" t="s">
        <v>450</v>
      </c>
      <c r="E182" s="239">
        <v>1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41" t="s">
        <v>483</v>
      </c>
      <c r="S182" s="241" t="s">
        <v>239</v>
      </c>
      <c r="T182" s="242" t="s">
        <v>240</v>
      </c>
      <c r="U182" s="221">
        <v>0.9</v>
      </c>
      <c r="V182" s="221">
        <f>ROUND(E182*U182,2)</f>
        <v>0.9</v>
      </c>
      <c r="W182" s="221"/>
      <c r="X182" s="221" t="s">
        <v>241</v>
      </c>
      <c r="Y182" s="221" t="s">
        <v>615</v>
      </c>
      <c r="Z182" s="210"/>
      <c r="AA182" s="210"/>
      <c r="AB182" s="210"/>
      <c r="AC182" s="210"/>
      <c r="AD182" s="210"/>
      <c r="AE182" s="210"/>
      <c r="AF182" s="210"/>
      <c r="AG182" s="210" t="s">
        <v>243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1" t="s">
        <v>1257</v>
      </c>
      <c r="D183" s="243"/>
      <c r="E183" s="243"/>
      <c r="F183" s="243"/>
      <c r="G183" s="243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245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2" t="s">
        <v>1965</v>
      </c>
      <c r="D184" s="223"/>
      <c r="E184" s="224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1967</v>
      </c>
      <c r="D185" s="223"/>
      <c r="E185" s="224">
        <v>1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247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36">
        <v>42</v>
      </c>
      <c r="B186" s="237" t="s">
        <v>1264</v>
      </c>
      <c r="C186" s="250" t="s">
        <v>1265</v>
      </c>
      <c r="D186" s="238" t="s">
        <v>450</v>
      </c>
      <c r="E186" s="239">
        <v>1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41" t="s">
        <v>483</v>
      </c>
      <c r="S186" s="241" t="s">
        <v>239</v>
      </c>
      <c r="T186" s="242" t="s">
        <v>240</v>
      </c>
      <c r="U186" s="221">
        <v>1.752</v>
      </c>
      <c r="V186" s="221">
        <f>ROUND(E186*U186,2)</f>
        <v>1.75</v>
      </c>
      <c r="W186" s="221"/>
      <c r="X186" s="221" t="s">
        <v>241</v>
      </c>
      <c r="Y186" s="221" t="s">
        <v>615</v>
      </c>
      <c r="Z186" s="210"/>
      <c r="AA186" s="210"/>
      <c r="AB186" s="210"/>
      <c r="AC186" s="210"/>
      <c r="AD186" s="210"/>
      <c r="AE186" s="210"/>
      <c r="AF186" s="210"/>
      <c r="AG186" s="210" t="s">
        <v>243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1" t="s">
        <v>1257</v>
      </c>
      <c r="D187" s="243"/>
      <c r="E187" s="243"/>
      <c r="F187" s="243"/>
      <c r="G187" s="243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2" t="s">
        <v>1965</v>
      </c>
      <c r="D188" s="223"/>
      <c r="E188" s="224"/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247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2" t="s">
        <v>1968</v>
      </c>
      <c r="D189" s="223"/>
      <c r="E189" s="224">
        <v>1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>
        <v>5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6">
        <v>43</v>
      </c>
      <c r="B190" s="237" t="s">
        <v>1572</v>
      </c>
      <c r="C190" s="250" t="s">
        <v>1573</v>
      </c>
      <c r="D190" s="238" t="s">
        <v>450</v>
      </c>
      <c r="E190" s="239">
        <v>1</v>
      </c>
      <c r="F190" s="240"/>
      <c r="G190" s="241">
        <f>ROUND(E190*F190,2)</f>
        <v>0</v>
      </c>
      <c r="H190" s="240"/>
      <c r="I190" s="241">
        <f>ROUND(E190*H190,2)</f>
        <v>0</v>
      </c>
      <c r="J190" s="240"/>
      <c r="K190" s="241">
        <f>ROUND(E190*J190,2)</f>
        <v>0</v>
      </c>
      <c r="L190" s="241">
        <v>21</v>
      </c>
      <c r="M190" s="241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41" t="s">
        <v>483</v>
      </c>
      <c r="S190" s="241" t="s">
        <v>239</v>
      </c>
      <c r="T190" s="242" t="s">
        <v>240</v>
      </c>
      <c r="U190" s="221">
        <v>1.4</v>
      </c>
      <c r="V190" s="221">
        <f>ROUND(E190*U190,2)</f>
        <v>1.4</v>
      </c>
      <c r="W190" s="221"/>
      <c r="X190" s="221" t="s">
        <v>241</v>
      </c>
      <c r="Y190" s="221" t="s">
        <v>615</v>
      </c>
      <c r="Z190" s="210"/>
      <c r="AA190" s="210"/>
      <c r="AB190" s="210"/>
      <c r="AC190" s="210"/>
      <c r="AD190" s="210"/>
      <c r="AE190" s="210"/>
      <c r="AF190" s="210"/>
      <c r="AG190" s="210" t="s">
        <v>243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2" t="s">
        <v>1969</v>
      </c>
      <c r="D191" s="223"/>
      <c r="E191" s="224">
        <v>1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6">
        <v>44</v>
      </c>
      <c r="B192" s="237" t="s">
        <v>1267</v>
      </c>
      <c r="C192" s="250" t="s">
        <v>1268</v>
      </c>
      <c r="D192" s="238" t="s">
        <v>450</v>
      </c>
      <c r="E192" s="239">
        <v>2</v>
      </c>
      <c r="F192" s="240"/>
      <c r="G192" s="241">
        <f>ROUND(E192*F192,2)</f>
        <v>0</v>
      </c>
      <c r="H192" s="240"/>
      <c r="I192" s="241">
        <f>ROUND(E192*H192,2)</f>
        <v>0</v>
      </c>
      <c r="J192" s="240"/>
      <c r="K192" s="241">
        <f>ROUND(E192*J192,2)</f>
        <v>0</v>
      </c>
      <c r="L192" s="241">
        <v>21</v>
      </c>
      <c r="M192" s="241">
        <f>G192*(1+L192/100)</f>
        <v>0</v>
      </c>
      <c r="N192" s="239">
        <v>7.0200000000000002E-3</v>
      </c>
      <c r="O192" s="239">
        <f>ROUND(E192*N192,2)</f>
        <v>0.01</v>
      </c>
      <c r="P192" s="239">
        <v>0</v>
      </c>
      <c r="Q192" s="239">
        <f>ROUND(E192*P192,2)</f>
        <v>0</v>
      </c>
      <c r="R192" s="241" t="s">
        <v>483</v>
      </c>
      <c r="S192" s="241" t="s">
        <v>239</v>
      </c>
      <c r="T192" s="242" t="s">
        <v>240</v>
      </c>
      <c r="U192" s="221">
        <v>1.0940000000000001</v>
      </c>
      <c r="V192" s="221">
        <f>ROUND(E192*U192,2)</f>
        <v>2.19</v>
      </c>
      <c r="W192" s="221"/>
      <c r="X192" s="221" t="s">
        <v>241</v>
      </c>
      <c r="Y192" s="221" t="s">
        <v>615</v>
      </c>
      <c r="Z192" s="210"/>
      <c r="AA192" s="210"/>
      <c r="AB192" s="210"/>
      <c r="AC192" s="210"/>
      <c r="AD192" s="210"/>
      <c r="AE192" s="210"/>
      <c r="AF192" s="210"/>
      <c r="AG192" s="210" t="s">
        <v>243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1970</v>
      </c>
      <c r="D193" s="223"/>
      <c r="E193" s="224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247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1971</v>
      </c>
      <c r="D194" s="223"/>
      <c r="E194" s="224">
        <v>1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247</v>
      </c>
      <c r="AH194" s="210">
        <v>5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1972</v>
      </c>
      <c r="D195" s="223"/>
      <c r="E195" s="224"/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247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2" t="s">
        <v>1973</v>
      </c>
      <c r="D196" s="223"/>
      <c r="E196" s="224">
        <v>1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247</v>
      </c>
      <c r="AH196" s="210">
        <v>5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6">
        <v>45</v>
      </c>
      <c r="B197" s="237" t="s">
        <v>1270</v>
      </c>
      <c r="C197" s="250" t="s">
        <v>1271</v>
      </c>
      <c r="D197" s="238" t="s">
        <v>289</v>
      </c>
      <c r="E197" s="239">
        <v>52.2</v>
      </c>
      <c r="F197" s="240"/>
      <c r="G197" s="241">
        <f>ROUND(E197*F197,2)</f>
        <v>0</v>
      </c>
      <c r="H197" s="240"/>
      <c r="I197" s="241">
        <f>ROUND(E197*H197,2)</f>
        <v>0</v>
      </c>
      <c r="J197" s="240"/>
      <c r="K197" s="241">
        <f>ROUND(E197*J197,2)</f>
        <v>0</v>
      </c>
      <c r="L197" s="241">
        <v>21</v>
      </c>
      <c r="M197" s="241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41" t="s">
        <v>483</v>
      </c>
      <c r="S197" s="241" t="s">
        <v>239</v>
      </c>
      <c r="T197" s="242" t="s">
        <v>240</v>
      </c>
      <c r="U197" s="221">
        <v>2.5999999999999999E-2</v>
      </c>
      <c r="V197" s="221">
        <f>ROUND(E197*U197,2)</f>
        <v>1.36</v>
      </c>
      <c r="W197" s="221"/>
      <c r="X197" s="221" t="s">
        <v>241</v>
      </c>
      <c r="Y197" s="221" t="s">
        <v>615</v>
      </c>
      <c r="Z197" s="210"/>
      <c r="AA197" s="210"/>
      <c r="AB197" s="210"/>
      <c r="AC197" s="210"/>
      <c r="AD197" s="210"/>
      <c r="AE197" s="210"/>
      <c r="AF197" s="210"/>
      <c r="AG197" s="210" t="s">
        <v>243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2" t="s">
        <v>1950</v>
      </c>
      <c r="D198" s="223"/>
      <c r="E198" s="224">
        <v>5.5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247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1951</v>
      </c>
      <c r="D199" s="223"/>
      <c r="E199" s="224">
        <v>17.8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247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1952</v>
      </c>
      <c r="D200" s="223"/>
      <c r="E200" s="224">
        <v>5.5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247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2" t="s">
        <v>1953</v>
      </c>
      <c r="D201" s="223"/>
      <c r="E201" s="224">
        <v>6.7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2" t="s">
        <v>1954</v>
      </c>
      <c r="D202" s="223"/>
      <c r="E202" s="224">
        <v>6.9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247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2" t="s">
        <v>1955</v>
      </c>
      <c r="D203" s="223"/>
      <c r="E203" s="224">
        <v>9.8000000000000007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247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60">
        <v>46</v>
      </c>
      <c r="B204" s="261" t="s">
        <v>1272</v>
      </c>
      <c r="C204" s="267" t="s">
        <v>1273</v>
      </c>
      <c r="D204" s="262" t="s">
        <v>450</v>
      </c>
      <c r="E204" s="263">
        <v>1</v>
      </c>
      <c r="F204" s="264"/>
      <c r="G204" s="265">
        <f>ROUND(E204*F204,2)</f>
        <v>0</v>
      </c>
      <c r="H204" s="264"/>
      <c r="I204" s="265">
        <f>ROUND(E204*H204,2)</f>
        <v>0</v>
      </c>
      <c r="J204" s="264"/>
      <c r="K204" s="265">
        <f>ROUND(E204*J204,2)</f>
        <v>0</v>
      </c>
      <c r="L204" s="265">
        <v>21</v>
      </c>
      <c r="M204" s="265">
        <f>G204*(1+L204/100)</f>
        <v>0</v>
      </c>
      <c r="N204" s="263">
        <v>0</v>
      </c>
      <c r="O204" s="263">
        <f>ROUND(E204*N204,2)</f>
        <v>0</v>
      </c>
      <c r="P204" s="263">
        <v>0</v>
      </c>
      <c r="Q204" s="263">
        <f>ROUND(E204*P204,2)</f>
        <v>0</v>
      </c>
      <c r="R204" s="265"/>
      <c r="S204" s="265" t="s">
        <v>429</v>
      </c>
      <c r="T204" s="266" t="s">
        <v>430</v>
      </c>
      <c r="U204" s="221">
        <v>0</v>
      </c>
      <c r="V204" s="221">
        <f>ROUND(E204*U204,2)</f>
        <v>0</v>
      </c>
      <c r="W204" s="221"/>
      <c r="X204" s="221" t="s">
        <v>241</v>
      </c>
      <c r="Y204" s="221" t="s">
        <v>615</v>
      </c>
      <c r="Z204" s="210"/>
      <c r="AA204" s="210"/>
      <c r="AB204" s="210"/>
      <c r="AC204" s="210"/>
      <c r="AD204" s="210"/>
      <c r="AE204" s="210"/>
      <c r="AF204" s="210"/>
      <c r="AG204" s="210" t="s">
        <v>243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36">
        <v>47</v>
      </c>
      <c r="B205" s="237" t="s">
        <v>1274</v>
      </c>
      <c r="C205" s="250" t="s">
        <v>1275</v>
      </c>
      <c r="D205" s="238" t="s">
        <v>450</v>
      </c>
      <c r="E205" s="239">
        <v>1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41"/>
      <c r="S205" s="241" t="s">
        <v>429</v>
      </c>
      <c r="T205" s="242" t="s">
        <v>430</v>
      </c>
      <c r="U205" s="221">
        <v>3.82</v>
      </c>
      <c r="V205" s="221">
        <f>ROUND(E205*U205,2)</f>
        <v>3.82</v>
      </c>
      <c r="W205" s="221"/>
      <c r="X205" s="221" t="s">
        <v>241</v>
      </c>
      <c r="Y205" s="221" t="s">
        <v>615</v>
      </c>
      <c r="Z205" s="210"/>
      <c r="AA205" s="210"/>
      <c r="AB205" s="210"/>
      <c r="AC205" s="210"/>
      <c r="AD205" s="210"/>
      <c r="AE205" s="210"/>
      <c r="AF205" s="210"/>
      <c r="AG205" s="210" t="s">
        <v>243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45" outlineLevel="2" x14ac:dyDescent="0.2">
      <c r="A206" s="217"/>
      <c r="B206" s="218"/>
      <c r="C206" s="255" t="s">
        <v>1276</v>
      </c>
      <c r="D206" s="247"/>
      <c r="E206" s="247"/>
      <c r="F206" s="247"/>
      <c r="G206" s="247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608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44" t="str">
        <f>C206</f>
        <v>Pro napojení nově budované kanalizační přípojky na stávající stoku, bude vyfrézován otvor pro osazení připojovací tvarovky v horní polovině potrubí stoky, úhel napojení je přípustný v rozpětí 45° - 60°. Provedení dodatečného napojení je přípustné pouze pracovníky provozovatele na základě objednávky stavebníka. Použitá vložka sedla musí zabezpečit vodotěsné napojení přípojky na kanalizaci a nesmí zasahovat do průtočného profilu stoky.</v>
      </c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1974</v>
      </c>
      <c r="D207" s="223"/>
      <c r="E207" s="224">
        <v>1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6">
        <v>48</v>
      </c>
      <c r="B208" s="237" t="s">
        <v>1580</v>
      </c>
      <c r="C208" s="250" t="s">
        <v>1581</v>
      </c>
      <c r="D208" s="238" t="s">
        <v>450</v>
      </c>
      <c r="E208" s="239">
        <v>1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41"/>
      <c r="S208" s="241" t="s">
        <v>429</v>
      </c>
      <c r="T208" s="242" t="s">
        <v>430</v>
      </c>
      <c r="U208" s="221">
        <v>0</v>
      </c>
      <c r="V208" s="221">
        <f>ROUND(E208*U208,2)</f>
        <v>0</v>
      </c>
      <c r="W208" s="221"/>
      <c r="X208" s="221" t="s">
        <v>241</v>
      </c>
      <c r="Y208" s="221" t="s">
        <v>615</v>
      </c>
      <c r="Z208" s="210"/>
      <c r="AA208" s="210"/>
      <c r="AB208" s="210"/>
      <c r="AC208" s="210"/>
      <c r="AD208" s="210"/>
      <c r="AE208" s="210"/>
      <c r="AF208" s="210"/>
      <c r="AG208" s="210" t="s">
        <v>243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2" t="s">
        <v>1969</v>
      </c>
      <c r="D209" s="223"/>
      <c r="E209" s="224">
        <v>1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6">
        <v>49</v>
      </c>
      <c r="B210" s="237" t="s">
        <v>1283</v>
      </c>
      <c r="C210" s="250" t="s">
        <v>1284</v>
      </c>
      <c r="D210" s="238" t="s">
        <v>450</v>
      </c>
      <c r="E210" s="239">
        <v>1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41"/>
      <c r="S210" s="241" t="s">
        <v>429</v>
      </c>
      <c r="T210" s="242" t="s">
        <v>240</v>
      </c>
      <c r="U210" s="221">
        <v>0</v>
      </c>
      <c r="V210" s="221">
        <f>ROUND(E210*U210,2)</f>
        <v>0</v>
      </c>
      <c r="W210" s="221"/>
      <c r="X210" s="221" t="s">
        <v>462</v>
      </c>
      <c r="Y210" s="221" t="s">
        <v>615</v>
      </c>
      <c r="Z210" s="210"/>
      <c r="AA210" s="210"/>
      <c r="AB210" s="210"/>
      <c r="AC210" s="210"/>
      <c r="AD210" s="210"/>
      <c r="AE210" s="210"/>
      <c r="AF210" s="210"/>
      <c r="AG210" s="210" t="s">
        <v>463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2" t="s">
        <v>1975</v>
      </c>
      <c r="D211" s="223"/>
      <c r="E211" s="224">
        <v>1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247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36">
        <v>50</v>
      </c>
      <c r="B212" s="237" t="s">
        <v>1286</v>
      </c>
      <c r="C212" s="250" t="s">
        <v>1287</v>
      </c>
      <c r="D212" s="238" t="s">
        <v>450</v>
      </c>
      <c r="E212" s="239">
        <v>6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5.1000000000000004E-3</v>
      </c>
      <c r="O212" s="239">
        <f>ROUND(E212*N212,2)</f>
        <v>0.03</v>
      </c>
      <c r="P212" s="239">
        <v>0</v>
      </c>
      <c r="Q212" s="239">
        <f>ROUND(E212*P212,2)</f>
        <v>0</v>
      </c>
      <c r="R212" s="241" t="s">
        <v>461</v>
      </c>
      <c r="S212" s="241" t="s">
        <v>239</v>
      </c>
      <c r="T212" s="242" t="s">
        <v>240</v>
      </c>
      <c r="U212" s="221">
        <v>0</v>
      </c>
      <c r="V212" s="221">
        <f>ROUND(E212*U212,2)</f>
        <v>0</v>
      </c>
      <c r="W212" s="221"/>
      <c r="X212" s="221" t="s">
        <v>462</v>
      </c>
      <c r="Y212" s="221" t="s">
        <v>615</v>
      </c>
      <c r="Z212" s="210"/>
      <c r="AA212" s="210"/>
      <c r="AB212" s="210"/>
      <c r="AC212" s="210"/>
      <c r="AD212" s="210"/>
      <c r="AE212" s="210"/>
      <c r="AF212" s="210"/>
      <c r="AG212" s="210" t="s">
        <v>463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2" t="s">
        <v>1976</v>
      </c>
      <c r="D213" s="223"/>
      <c r="E213" s="224">
        <v>1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247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2" t="s">
        <v>1977</v>
      </c>
      <c r="D214" s="223"/>
      <c r="E214" s="224">
        <v>1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2" t="s">
        <v>1978</v>
      </c>
      <c r="D215" s="223"/>
      <c r="E215" s="224">
        <v>1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247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2" t="s">
        <v>1978</v>
      </c>
      <c r="D216" s="223"/>
      <c r="E216" s="224">
        <v>1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1979</v>
      </c>
      <c r="D217" s="223"/>
      <c r="E217" s="224">
        <v>1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247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2" t="s">
        <v>1980</v>
      </c>
      <c r="D218" s="223"/>
      <c r="E218" s="224">
        <v>1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247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36">
        <v>51</v>
      </c>
      <c r="B219" s="237" t="s">
        <v>1288</v>
      </c>
      <c r="C219" s="250" t="s">
        <v>1287</v>
      </c>
      <c r="D219" s="238" t="s">
        <v>450</v>
      </c>
      <c r="E219" s="239">
        <v>19</v>
      </c>
      <c r="F219" s="240"/>
      <c r="G219" s="241">
        <f>ROUND(E219*F219,2)</f>
        <v>0</v>
      </c>
      <c r="H219" s="240"/>
      <c r="I219" s="241">
        <f>ROUND(E219*H219,2)</f>
        <v>0</v>
      </c>
      <c r="J219" s="240"/>
      <c r="K219" s="241">
        <f>ROUND(E219*J219,2)</f>
        <v>0</v>
      </c>
      <c r="L219" s="241">
        <v>21</v>
      </c>
      <c r="M219" s="241">
        <f>G219*(1+L219/100)</f>
        <v>0</v>
      </c>
      <c r="N219" s="239">
        <v>1.5299999999999999E-2</v>
      </c>
      <c r="O219" s="239">
        <f>ROUND(E219*N219,2)</f>
        <v>0.28999999999999998</v>
      </c>
      <c r="P219" s="239">
        <v>0</v>
      </c>
      <c r="Q219" s="239">
        <f>ROUND(E219*P219,2)</f>
        <v>0</v>
      </c>
      <c r="R219" s="241" t="s">
        <v>461</v>
      </c>
      <c r="S219" s="241" t="s">
        <v>239</v>
      </c>
      <c r="T219" s="242" t="s">
        <v>240</v>
      </c>
      <c r="U219" s="221">
        <v>0</v>
      </c>
      <c r="V219" s="221">
        <f>ROUND(E219*U219,2)</f>
        <v>0</v>
      </c>
      <c r="W219" s="221"/>
      <c r="X219" s="221" t="s">
        <v>462</v>
      </c>
      <c r="Y219" s="221" t="s">
        <v>615</v>
      </c>
      <c r="Z219" s="210"/>
      <c r="AA219" s="210"/>
      <c r="AB219" s="210"/>
      <c r="AC219" s="210"/>
      <c r="AD219" s="210"/>
      <c r="AE219" s="210"/>
      <c r="AF219" s="210"/>
      <c r="AG219" s="210" t="s">
        <v>463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2" t="s">
        <v>1981</v>
      </c>
      <c r="D220" s="223"/>
      <c r="E220" s="224">
        <v>2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247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2" t="s">
        <v>1982</v>
      </c>
      <c r="D221" s="223"/>
      <c r="E221" s="224">
        <v>6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247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2" t="s">
        <v>1978</v>
      </c>
      <c r="D222" s="223"/>
      <c r="E222" s="224">
        <v>1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247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1983</v>
      </c>
      <c r="D223" s="223"/>
      <c r="E223" s="224">
        <v>3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247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2" t="s">
        <v>1984</v>
      </c>
      <c r="D224" s="223"/>
      <c r="E224" s="224">
        <v>3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247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2" t="s">
        <v>1985</v>
      </c>
      <c r="D225" s="223"/>
      <c r="E225" s="224">
        <v>4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247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3.75" outlineLevel="1" x14ac:dyDescent="0.2">
      <c r="A226" s="236">
        <v>52</v>
      </c>
      <c r="B226" s="237" t="s">
        <v>1290</v>
      </c>
      <c r="C226" s="250" t="s">
        <v>1291</v>
      </c>
      <c r="D226" s="238" t="s">
        <v>450</v>
      </c>
      <c r="E226" s="239">
        <v>6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1.2700000000000001E-3</v>
      </c>
      <c r="O226" s="239">
        <f>ROUND(E226*N226,2)</f>
        <v>0.01</v>
      </c>
      <c r="P226" s="239">
        <v>0</v>
      </c>
      <c r="Q226" s="239">
        <f>ROUND(E226*P226,2)</f>
        <v>0</v>
      </c>
      <c r="R226" s="241" t="s">
        <v>461</v>
      </c>
      <c r="S226" s="241" t="s">
        <v>239</v>
      </c>
      <c r="T226" s="242" t="s">
        <v>240</v>
      </c>
      <c r="U226" s="221">
        <v>0</v>
      </c>
      <c r="V226" s="221">
        <f>ROUND(E226*U226,2)</f>
        <v>0</v>
      </c>
      <c r="W226" s="221"/>
      <c r="X226" s="221" t="s">
        <v>462</v>
      </c>
      <c r="Y226" s="221" t="s">
        <v>615</v>
      </c>
      <c r="Z226" s="210"/>
      <c r="AA226" s="210"/>
      <c r="AB226" s="210"/>
      <c r="AC226" s="210"/>
      <c r="AD226" s="210"/>
      <c r="AE226" s="210"/>
      <c r="AF226" s="210"/>
      <c r="AG226" s="210" t="s">
        <v>463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2" t="s">
        <v>1986</v>
      </c>
      <c r="D227" s="223"/>
      <c r="E227" s="224">
        <v>6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1" x14ac:dyDescent="0.2">
      <c r="A228" s="236">
        <v>53</v>
      </c>
      <c r="B228" s="237" t="s">
        <v>1612</v>
      </c>
      <c r="C228" s="250" t="s">
        <v>1613</v>
      </c>
      <c r="D228" s="238" t="s">
        <v>450</v>
      </c>
      <c r="E228" s="239">
        <v>4</v>
      </c>
      <c r="F228" s="240"/>
      <c r="G228" s="241">
        <f>ROUND(E228*F228,2)</f>
        <v>0</v>
      </c>
      <c r="H228" s="240"/>
      <c r="I228" s="241">
        <f>ROUND(E228*H228,2)</f>
        <v>0</v>
      </c>
      <c r="J228" s="240"/>
      <c r="K228" s="241">
        <f>ROUND(E228*J228,2)</f>
        <v>0</v>
      </c>
      <c r="L228" s="241">
        <v>21</v>
      </c>
      <c r="M228" s="241">
        <f>G228*(1+L228/100)</f>
        <v>0</v>
      </c>
      <c r="N228" s="239">
        <v>2.64E-3</v>
      </c>
      <c r="O228" s="239">
        <f>ROUND(E228*N228,2)</f>
        <v>0.01</v>
      </c>
      <c r="P228" s="239">
        <v>0</v>
      </c>
      <c r="Q228" s="239">
        <f>ROUND(E228*P228,2)</f>
        <v>0</v>
      </c>
      <c r="R228" s="241" t="s">
        <v>461</v>
      </c>
      <c r="S228" s="241" t="s">
        <v>239</v>
      </c>
      <c r="T228" s="242" t="s">
        <v>240</v>
      </c>
      <c r="U228" s="221">
        <v>0</v>
      </c>
      <c r="V228" s="221">
        <f>ROUND(E228*U228,2)</f>
        <v>0</v>
      </c>
      <c r="W228" s="221"/>
      <c r="X228" s="221" t="s">
        <v>462</v>
      </c>
      <c r="Y228" s="221" t="s">
        <v>615</v>
      </c>
      <c r="Z228" s="210"/>
      <c r="AA228" s="210"/>
      <c r="AB228" s="210"/>
      <c r="AC228" s="210"/>
      <c r="AD228" s="210"/>
      <c r="AE228" s="210"/>
      <c r="AF228" s="210"/>
      <c r="AG228" s="210" t="s">
        <v>463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2" t="s">
        <v>1987</v>
      </c>
      <c r="D229" s="223"/>
      <c r="E229" s="224">
        <v>4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247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36">
        <v>54</v>
      </c>
      <c r="B230" s="237" t="s">
        <v>1866</v>
      </c>
      <c r="C230" s="250" t="s">
        <v>1867</v>
      </c>
      <c r="D230" s="238" t="s">
        <v>450</v>
      </c>
      <c r="E230" s="239">
        <v>5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9.5E-4</v>
      </c>
      <c r="O230" s="239">
        <f>ROUND(E230*N230,2)</f>
        <v>0</v>
      </c>
      <c r="P230" s="239">
        <v>0</v>
      </c>
      <c r="Q230" s="239">
        <f>ROUND(E230*P230,2)</f>
        <v>0</v>
      </c>
      <c r="R230" s="241" t="s">
        <v>461</v>
      </c>
      <c r="S230" s="241" t="s">
        <v>239</v>
      </c>
      <c r="T230" s="242" t="s">
        <v>240</v>
      </c>
      <c r="U230" s="221">
        <v>0</v>
      </c>
      <c r="V230" s="221">
        <f>ROUND(E230*U230,2)</f>
        <v>0</v>
      </c>
      <c r="W230" s="221"/>
      <c r="X230" s="221" t="s">
        <v>462</v>
      </c>
      <c r="Y230" s="221" t="s">
        <v>615</v>
      </c>
      <c r="Z230" s="210"/>
      <c r="AA230" s="210"/>
      <c r="AB230" s="210"/>
      <c r="AC230" s="210"/>
      <c r="AD230" s="210"/>
      <c r="AE230" s="210"/>
      <c r="AF230" s="210"/>
      <c r="AG230" s="210" t="s">
        <v>463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1988</v>
      </c>
      <c r="D231" s="223"/>
      <c r="E231" s="224">
        <v>5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36">
        <v>55</v>
      </c>
      <c r="B232" s="237" t="s">
        <v>1616</v>
      </c>
      <c r="C232" s="250" t="s">
        <v>1617</v>
      </c>
      <c r="D232" s="238" t="s">
        <v>450</v>
      </c>
      <c r="E232" s="239">
        <v>1</v>
      </c>
      <c r="F232" s="240"/>
      <c r="G232" s="241">
        <f>ROUND(E232*F232,2)</f>
        <v>0</v>
      </c>
      <c r="H232" s="240"/>
      <c r="I232" s="241">
        <f>ROUND(E232*H232,2)</f>
        <v>0</v>
      </c>
      <c r="J232" s="240"/>
      <c r="K232" s="241">
        <f>ROUND(E232*J232,2)</f>
        <v>0</v>
      </c>
      <c r="L232" s="241">
        <v>21</v>
      </c>
      <c r="M232" s="241">
        <f>G232*(1+L232/100)</f>
        <v>0</v>
      </c>
      <c r="N232" s="239">
        <v>2.1999999999999999E-2</v>
      </c>
      <c r="O232" s="239">
        <f>ROUND(E232*N232,2)</f>
        <v>0.02</v>
      </c>
      <c r="P232" s="239">
        <v>0</v>
      </c>
      <c r="Q232" s="239">
        <f>ROUND(E232*P232,2)</f>
        <v>0</v>
      </c>
      <c r="R232" s="241" t="s">
        <v>461</v>
      </c>
      <c r="S232" s="241" t="s">
        <v>239</v>
      </c>
      <c r="T232" s="242" t="s">
        <v>240</v>
      </c>
      <c r="U232" s="221">
        <v>0</v>
      </c>
      <c r="V232" s="221">
        <f>ROUND(E232*U232,2)</f>
        <v>0</v>
      </c>
      <c r="W232" s="221"/>
      <c r="X232" s="221" t="s">
        <v>462</v>
      </c>
      <c r="Y232" s="221" t="s">
        <v>615</v>
      </c>
      <c r="Z232" s="210"/>
      <c r="AA232" s="210"/>
      <c r="AB232" s="210"/>
      <c r="AC232" s="210"/>
      <c r="AD232" s="210"/>
      <c r="AE232" s="210"/>
      <c r="AF232" s="210"/>
      <c r="AG232" s="210" t="s">
        <v>463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2" t="s">
        <v>1969</v>
      </c>
      <c r="D233" s="223"/>
      <c r="E233" s="224">
        <v>1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247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6">
        <v>56</v>
      </c>
      <c r="B234" s="237" t="s">
        <v>1618</v>
      </c>
      <c r="C234" s="250" t="s">
        <v>1619</v>
      </c>
      <c r="D234" s="238" t="s">
        <v>450</v>
      </c>
      <c r="E234" s="239">
        <v>1</v>
      </c>
      <c r="F234" s="240"/>
      <c r="G234" s="241">
        <f>ROUND(E234*F234,2)</f>
        <v>0</v>
      </c>
      <c r="H234" s="240"/>
      <c r="I234" s="241">
        <f>ROUND(E234*H234,2)</f>
        <v>0</v>
      </c>
      <c r="J234" s="240"/>
      <c r="K234" s="241">
        <f>ROUND(E234*J234,2)</f>
        <v>0</v>
      </c>
      <c r="L234" s="241">
        <v>21</v>
      </c>
      <c r="M234" s="241">
        <f>G234*(1+L234/100)</f>
        <v>0</v>
      </c>
      <c r="N234" s="239">
        <v>2.6200000000000001E-2</v>
      </c>
      <c r="O234" s="239">
        <f>ROUND(E234*N234,2)</f>
        <v>0.03</v>
      </c>
      <c r="P234" s="239">
        <v>0</v>
      </c>
      <c r="Q234" s="239">
        <f>ROUND(E234*P234,2)</f>
        <v>0</v>
      </c>
      <c r="R234" s="241" t="s">
        <v>461</v>
      </c>
      <c r="S234" s="241" t="s">
        <v>239</v>
      </c>
      <c r="T234" s="242" t="s">
        <v>240</v>
      </c>
      <c r="U234" s="221">
        <v>0</v>
      </c>
      <c r="V234" s="221">
        <f>ROUND(E234*U234,2)</f>
        <v>0</v>
      </c>
      <c r="W234" s="221"/>
      <c r="X234" s="221" t="s">
        <v>462</v>
      </c>
      <c r="Y234" s="221" t="s">
        <v>615</v>
      </c>
      <c r="Z234" s="210"/>
      <c r="AA234" s="210"/>
      <c r="AB234" s="210"/>
      <c r="AC234" s="210"/>
      <c r="AD234" s="210"/>
      <c r="AE234" s="210"/>
      <c r="AF234" s="210"/>
      <c r="AG234" s="210" t="s">
        <v>463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1989</v>
      </c>
      <c r="D235" s="223"/>
      <c r="E235" s="224">
        <v>1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247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36">
        <v>57</v>
      </c>
      <c r="B236" s="237" t="s">
        <v>1622</v>
      </c>
      <c r="C236" s="250" t="s">
        <v>1623</v>
      </c>
      <c r="D236" s="238" t="s">
        <v>450</v>
      </c>
      <c r="E236" s="239">
        <v>1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1.2E-2</v>
      </c>
      <c r="O236" s="239">
        <f>ROUND(E236*N236,2)</f>
        <v>0.01</v>
      </c>
      <c r="P236" s="239">
        <v>0</v>
      </c>
      <c r="Q236" s="239">
        <f>ROUND(E236*P236,2)</f>
        <v>0</v>
      </c>
      <c r="R236" s="241" t="s">
        <v>461</v>
      </c>
      <c r="S236" s="241" t="s">
        <v>239</v>
      </c>
      <c r="T236" s="242" t="s">
        <v>430</v>
      </c>
      <c r="U236" s="221">
        <v>0</v>
      </c>
      <c r="V236" s="221">
        <f>ROUND(E236*U236,2)</f>
        <v>0</v>
      </c>
      <c r="W236" s="221"/>
      <c r="X236" s="221" t="s">
        <v>462</v>
      </c>
      <c r="Y236" s="221" t="s">
        <v>615</v>
      </c>
      <c r="Z236" s="210"/>
      <c r="AA236" s="210"/>
      <c r="AB236" s="210"/>
      <c r="AC236" s="210"/>
      <c r="AD236" s="210"/>
      <c r="AE236" s="210"/>
      <c r="AF236" s="210"/>
      <c r="AG236" s="210" t="s">
        <v>463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2" t="s">
        <v>1990</v>
      </c>
      <c r="D237" s="223"/>
      <c r="E237" s="224"/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247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2" t="s">
        <v>1971</v>
      </c>
      <c r="D238" s="223"/>
      <c r="E238" s="224">
        <v>1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247</v>
      </c>
      <c r="AH238" s="210">
        <v>5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6">
        <v>58</v>
      </c>
      <c r="B239" s="237" t="s">
        <v>1876</v>
      </c>
      <c r="C239" s="250" t="s">
        <v>1877</v>
      </c>
      <c r="D239" s="238" t="s">
        <v>450</v>
      </c>
      <c r="E239" s="239">
        <v>1</v>
      </c>
      <c r="F239" s="240"/>
      <c r="G239" s="241">
        <f>ROUND(E239*F239,2)</f>
        <v>0</v>
      </c>
      <c r="H239" s="240"/>
      <c r="I239" s="241">
        <f>ROUND(E239*H239,2)</f>
        <v>0</v>
      </c>
      <c r="J239" s="240"/>
      <c r="K239" s="241">
        <f>ROUND(E239*J239,2)</f>
        <v>0</v>
      </c>
      <c r="L239" s="241">
        <v>21</v>
      </c>
      <c r="M239" s="241">
        <f>G239*(1+L239/100)</f>
        <v>0</v>
      </c>
      <c r="N239" s="239">
        <v>0.16900000000000001</v>
      </c>
      <c r="O239" s="239">
        <f>ROUND(E239*N239,2)</f>
        <v>0.17</v>
      </c>
      <c r="P239" s="239">
        <v>0</v>
      </c>
      <c r="Q239" s="239">
        <f>ROUND(E239*P239,2)</f>
        <v>0</v>
      </c>
      <c r="R239" s="241" t="s">
        <v>461</v>
      </c>
      <c r="S239" s="241" t="s">
        <v>239</v>
      </c>
      <c r="T239" s="242" t="s">
        <v>240</v>
      </c>
      <c r="U239" s="221">
        <v>0</v>
      </c>
      <c r="V239" s="221">
        <f>ROUND(E239*U239,2)</f>
        <v>0</v>
      </c>
      <c r="W239" s="221"/>
      <c r="X239" s="221" t="s">
        <v>462</v>
      </c>
      <c r="Y239" s="221" t="s">
        <v>615</v>
      </c>
      <c r="Z239" s="210"/>
      <c r="AA239" s="210"/>
      <c r="AB239" s="210"/>
      <c r="AC239" s="210"/>
      <c r="AD239" s="210"/>
      <c r="AE239" s="210"/>
      <c r="AF239" s="210"/>
      <c r="AG239" s="210" t="s">
        <v>463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2" t="s">
        <v>1969</v>
      </c>
      <c r="D240" s="223"/>
      <c r="E240" s="224">
        <v>1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247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6">
        <v>59</v>
      </c>
      <c r="B241" s="237" t="s">
        <v>1292</v>
      </c>
      <c r="C241" s="250" t="s">
        <v>1293</v>
      </c>
      <c r="D241" s="238" t="s">
        <v>450</v>
      </c>
      <c r="E241" s="239">
        <v>1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21</v>
      </c>
      <c r="M241" s="241">
        <f>G241*(1+L241/100)</f>
        <v>0</v>
      </c>
      <c r="N241" s="239">
        <v>9.6000000000000002E-2</v>
      </c>
      <c r="O241" s="239">
        <f>ROUND(E241*N241,2)</f>
        <v>0.1</v>
      </c>
      <c r="P241" s="239">
        <v>0</v>
      </c>
      <c r="Q241" s="239">
        <f>ROUND(E241*P241,2)</f>
        <v>0</v>
      </c>
      <c r="R241" s="241" t="s">
        <v>461</v>
      </c>
      <c r="S241" s="241" t="s">
        <v>239</v>
      </c>
      <c r="T241" s="242" t="s">
        <v>240</v>
      </c>
      <c r="U241" s="221">
        <v>0</v>
      </c>
      <c r="V241" s="221">
        <f>ROUND(E241*U241,2)</f>
        <v>0</v>
      </c>
      <c r="W241" s="221"/>
      <c r="X241" s="221" t="s">
        <v>462</v>
      </c>
      <c r="Y241" s="221" t="s">
        <v>615</v>
      </c>
      <c r="Z241" s="210"/>
      <c r="AA241" s="210"/>
      <c r="AB241" s="210"/>
      <c r="AC241" s="210"/>
      <c r="AD241" s="210"/>
      <c r="AE241" s="210"/>
      <c r="AF241" s="210"/>
      <c r="AG241" s="210" t="s">
        <v>463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2" t="s">
        <v>1975</v>
      </c>
      <c r="D242" s="223"/>
      <c r="E242" s="224">
        <v>1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247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6">
        <v>60</v>
      </c>
      <c r="B243" s="237" t="s">
        <v>1879</v>
      </c>
      <c r="C243" s="250" t="s">
        <v>1880</v>
      </c>
      <c r="D243" s="238" t="s">
        <v>450</v>
      </c>
      <c r="E243" s="239">
        <v>1</v>
      </c>
      <c r="F243" s="240"/>
      <c r="G243" s="241">
        <f>ROUND(E243*F243,2)</f>
        <v>0</v>
      </c>
      <c r="H243" s="240"/>
      <c r="I243" s="241">
        <f>ROUND(E243*H243,2)</f>
        <v>0</v>
      </c>
      <c r="J243" s="240"/>
      <c r="K243" s="241">
        <f>ROUND(E243*J243,2)</f>
        <v>0</v>
      </c>
      <c r="L243" s="241">
        <v>21</v>
      </c>
      <c r="M243" s="241">
        <f>G243*(1+L243/100)</f>
        <v>0</v>
      </c>
      <c r="N243" s="239">
        <v>7.4999999999999997E-2</v>
      </c>
      <c r="O243" s="239">
        <f>ROUND(E243*N243,2)</f>
        <v>0.08</v>
      </c>
      <c r="P243" s="239">
        <v>0</v>
      </c>
      <c r="Q243" s="239">
        <f>ROUND(E243*P243,2)</f>
        <v>0</v>
      </c>
      <c r="R243" s="241" t="s">
        <v>461</v>
      </c>
      <c r="S243" s="241" t="s">
        <v>239</v>
      </c>
      <c r="T243" s="242" t="s">
        <v>240</v>
      </c>
      <c r="U243" s="221">
        <v>0</v>
      </c>
      <c r="V243" s="221">
        <f>ROUND(E243*U243,2)</f>
        <v>0</v>
      </c>
      <c r="W243" s="221"/>
      <c r="X243" s="221" t="s">
        <v>462</v>
      </c>
      <c r="Y243" s="221" t="s">
        <v>615</v>
      </c>
      <c r="Z243" s="210"/>
      <c r="AA243" s="210"/>
      <c r="AB243" s="210"/>
      <c r="AC243" s="210"/>
      <c r="AD243" s="210"/>
      <c r="AE243" s="210"/>
      <c r="AF243" s="210"/>
      <c r="AG243" s="210" t="s">
        <v>463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2" t="s">
        <v>1969</v>
      </c>
      <c r="D244" s="223"/>
      <c r="E244" s="224">
        <v>1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36">
        <v>61</v>
      </c>
      <c r="B245" s="237" t="s">
        <v>1294</v>
      </c>
      <c r="C245" s="250" t="s">
        <v>1295</v>
      </c>
      <c r="D245" s="238" t="s">
        <v>450</v>
      </c>
      <c r="E245" s="239">
        <v>1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0.58499999999999996</v>
      </c>
      <c r="O245" s="239">
        <f>ROUND(E245*N245,2)</f>
        <v>0.59</v>
      </c>
      <c r="P245" s="239">
        <v>0</v>
      </c>
      <c r="Q245" s="239">
        <f>ROUND(E245*P245,2)</f>
        <v>0</v>
      </c>
      <c r="R245" s="241" t="s">
        <v>461</v>
      </c>
      <c r="S245" s="241" t="s">
        <v>239</v>
      </c>
      <c r="T245" s="242" t="s">
        <v>240</v>
      </c>
      <c r="U245" s="221">
        <v>0</v>
      </c>
      <c r="V245" s="221">
        <f>ROUND(E245*U245,2)</f>
        <v>0</v>
      </c>
      <c r="W245" s="221"/>
      <c r="X245" s="221" t="s">
        <v>462</v>
      </c>
      <c r="Y245" s="221" t="s">
        <v>615</v>
      </c>
      <c r="Z245" s="210"/>
      <c r="AA245" s="210"/>
      <c r="AB245" s="210"/>
      <c r="AC245" s="210"/>
      <c r="AD245" s="210"/>
      <c r="AE245" s="210"/>
      <c r="AF245" s="210"/>
      <c r="AG245" s="210" t="s">
        <v>463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2" t="s">
        <v>1975</v>
      </c>
      <c r="D246" s="223"/>
      <c r="E246" s="224">
        <v>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247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36">
        <v>62</v>
      </c>
      <c r="B247" s="237" t="s">
        <v>1298</v>
      </c>
      <c r="C247" s="250" t="s">
        <v>1299</v>
      </c>
      <c r="D247" s="238" t="s">
        <v>450</v>
      </c>
      <c r="E247" s="239">
        <v>4</v>
      </c>
      <c r="F247" s="240"/>
      <c r="G247" s="241">
        <f>ROUND(E247*F247,2)</f>
        <v>0</v>
      </c>
      <c r="H247" s="240"/>
      <c r="I247" s="241">
        <f>ROUND(E247*H247,2)</f>
        <v>0</v>
      </c>
      <c r="J247" s="240"/>
      <c r="K247" s="241">
        <f>ROUND(E247*J247,2)</f>
        <v>0</v>
      </c>
      <c r="L247" s="241">
        <v>21</v>
      </c>
      <c r="M247" s="241">
        <f>G247*(1+L247/100)</f>
        <v>0</v>
      </c>
      <c r="N247" s="239">
        <v>0.5</v>
      </c>
      <c r="O247" s="239">
        <f>ROUND(E247*N247,2)</f>
        <v>2</v>
      </c>
      <c r="P247" s="239">
        <v>0</v>
      </c>
      <c r="Q247" s="239">
        <f>ROUND(E247*P247,2)</f>
        <v>0</v>
      </c>
      <c r="R247" s="241" t="s">
        <v>461</v>
      </c>
      <c r="S247" s="241" t="s">
        <v>239</v>
      </c>
      <c r="T247" s="242" t="s">
        <v>240</v>
      </c>
      <c r="U247" s="221">
        <v>0</v>
      </c>
      <c r="V247" s="221">
        <f>ROUND(E247*U247,2)</f>
        <v>0</v>
      </c>
      <c r="W247" s="221"/>
      <c r="X247" s="221" t="s">
        <v>462</v>
      </c>
      <c r="Y247" s="221" t="s">
        <v>615</v>
      </c>
      <c r="Z247" s="210"/>
      <c r="AA247" s="210"/>
      <c r="AB247" s="210"/>
      <c r="AC247" s="210"/>
      <c r="AD247" s="210"/>
      <c r="AE247" s="210"/>
      <c r="AF247" s="210"/>
      <c r="AG247" s="210" t="s">
        <v>463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2" t="s">
        <v>1991</v>
      </c>
      <c r="D248" s="223"/>
      <c r="E248" s="224">
        <v>4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6">
        <v>63</v>
      </c>
      <c r="B249" s="237" t="s">
        <v>1300</v>
      </c>
      <c r="C249" s="250" t="s">
        <v>1301</v>
      </c>
      <c r="D249" s="238" t="s">
        <v>450</v>
      </c>
      <c r="E249" s="239">
        <v>1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1.87</v>
      </c>
      <c r="O249" s="239">
        <f>ROUND(E249*N249,2)</f>
        <v>1.87</v>
      </c>
      <c r="P249" s="239">
        <v>0</v>
      </c>
      <c r="Q249" s="239">
        <f>ROUND(E249*P249,2)</f>
        <v>0</v>
      </c>
      <c r="R249" s="241" t="s">
        <v>461</v>
      </c>
      <c r="S249" s="241" t="s">
        <v>239</v>
      </c>
      <c r="T249" s="242" t="s">
        <v>240</v>
      </c>
      <c r="U249" s="221">
        <v>0</v>
      </c>
      <c r="V249" s="221">
        <f>ROUND(E249*U249,2)</f>
        <v>0</v>
      </c>
      <c r="W249" s="221"/>
      <c r="X249" s="221" t="s">
        <v>462</v>
      </c>
      <c r="Y249" s="221" t="s">
        <v>615</v>
      </c>
      <c r="Z249" s="210"/>
      <c r="AA249" s="210"/>
      <c r="AB249" s="210"/>
      <c r="AC249" s="210"/>
      <c r="AD249" s="210"/>
      <c r="AE249" s="210"/>
      <c r="AF249" s="210"/>
      <c r="AG249" s="210" t="s">
        <v>463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2" t="s">
        <v>1975</v>
      </c>
      <c r="D250" s="223"/>
      <c r="E250" s="224">
        <v>1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36">
        <v>64</v>
      </c>
      <c r="B251" s="237" t="s">
        <v>1302</v>
      </c>
      <c r="C251" s="250" t="s">
        <v>1303</v>
      </c>
      <c r="D251" s="238" t="s">
        <v>450</v>
      </c>
      <c r="E251" s="239">
        <v>4</v>
      </c>
      <c r="F251" s="240"/>
      <c r="G251" s="241">
        <f>ROUND(E251*F251,2)</f>
        <v>0</v>
      </c>
      <c r="H251" s="240"/>
      <c r="I251" s="241">
        <f>ROUND(E251*H251,2)</f>
        <v>0</v>
      </c>
      <c r="J251" s="240"/>
      <c r="K251" s="241">
        <f>ROUND(E251*J251,2)</f>
        <v>0</v>
      </c>
      <c r="L251" s="241">
        <v>21</v>
      </c>
      <c r="M251" s="241">
        <f>G251*(1+L251/100)</f>
        <v>0</v>
      </c>
      <c r="N251" s="239">
        <v>2E-3</v>
      </c>
      <c r="O251" s="239">
        <f>ROUND(E251*N251,2)</f>
        <v>0.01</v>
      </c>
      <c r="P251" s="239">
        <v>0</v>
      </c>
      <c r="Q251" s="239">
        <f>ROUND(E251*P251,2)</f>
        <v>0</v>
      </c>
      <c r="R251" s="241" t="s">
        <v>461</v>
      </c>
      <c r="S251" s="241" t="s">
        <v>239</v>
      </c>
      <c r="T251" s="242" t="s">
        <v>240</v>
      </c>
      <c r="U251" s="221">
        <v>0</v>
      </c>
      <c r="V251" s="221">
        <f>ROUND(E251*U251,2)</f>
        <v>0</v>
      </c>
      <c r="W251" s="221"/>
      <c r="X251" s="221" t="s">
        <v>462</v>
      </c>
      <c r="Y251" s="221" t="s">
        <v>615</v>
      </c>
      <c r="Z251" s="210"/>
      <c r="AA251" s="210"/>
      <c r="AB251" s="210"/>
      <c r="AC251" s="210"/>
      <c r="AD251" s="210"/>
      <c r="AE251" s="210"/>
      <c r="AF251" s="210"/>
      <c r="AG251" s="210" t="s">
        <v>463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52" t="s">
        <v>1991</v>
      </c>
      <c r="D252" s="223"/>
      <c r="E252" s="224">
        <v>4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247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9" t="s">
        <v>233</v>
      </c>
      <c r="B253" s="230" t="s">
        <v>169</v>
      </c>
      <c r="C253" s="249" t="s">
        <v>170</v>
      </c>
      <c r="D253" s="231"/>
      <c r="E253" s="232"/>
      <c r="F253" s="233"/>
      <c r="G253" s="233">
        <f>SUMIF(AG254:AG255,"&lt;&gt;NOR",G254:G255)</f>
        <v>0</v>
      </c>
      <c r="H253" s="233"/>
      <c r="I253" s="233">
        <f>SUM(I254:I255)</f>
        <v>0</v>
      </c>
      <c r="J253" s="233"/>
      <c r="K253" s="233">
        <f>SUM(K254:K255)</f>
        <v>0</v>
      </c>
      <c r="L253" s="233"/>
      <c r="M253" s="233">
        <f>SUM(M254:M255)</f>
        <v>0</v>
      </c>
      <c r="N253" s="232"/>
      <c r="O253" s="232">
        <f>SUM(O254:O255)</f>
        <v>0</v>
      </c>
      <c r="P253" s="232"/>
      <c r="Q253" s="232">
        <f>SUM(Q254:Q255)</f>
        <v>0</v>
      </c>
      <c r="R253" s="233"/>
      <c r="S253" s="233"/>
      <c r="T253" s="234"/>
      <c r="U253" s="228"/>
      <c r="V253" s="228">
        <f>SUM(V254:V255)</f>
        <v>156.86000000000001</v>
      </c>
      <c r="W253" s="228"/>
      <c r="X253" s="228"/>
      <c r="Y253" s="228"/>
      <c r="AG253" t="s">
        <v>234</v>
      </c>
    </row>
    <row r="254" spans="1:60" ht="22.5" outlineLevel="1" x14ac:dyDescent="0.2">
      <c r="A254" s="236">
        <v>65</v>
      </c>
      <c r="B254" s="237" t="s">
        <v>1304</v>
      </c>
      <c r="C254" s="250" t="s">
        <v>1305</v>
      </c>
      <c r="D254" s="238" t="s">
        <v>460</v>
      </c>
      <c r="E254" s="239">
        <v>370.82914</v>
      </c>
      <c r="F254" s="240"/>
      <c r="G254" s="241">
        <f>ROUND(E254*F254,2)</f>
        <v>0</v>
      </c>
      <c r="H254" s="240"/>
      <c r="I254" s="241">
        <f>ROUND(E254*H254,2)</f>
        <v>0</v>
      </c>
      <c r="J254" s="240"/>
      <c r="K254" s="241">
        <f>ROUND(E254*J254,2)</f>
        <v>0</v>
      </c>
      <c r="L254" s="241">
        <v>21</v>
      </c>
      <c r="M254" s="241">
        <f>G254*(1+L254/100)</f>
        <v>0</v>
      </c>
      <c r="N254" s="239">
        <v>0</v>
      </c>
      <c r="O254" s="239">
        <f>ROUND(E254*N254,2)</f>
        <v>0</v>
      </c>
      <c r="P254" s="239">
        <v>0</v>
      </c>
      <c r="Q254" s="239">
        <f>ROUND(E254*P254,2)</f>
        <v>0</v>
      </c>
      <c r="R254" s="241" t="s">
        <v>483</v>
      </c>
      <c r="S254" s="241" t="s">
        <v>239</v>
      </c>
      <c r="T254" s="242" t="s">
        <v>240</v>
      </c>
      <c r="U254" s="221">
        <v>0.42299999999999999</v>
      </c>
      <c r="V254" s="221">
        <f>ROUND(E254*U254,2)</f>
        <v>156.86000000000001</v>
      </c>
      <c r="W254" s="221"/>
      <c r="X254" s="221" t="s">
        <v>563</v>
      </c>
      <c r="Y254" s="221" t="s">
        <v>615</v>
      </c>
      <c r="Z254" s="210"/>
      <c r="AA254" s="210"/>
      <c r="AB254" s="210"/>
      <c r="AC254" s="210"/>
      <c r="AD254" s="210"/>
      <c r="AE254" s="210"/>
      <c r="AF254" s="210"/>
      <c r="AG254" s="210" t="s">
        <v>564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1" t="s">
        <v>1306</v>
      </c>
      <c r="D255" s="243"/>
      <c r="E255" s="243"/>
      <c r="F255" s="243"/>
      <c r="G255" s="243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245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">
      <c r="A256" s="229" t="s">
        <v>233</v>
      </c>
      <c r="B256" s="230" t="s">
        <v>181</v>
      </c>
      <c r="C256" s="249" t="s">
        <v>182</v>
      </c>
      <c r="D256" s="231"/>
      <c r="E256" s="232"/>
      <c r="F256" s="233"/>
      <c r="G256" s="233">
        <f>SUMIF(AG257:AG258,"&lt;&gt;NOR",G257:G258)</f>
        <v>0</v>
      </c>
      <c r="H256" s="233"/>
      <c r="I256" s="233">
        <f>SUM(I257:I258)</f>
        <v>0</v>
      </c>
      <c r="J256" s="233"/>
      <c r="K256" s="233">
        <f>SUM(K257:K258)</f>
        <v>0</v>
      </c>
      <c r="L256" s="233"/>
      <c r="M256" s="233">
        <f>SUM(M257:M258)</f>
        <v>0</v>
      </c>
      <c r="N256" s="232"/>
      <c r="O256" s="232">
        <f>SUM(O257:O258)</f>
        <v>0</v>
      </c>
      <c r="P256" s="232"/>
      <c r="Q256" s="232">
        <f>SUM(Q257:Q258)</f>
        <v>0</v>
      </c>
      <c r="R256" s="233"/>
      <c r="S256" s="233"/>
      <c r="T256" s="234"/>
      <c r="U256" s="228"/>
      <c r="V256" s="228">
        <f>SUM(V257:V258)</f>
        <v>0.36</v>
      </c>
      <c r="W256" s="228"/>
      <c r="X256" s="228"/>
      <c r="Y256" s="228"/>
      <c r="AG256" t="s">
        <v>234</v>
      </c>
    </row>
    <row r="257" spans="1:60" outlineLevel="1" x14ac:dyDescent="0.2">
      <c r="A257" s="236">
        <v>66</v>
      </c>
      <c r="B257" s="237" t="s">
        <v>1307</v>
      </c>
      <c r="C257" s="250" t="s">
        <v>1308</v>
      </c>
      <c r="D257" s="238" t="s">
        <v>237</v>
      </c>
      <c r="E257" s="239">
        <v>2</v>
      </c>
      <c r="F257" s="240"/>
      <c r="G257" s="241">
        <f>ROUND(E257*F257,2)</f>
        <v>0</v>
      </c>
      <c r="H257" s="240"/>
      <c r="I257" s="241">
        <f>ROUND(E257*H257,2)</f>
        <v>0</v>
      </c>
      <c r="J257" s="240"/>
      <c r="K257" s="241">
        <f>ROUND(E257*J257,2)</f>
        <v>0</v>
      </c>
      <c r="L257" s="241">
        <v>21</v>
      </c>
      <c r="M257" s="241">
        <f>G257*(1+L257/100)</f>
        <v>0</v>
      </c>
      <c r="N257" s="239">
        <v>8.4000000000000003E-4</v>
      </c>
      <c r="O257" s="239">
        <f>ROUND(E257*N257,2)</f>
        <v>0</v>
      </c>
      <c r="P257" s="239">
        <v>0</v>
      </c>
      <c r="Q257" s="239">
        <f>ROUND(E257*P257,2)</f>
        <v>0</v>
      </c>
      <c r="R257" s="241" t="s">
        <v>1149</v>
      </c>
      <c r="S257" s="241" t="s">
        <v>239</v>
      </c>
      <c r="T257" s="242" t="s">
        <v>240</v>
      </c>
      <c r="U257" s="221">
        <v>0.18</v>
      </c>
      <c r="V257" s="221">
        <f>ROUND(E257*U257,2)</f>
        <v>0.36</v>
      </c>
      <c r="W257" s="221"/>
      <c r="X257" s="221" t="s">
        <v>241</v>
      </c>
      <c r="Y257" s="221" t="s">
        <v>615</v>
      </c>
      <c r="Z257" s="210"/>
      <c r="AA257" s="210"/>
      <c r="AB257" s="210"/>
      <c r="AC257" s="210"/>
      <c r="AD257" s="210"/>
      <c r="AE257" s="210"/>
      <c r="AF257" s="210"/>
      <c r="AG257" s="210" t="s">
        <v>243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52" t="s">
        <v>1992</v>
      </c>
      <c r="D258" s="223"/>
      <c r="E258" s="224">
        <v>2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247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29" t="s">
        <v>233</v>
      </c>
      <c r="B259" s="230" t="s">
        <v>197</v>
      </c>
      <c r="C259" s="249" t="s">
        <v>198</v>
      </c>
      <c r="D259" s="231"/>
      <c r="E259" s="232"/>
      <c r="F259" s="233"/>
      <c r="G259" s="233">
        <f>SUMIF(AG260:AG270,"&lt;&gt;NOR",G260:G270)</f>
        <v>0</v>
      </c>
      <c r="H259" s="233"/>
      <c r="I259" s="233">
        <f>SUM(I260:I270)</f>
        <v>0</v>
      </c>
      <c r="J259" s="233"/>
      <c r="K259" s="233">
        <f>SUM(K260:K270)</f>
        <v>0</v>
      </c>
      <c r="L259" s="233"/>
      <c r="M259" s="233">
        <f>SUM(M260:M270)</f>
        <v>0</v>
      </c>
      <c r="N259" s="232"/>
      <c r="O259" s="232">
        <f>SUM(O260:O270)</f>
        <v>0</v>
      </c>
      <c r="P259" s="232"/>
      <c r="Q259" s="232">
        <f>SUM(Q260:Q270)</f>
        <v>0</v>
      </c>
      <c r="R259" s="233"/>
      <c r="S259" s="233"/>
      <c r="T259" s="234"/>
      <c r="U259" s="228"/>
      <c r="V259" s="228">
        <f>SUM(V260:V270)</f>
        <v>39.96</v>
      </c>
      <c r="W259" s="228"/>
      <c r="X259" s="228"/>
      <c r="Y259" s="228"/>
      <c r="AG259" t="s">
        <v>234</v>
      </c>
    </row>
    <row r="260" spans="1:60" outlineLevel="1" x14ac:dyDescent="0.2">
      <c r="A260" s="236">
        <v>67</v>
      </c>
      <c r="B260" s="237" t="s">
        <v>1310</v>
      </c>
      <c r="C260" s="250" t="s">
        <v>1311</v>
      </c>
      <c r="D260" s="238" t="s">
        <v>289</v>
      </c>
      <c r="E260" s="239">
        <v>52.2</v>
      </c>
      <c r="F260" s="240"/>
      <c r="G260" s="241">
        <f>ROUND(E260*F260,2)</f>
        <v>0</v>
      </c>
      <c r="H260" s="240"/>
      <c r="I260" s="241">
        <f>ROUND(E260*H260,2)</f>
        <v>0</v>
      </c>
      <c r="J260" s="240"/>
      <c r="K260" s="241">
        <f>ROUND(E260*J260,2)</f>
        <v>0</v>
      </c>
      <c r="L260" s="241">
        <v>21</v>
      </c>
      <c r="M260" s="241">
        <f>G260*(1+L260/100)</f>
        <v>0</v>
      </c>
      <c r="N260" s="239">
        <v>0</v>
      </c>
      <c r="O260" s="239">
        <f>ROUND(E260*N260,2)</f>
        <v>0</v>
      </c>
      <c r="P260" s="239">
        <v>0</v>
      </c>
      <c r="Q260" s="239">
        <f>ROUND(E260*P260,2)</f>
        <v>0</v>
      </c>
      <c r="R260" s="241"/>
      <c r="S260" s="241" t="s">
        <v>239</v>
      </c>
      <c r="T260" s="242" t="s">
        <v>240</v>
      </c>
      <c r="U260" s="221">
        <v>0.59160000000000001</v>
      </c>
      <c r="V260" s="221">
        <f>ROUND(E260*U260,2)</f>
        <v>30.88</v>
      </c>
      <c r="W260" s="221"/>
      <c r="X260" s="221" t="s">
        <v>241</v>
      </c>
      <c r="Y260" s="221" t="s">
        <v>615</v>
      </c>
      <c r="Z260" s="210"/>
      <c r="AA260" s="210"/>
      <c r="AB260" s="210"/>
      <c r="AC260" s="210"/>
      <c r="AD260" s="210"/>
      <c r="AE260" s="210"/>
      <c r="AF260" s="210"/>
      <c r="AG260" s="210" t="s">
        <v>243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2" t="s">
        <v>1950</v>
      </c>
      <c r="D261" s="223"/>
      <c r="E261" s="224">
        <v>5.5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2" t="s">
        <v>1951</v>
      </c>
      <c r="D262" s="223"/>
      <c r="E262" s="224">
        <v>17.8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247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2" t="s">
        <v>1952</v>
      </c>
      <c r="D263" s="223"/>
      <c r="E263" s="224">
        <v>5.5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247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52" t="s">
        <v>1953</v>
      </c>
      <c r="D264" s="223"/>
      <c r="E264" s="224">
        <v>6.7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247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2" t="s">
        <v>1954</v>
      </c>
      <c r="D265" s="223"/>
      <c r="E265" s="224">
        <v>6.9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247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2" t="s">
        <v>1955</v>
      </c>
      <c r="D266" s="223"/>
      <c r="E266" s="224">
        <v>9.8000000000000007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247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6">
        <v>68</v>
      </c>
      <c r="B267" s="237" t="s">
        <v>1312</v>
      </c>
      <c r="C267" s="250" t="s">
        <v>1313</v>
      </c>
      <c r="D267" s="238" t="s">
        <v>289</v>
      </c>
      <c r="E267" s="239">
        <v>52.2</v>
      </c>
      <c r="F267" s="240"/>
      <c r="G267" s="241">
        <f>ROUND(E267*F267,2)</f>
        <v>0</v>
      </c>
      <c r="H267" s="240"/>
      <c r="I267" s="241">
        <f>ROUND(E267*H267,2)</f>
        <v>0</v>
      </c>
      <c r="J267" s="240"/>
      <c r="K267" s="241">
        <f>ROUND(E267*J267,2)</f>
        <v>0</v>
      </c>
      <c r="L267" s="241">
        <v>21</v>
      </c>
      <c r="M267" s="241">
        <f>G267*(1+L267/100)</f>
        <v>0</v>
      </c>
      <c r="N267" s="239">
        <v>0</v>
      </c>
      <c r="O267" s="239">
        <f>ROUND(E267*N267,2)</f>
        <v>0</v>
      </c>
      <c r="P267" s="239">
        <v>0</v>
      </c>
      <c r="Q267" s="239">
        <f>ROUND(E267*P267,2)</f>
        <v>0</v>
      </c>
      <c r="R267" s="241"/>
      <c r="S267" s="241" t="s">
        <v>239</v>
      </c>
      <c r="T267" s="242" t="s">
        <v>240</v>
      </c>
      <c r="U267" s="221">
        <v>0.17399999999999999</v>
      </c>
      <c r="V267" s="221">
        <f>ROUND(E267*U267,2)</f>
        <v>9.08</v>
      </c>
      <c r="W267" s="221"/>
      <c r="X267" s="221" t="s">
        <v>241</v>
      </c>
      <c r="Y267" s="221" t="s">
        <v>615</v>
      </c>
      <c r="Z267" s="210"/>
      <c r="AA267" s="210"/>
      <c r="AB267" s="210"/>
      <c r="AC267" s="210"/>
      <c r="AD267" s="210"/>
      <c r="AE267" s="210"/>
      <c r="AF267" s="210"/>
      <c r="AG267" s="210" t="s">
        <v>243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2" t="s">
        <v>1993</v>
      </c>
      <c r="D268" s="223"/>
      <c r="E268" s="224">
        <v>52.2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247</v>
      </c>
      <c r="AH268" s="210">
        <v>5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36">
        <v>69</v>
      </c>
      <c r="B269" s="237" t="s">
        <v>1314</v>
      </c>
      <c r="C269" s="250" t="s">
        <v>1315</v>
      </c>
      <c r="D269" s="238" t="s">
        <v>311</v>
      </c>
      <c r="E269" s="239">
        <v>1.63991</v>
      </c>
      <c r="F269" s="240"/>
      <c r="G269" s="241">
        <f>ROUND(E269*F269,2)</f>
        <v>0</v>
      </c>
      <c r="H269" s="240"/>
      <c r="I269" s="241">
        <f>ROUND(E269*H269,2)</f>
        <v>0</v>
      </c>
      <c r="J269" s="240"/>
      <c r="K269" s="241">
        <f>ROUND(E269*J269,2)</f>
        <v>0</v>
      </c>
      <c r="L269" s="241">
        <v>21</v>
      </c>
      <c r="M269" s="241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41" t="s">
        <v>461</v>
      </c>
      <c r="S269" s="241" t="s">
        <v>239</v>
      </c>
      <c r="T269" s="242" t="s">
        <v>240</v>
      </c>
      <c r="U269" s="221">
        <v>0</v>
      </c>
      <c r="V269" s="221">
        <f>ROUND(E269*U269,2)</f>
        <v>0</v>
      </c>
      <c r="W269" s="221"/>
      <c r="X269" s="221" t="s">
        <v>462</v>
      </c>
      <c r="Y269" s="221" t="s">
        <v>615</v>
      </c>
      <c r="Z269" s="210"/>
      <c r="AA269" s="210"/>
      <c r="AB269" s="210"/>
      <c r="AC269" s="210"/>
      <c r="AD269" s="210"/>
      <c r="AE269" s="210"/>
      <c r="AF269" s="210"/>
      <c r="AG269" s="210" t="s">
        <v>463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2" t="s">
        <v>1994</v>
      </c>
      <c r="D270" s="223"/>
      <c r="E270" s="224">
        <v>1.63991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247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x14ac:dyDescent="0.2">
      <c r="A271" s="3"/>
      <c r="B271" s="4"/>
      <c r="C271" s="257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v>15</v>
      </c>
      <c r="AF271">
        <v>21</v>
      </c>
      <c r="AG271" t="s">
        <v>219</v>
      </c>
    </row>
    <row r="272" spans="1:60" x14ac:dyDescent="0.2">
      <c r="A272" s="213"/>
      <c r="B272" s="214" t="s">
        <v>29</v>
      </c>
      <c r="C272" s="258"/>
      <c r="D272" s="215"/>
      <c r="E272" s="216"/>
      <c r="F272" s="216"/>
      <c r="G272" s="235">
        <f>G8+G120+G129+G150+G253+G256+G259</f>
        <v>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E272">
        <f>SUMIF(L7:L270,AE271,G7:G270)</f>
        <v>0</v>
      </c>
      <c r="AF272">
        <f>SUMIF(L7:L270,AF271,G7:G270)</f>
        <v>0</v>
      </c>
      <c r="AG272" t="s">
        <v>611</v>
      </c>
    </row>
    <row r="273" spans="3:33" x14ac:dyDescent="0.2">
      <c r="C273" s="259"/>
      <c r="D273" s="10"/>
      <c r="AG273" t="s">
        <v>612</v>
      </c>
    </row>
    <row r="274" spans="3:33" x14ac:dyDescent="0.2">
      <c r="D274" s="10"/>
    </row>
    <row r="275" spans="3:33" x14ac:dyDescent="0.2">
      <c r="D275" s="10"/>
    </row>
    <row r="276" spans="3:33" x14ac:dyDescent="0.2">
      <c r="D276" s="10"/>
    </row>
    <row r="277" spans="3:33" x14ac:dyDescent="0.2">
      <c r="D277" s="10"/>
    </row>
    <row r="278" spans="3:33" x14ac:dyDescent="0.2">
      <c r="D278" s="10"/>
    </row>
    <row r="279" spans="3:33" x14ac:dyDescent="0.2">
      <c r="D279" s="10"/>
    </row>
    <row r="280" spans="3:33" x14ac:dyDescent="0.2">
      <c r="D280" s="10"/>
    </row>
    <row r="281" spans="3:33" x14ac:dyDescent="0.2">
      <c r="D281" s="10"/>
    </row>
    <row r="282" spans="3:33" x14ac:dyDescent="0.2">
      <c r="D282" s="10"/>
    </row>
    <row r="283" spans="3:33" x14ac:dyDescent="0.2">
      <c r="D283" s="10"/>
    </row>
    <row r="284" spans="3:33" x14ac:dyDescent="0.2">
      <c r="D284" s="10"/>
    </row>
    <row r="285" spans="3:33" x14ac:dyDescent="0.2">
      <c r="D285" s="10"/>
    </row>
    <row r="286" spans="3:33" x14ac:dyDescent="0.2">
      <c r="D286" s="10"/>
    </row>
    <row r="287" spans="3:33" x14ac:dyDescent="0.2">
      <c r="D287" s="10"/>
    </row>
    <row r="288" spans="3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R6Zse/D5IYLqGKeDDM7EvgF/O2fLE9ULAVXHX/yNFDrIM5cZIq9dAPvbJj6CxJryTYqxaxxzlqQ/y9ppWLFGA==" saltValue="vywKfiwXrQdzFFBkhVwJxQ==" spinCount="100000" sheet="1" formatRows="0"/>
  <mergeCells count="36">
    <mergeCell ref="C176:G176"/>
    <mergeCell ref="C179:G179"/>
    <mergeCell ref="C183:G183"/>
    <mergeCell ref="C187:G187"/>
    <mergeCell ref="C206:G206"/>
    <mergeCell ref="C255:G255"/>
    <mergeCell ref="C131:G131"/>
    <mergeCell ref="C143:G143"/>
    <mergeCell ref="C152:G152"/>
    <mergeCell ref="C160:G160"/>
    <mergeCell ref="C166:G166"/>
    <mergeCell ref="C174:G174"/>
    <mergeCell ref="C73:G73"/>
    <mergeCell ref="C80:G80"/>
    <mergeCell ref="C85:G85"/>
    <mergeCell ref="C102:G102"/>
    <mergeCell ref="C122:G122"/>
    <mergeCell ref="C125:G125"/>
    <mergeCell ref="C43:G43"/>
    <mergeCell ref="C51:G51"/>
    <mergeCell ref="C57:G57"/>
    <mergeCell ref="C60:G60"/>
    <mergeCell ref="C64:G64"/>
    <mergeCell ref="C67:G67"/>
    <mergeCell ref="C15:G15"/>
    <mergeCell ref="C18:G18"/>
    <mergeCell ref="C21:G21"/>
    <mergeCell ref="C27:G27"/>
    <mergeCell ref="C31:G31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1BC4-2C8D-44D7-9A13-C051C868C4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78</v>
      </c>
      <c r="C3" s="199" t="s">
        <v>79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86</v>
      </c>
      <c r="C4" s="202" t="s">
        <v>87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12.530000000000001</v>
      </c>
      <c r="R8" s="233"/>
      <c r="S8" s="233"/>
      <c r="T8" s="234"/>
      <c r="U8" s="228"/>
      <c r="V8" s="228">
        <f>SUM(V9:V16)</f>
        <v>6.74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635</v>
      </c>
      <c r="C9" s="250" t="s">
        <v>636</v>
      </c>
      <c r="D9" s="238" t="s">
        <v>237</v>
      </c>
      <c r="E9" s="239">
        <v>9.9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0.11</v>
      </c>
      <c r="Q9" s="239">
        <f>ROUND(E9*P9,2)</f>
        <v>1.0900000000000001</v>
      </c>
      <c r="R9" s="241" t="s">
        <v>238</v>
      </c>
      <c r="S9" s="241" t="s">
        <v>239</v>
      </c>
      <c r="T9" s="242" t="s">
        <v>240</v>
      </c>
      <c r="U9" s="221">
        <v>0.2</v>
      </c>
      <c r="V9" s="221">
        <f>ROUND(E9*U9,2)</f>
        <v>1.98</v>
      </c>
      <c r="W9" s="221"/>
      <c r="X9" s="221" t="s">
        <v>241</v>
      </c>
      <c r="Y9" s="221" t="s">
        <v>615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1995</v>
      </c>
      <c r="D10" s="223"/>
      <c r="E10" s="224">
        <v>9.9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6">
        <v>2</v>
      </c>
      <c r="B11" s="237" t="s">
        <v>640</v>
      </c>
      <c r="C11" s="250" t="s">
        <v>641</v>
      </c>
      <c r="D11" s="238" t="s">
        <v>237</v>
      </c>
      <c r="E11" s="239">
        <v>9.9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0.44</v>
      </c>
      <c r="Q11" s="239">
        <f>ROUND(E11*P11,2)</f>
        <v>4.3600000000000003</v>
      </c>
      <c r="R11" s="241" t="s">
        <v>238</v>
      </c>
      <c r="S11" s="241" t="s">
        <v>239</v>
      </c>
      <c r="T11" s="242" t="s">
        <v>240</v>
      </c>
      <c r="U11" s="221">
        <v>0.2</v>
      </c>
      <c r="V11" s="221">
        <f>ROUND(E11*U11,2)</f>
        <v>1.98</v>
      </c>
      <c r="W11" s="221"/>
      <c r="X11" s="221" t="s">
        <v>241</v>
      </c>
      <c r="Y11" s="221" t="s">
        <v>615</v>
      </c>
      <c r="Z11" s="210"/>
      <c r="AA11" s="210"/>
      <c r="AB11" s="210"/>
      <c r="AC11" s="210"/>
      <c r="AD11" s="210"/>
      <c r="AE11" s="210"/>
      <c r="AF11" s="210"/>
      <c r="AG11" s="210" t="s">
        <v>243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51" t="s">
        <v>642</v>
      </c>
      <c r="D12" s="243"/>
      <c r="E12" s="243"/>
      <c r="F12" s="243"/>
      <c r="G12" s="243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4" t="str">
        <f>C12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2" t="s">
        <v>1995</v>
      </c>
      <c r="D13" s="223"/>
      <c r="E13" s="224">
        <v>9.9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644</v>
      </c>
      <c r="C14" s="250" t="s">
        <v>645</v>
      </c>
      <c r="D14" s="238" t="s">
        <v>311</v>
      </c>
      <c r="E14" s="239">
        <v>5.4450000000000003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1.3</v>
      </c>
      <c r="Q14" s="239">
        <f>ROUND(E14*P14,2)</f>
        <v>7.08</v>
      </c>
      <c r="R14" s="241" t="s">
        <v>646</v>
      </c>
      <c r="S14" s="241" t="s">
        <v>239</v>
      </c>
      <c r="T14" s="242" t="s">
        <v>240</v>
      </c>
      <c r="U14" s="221">
        <v>0.51</v>
      </c>
      <c r="V14" s="221">
        <f>ROUND(E14*U14,2)</f>
        <v>2.78</v>
      </c>
      <c r="W14" s="221"/>
      <c r="X14" s="221" t="s">
        <v>241</v>
      </c>
      <c r="Y14" s="221" t="s">
        <v>615</v>
      </c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1" t="s">
        <v>647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1996</v>
      </c>
      <c r="D16" s="223"/>
      <c r="E16" s="224">
        <v>5.4450000000000003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9" t="s">
        <v>233</v>
      </c>
      <c r="B17" s="230" t="s">
        <v>153</v>
      </c>
      <c r="C17" s="249" t="s">
        <v>154</v>
      </c>
      <c r="D17" s="231"/>
      <c r="E17" s="232"/>
      <c r="F17" s="233"/>
      <c r="G17" s="233">
        <f>SUMIF(AG18:AG47,"&lt;&gt;NOR",G18:G47)</f>
        <v>0</v>
      </c>
      <c r="H17" s="233"/>
      <c r="I17" s="233">
        <f>SUM(I18:I47)</f>
        <v>0</v>
      </c>
      <c r="J17" s="233"/>
      <c r="K17" s="233">
        <f>SUM(K18:K47)</f>
        <v>0</v>
      </c>
      <c r="L17" s="233"/>
      <c r="M17" s="233">
        <f>SUM(M18:M47)</f>
        <v>0</v>
      </c>
      <c r="N17" s="232"/>
      <c r="O17" s="232">
        <f>SUM(O18:O47)</f>
        <v>15.579999999999998</v>
      </c>
      <c r="P17" s="232"/>
      <c r="Q17" s="232">
        <f>SUM(Q18:Q47)</f>
        <v>0</v>
      </c>
      <c r="R17" s="233"/>
      <c r="S17" s="233"/>
      <c r="T17" s="234"/>
      <c r="U17" s="228"/>
      <c r="V17" s="228">
        <f>SUM(V18:V47)</f>
        <v>5.74</v>
      </c>
      <c r="W17" s="228"/>
      <c r="X17" s="228"/>
      <c r="Y17" s="228"/>
      <c r="AG17" t="s">
        <v>234</v>
      </c>
    </row>
    <row r="18" spans="1:60" outlineLevel="1" x14ac:dyDescent="0.2">
      <c r="A18" s="236">
        <v>4</v>
      </c>
      <c r="B18" s="237" t="s">
        <v>722</v>
      </c>
      <c r="C18" s="250" t="s">
        <v>723</v>
      </c>
      <c r="D18" s="238" t="s">
        <v>311</v>
      </c>
      <c r="E18" s="239">
        <v>5.4450000000000003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239</v>
      </c>
      <c r="T18" s="242" t="s">
        <v>240</v>
      </c>
      <c r="U18" s="221">
        <v>0.33</v>
      </c>
      <c r="V18" s="221">
        <f>ROUND(E18*U18,2)</f>
        <v>1.8</v>
      </c>
      <c r="W18" s="221"/>
      <c r="X18" s="221" t="s">
        <v>241</v>
      </c>
      <c r="Y18" s="221" t="s">
        <v>615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1996</v>
      </c>
      <c r="D19" s="223"/>
      <c r="E19" s="224">
        <v>5.4450000000000003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729</v>
      </c>
      <c r="C20" s="250" t="s">
        <v>730</v>
      </c>
      <c r="D20" s="238" t="s">
        <v>237</v>
      </c>
      <c r="E20" s="239">
        <v>9.9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0.43</v>
      </c>
      <c r="O20" s="239">
        <f>ROUND(E20*N20,2)</f>
        <v>4.26</v>
      </c>
      <c r="P20" s="239">
        <v>0</v>
      </c>
      <c r="Q20" s="239">
        <f>ROUND(E20*P20,2)</f>
        <v>0</v>
      </c>
      <c r="R20" s="241" t="s">
        <v>238</v>
      </c>
      <c r="S20" s="241" t="s">
        <v>239</v>
      </c>
      <c r="T20" s="242" t="s">
        <v>240</v>
      </c>
      <c r="U20" s="221">
        <v>2.8000000000000001E-2</v>
      </c>
      <c r="V20" s="221">
        <f>ROUND(E20*U20,2)</f>
        <v>0.28000000000000003</v>
      </c>
      <c r="W20" s="221"/>
      <c r="X20" s="221" t="s">
        <v>241</v>
      </c>
      <c r="Y20" s="221" t="s">
        <v>615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731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1319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1997</v>
      </c>
      <c r="D23" s="223"/>
      <c r="E23" s="224">
        <v>9.9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6">
        <v>6</v>
      </c>
      <c r="B24" s="237" t="s">
        <v>736</v>
      </c>
      <c r="C24" s="250" t="s">
        <v>737</v>
      </c>
      <c r="D24" s="238" t="s">
        <v>237</v>
      </c>
      <c r="E24" s="239">
        <v>9.9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0.441</v>
      </c>
      <c r="O24" s="239">
        <f>ROUND(E24*N24,2)</f>
        <v>4.37</v>
      </c>
      <c r="P24" s="239">
        <v>0</v>
      </c>
      <c r="Q24" s="239">
        <f>ROUND(E24*P24,2)</f>
        <v>0</v>
      </c>
      <c r="R24" s="241" t="s">
        <v>238</v>
      </c>
      <c r="S24" s="241" t="s">
        <v>239</v>
      </c>
      <c r="T24" s="242" t="s">
        <v>240</v>
      </c>
      <c r="U24" s="221">
        <v>2.9000000000000001E-2</v>
      </c>
      <c r="V24" s="221">
        <f>ROUND(E24*U24,2)</f>
        <v>0.28999999999999998</v>
      </c>
      <c r="W24" s="221"/>
      <c r="X24" s="221" t="s">
        <v>241</v>
      </c>
      <c r="Y24" s="221" t="s">
        <v>615</v>
      </c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1319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1997</v>
      </c>
      <c r="D26" s="223"/>
      <c r="E26" s="224">
        <v>9.9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6">
        <v>7</v>
      </c>
      <c r="B27" s="237" t="s">
        <v>738</v>
      </c>
      <c r="C27" s="250" t="s">
        <v>739</v>
      </c>
      <c r="D27" s="238" t="s">
        <v>237</v>
      </c>
      <c r="E27" s="239">
        <v>9.9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0.18462999999999999</v>
      </c>
      <c r="O27" s="239">
        <f>ROUND(E27*N27,2)</f>
        <v>1.83</v>
      </c>
      <c r="P27" s="239">
        <v>0</v>
      </c>
      <c r="Q27" s="239">
        <f>ROUND(E27*P27,2)</f>
        <v>0</v>
      </c>
      <c r="R27" s="241" t="s">
        <v>238</v>
      </c>
      <c r="S27" s="241" t="s">
        <v>239</v>
      </c>
      <c r="T27" s="242" t="s">
        <v>240</v>
      </c>
      <c r="U27" s="221">
        <v>6.4000000000000001E-2</v>
      </c>
      <c r="V27" s="221">
        <f>ROUND(E27*U27,2)</f>
        <v>0.63</v>
      </c>
      <c r="W27" s="221"/>
      <c r="X27" s="221" t="s">
        <v>241</v>
      </c>
      <c r="Y27" s="221" t="s">
        <v>407</v>
      </c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740</v>
      </c>
      <c r="D28" s="243"/>
      <c r="E28" s="243"/>
      <c r="F28" s="243"/>
      <c r="G28" s="243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1319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1997</v>
      </c>
      <c r="D30" s="223"/>
      <c r="E30" s="224">
        <v>9.9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6">
        <v>8</v>
      </c>
      <c r="B31" s="237" t="s">
        <v>741</v>
      </c>
      <c r="C31" s="250" t="s">
        <v>742</v>
      </c>
      <c r="D31" s="238" t="s">
        <v>237</v>
      </c>
      <c r="E31" s="239">
        <v>9.9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0.38313999999999998</v>
      </c>
      <c r="O31" s="239">
        <f>ROUND(E31*N31,2)</f>
        <v>3.79</v>
      </c>
      <c r="P31" s="239">
        <v>0</v>
      </c>
      <c r="Q31" s="239">
        <f>ROUND(E31*P31,2)</f>
        <v>0</v>
      </c>
      <c r="R31" s="241" t="s">
        <v>238</v>
      </c>
      <c r="S31" s="241" t="s">
        <v>239</v>
      </c>
      <c r="T31" s="242" t="s">
        <v>240</v>
      </c>
      <c r="U31" s="221">
        <v>2.5999999999999999E-2</v>
      </c>
      <c r="V31" s="221">
        <f>ROUND(E31*U31,2)</f>
        <v>0.26</v>
      </c>
      <c r="W31" s="221"/>
      <c r="X31" s="221" t="s">
        <v>241</v>
      </c>
      <c r="Y31" s="221" t="s">
        <v>615</v>
      </c>
      <c r="Z31" s="210"/>
      <c r="AA31" s="210"/>
      <c r="AB31" s="210"/>
      <c r="AC31" s="210"/>
      <c r="AD31" s="210"/>
      <c r="AE31" s="210"/>
      <c r="AF31" s="210"/>
      <c r="AG31" s="210" t="s">
        <v>243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1" t="s">
        <v>743</v>
      </c>
      <c r="D32" s="243"/>
      <c r="E32" s="243"/>
      <c r="F32" s="243"/>
      <c r="G32" s="243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1319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1997</v>
      </c>
      <c r="D34" s="223"/>
      <c r="E34" s="224">
        <v>9.9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9</v>
      </c>
      <c r="B35" s="237" t="s">
        <v>744</v>
      </c>
      <c r="C35" s="250" t="s">
        <v>1323</v>
      </c>
      <c r="D35" s="238" t="s">
        <v>237</v>
      </c>
      <c r="E35" s="239">
        <v>9.9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6.9999999999999999E-4</v>
      </c>
      <c r="O35" s="239">
        <f>ROUND(E35*N35,2)</f>
        <v>0.01</v>
      </c>
      <c r="P35" s="239">
        <v>0</v>
      </c>
      <c r="Q35" s="239">
        <f>ROUND(E35*P35,2)</f>
        <v>0</v>
      </c>
      <c r="R35" s="241" t="s">
        <v>238</v>
      </c>
      <c r="S35" s="241" t="s">
        <v>239</v>
      </c>
      <c r="T35" s="242" t="s">
        <v>240</v>
      </c>
      <c r="U35" s="221">
        <v>2E-3</v>
      </c>
      <c r="V35" s="221">
        <f>ROUND(E35*U35,2)</f>
        <v>0.02</v>
      </c>
      <c r="W35" s="221"/>
      <c r="X35" s="221" t="s">
        <v>241</v>
      </c>
      <c r="Y35" s="221" t="s">
        <v>615</v>
      </c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746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1319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1997</v>
      </c>
      <c r="D38" s="223"/>
      <c r="E38" s="224">
        <v>9.9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6">
        <v>10</v>
      </c>
      <c r="B39" s="237" t="s">
        <v>747</v>
      </c>
      <c r="C39" s="250" t="s">
        <v>1324</v>
      </c>
      <c r="D39" s="238" t="s">
        <v>237</v>
      </c>
      <c r="E39" s="239">
        <v>9.9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6.9999999999999999E-4</v>
      </c>
      <c r="O39" s="239">
        <f>ROUND(E39*N39,2)</f>
        <v>0.01</v>
      </c>
      <c r="P39" s="239">
        <v>0</v>
      </c>
      <c r="Q39" s="239">
        <f>ROUND(E39*P39,2)</f>
        <v>0</v>
      </c>
      <c r="R39" s="241" t="s">
        <v>238</v>
      </c>
      <c r="S39" s="241" t="s">
        <v>239</v>
      </c>
      <c r="T39" s="242" t="s">
        <v>240</v>
      </c>
      <c r="U39" s="221">
        <v>2E-3</v>
      </c>
      <c r="V39" s="221">
        <f>ROUND(E39*U39,2)</f>
        <v>0.02</v>
      </c>
      <c r="W39" s="221"/>
      <c r="X39" s="221" t="s">
        <v>241</v>
      </c>
      <c r="Y39" s="221" t="s">
        <v>615</v>
      </c>
      <c r="Z39" s="210"/>
      <c r="AA39" s="210"/>
      <c r="AB39" s="210"/>
      <c r="AC39" s="210"/>
      <c r="AD39" s="210"/>
      <c r="AE39" s="210"/>
      <c r="AF39" s="210"/>
      <c r="AG39" s="210" t="s">
        <v>243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746</v>
      </c>
      <c r="D40" s="243"/>
      <c r="E40" s="243"/>
      <c r="F40" s="243"/>
      <c r="G40" s="243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1319</v>
      </c>
      <c r="D41" s="223"/>
      <c r="E41" s="224"/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1997</v>
      </c>
      <c r="D42" s="223"/>
      <c r="E42" s="224">
        <v>9.9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6">
        <v>11</v>
      </c>
      <c r="B43" s="237" t="s">
        <v>749</v>
      </c>
      <c r="C43" s="250" t="s">
        <v>750</v>
      </c>
      <c r="D43" s="238" t="s">
        <v>237</v>
      </c>
      <c r="E43" s="239">
        <v>9.9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0.12966</v>
      </c>
      <c r="O43" s="239">
        <f>ROUND(E43*N43,2)</f>
        <v>1.28</v>
      </c>
      <c r="P43" s="239">
        <v>0</v>
      </c>
      <c r="Q43" s="239">
        <f>ROUND(E43*P43,2)</f>
        <v>0</v>
      </c>
      <c r="R43" s="241" t="s">
        <v>238</v>
      </c>
      <c r="S43" s="241" t="s">
        <v>239</v>
      </c>
      <c r="T43" s="242" t="s">
        <v>240</v>
      </c>
      <c r="U43" s="221">
        <v>7.1999999999999995E-2</v>
      </c>
      <c r="V43" s="221">
        <f>ROUND(E43*U43,2)</f>
        <v>0.71</v>
      </c>
      <c r="W43" s="221"/>
      <c r="X43" s="221" t="s">
        <v>241</v>
      </c>
      <c r="Y43" s="221" t="s">
        <v>615</v>
      </c>
      <c r="Z43" s="210"/>
      <c r="AA43" s="210"/>
      <c r="AB43" s="210"/>
      <c r="AC43" s="210"/>
      <c r="AD43" s="210"/>
      <c r="AE43" s="210"/>
      <c r="AF43" s="210"/>
      <c r="AG43" s="210" t="s">
        <v>243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1995</v>
      </c>
      <c r="D44" s="223"/>
      <c r="E44" s="224">
        <v>9.9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12</v>
      </c>
      <c r="B45" s="237" t="s">
        <v>751</v>
      </c>
      <c r="C45" s="250" t="s">
        <v>752</v>
      </c>
      <c r="D45" s="238" t="s">
        <v>289</v>
      </c>
      <c r="E45" s="239">
        <v>13.4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2.2399999999999998E-3</v>
      </c>
      <c r="O45" s="239">
        <f>ROUND(E45*N45,2)</f>
        <v>0.03</v>
      </c>
      <c r="P45" s="239">
        <v>0</v>
      </c>
      <c r="Q45" s="239">
        <f>ROUND(E45*P45,2)</f>
        <v>0</v>
      </c>
      <c r="R45" s="241" t="s">
        <v>238</v>
      </c>
      <c r="S45" s="241" t="s">
        <v>239</v>
      </c>
      <c r="T45" s="242" t="s">
        <v>240</v>
      </c>
      <c r="U45" s="221">
        <v>0.129</v>
      </c>
      <c r="V45" s="221">
        <f>ROUND(E45*U45,2)</f>
        <v>1.73</v>
      </c>
      <c r="W45" s="221"/>
      <c r="X45" s="221" t="s">
        <v>241</v>
      </c>
      <c r="Y45" s="221" t="s">
        <v>615</v>
      </c>
      <c r="Z45" s="210"/>
      <c r="AA45" s="210"/>
      <c r="AB45" s="210"/>
      <c r="AC45" s="210"/>
      <c r="AD45" s="210"/>
      <c r="AE45" s="210"/>
      <c r="AF45" s="210"/>
      <c r="AG45" s="210" t="s">
        <v>243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753</v>
      </c>
      <c r="D46" s="243"/>
      <c r="E46" s="243"/>
      <c r="F46" s="243"/>
      <c r="G46" s="243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1998</v>
      </c>
      <c r="D47" s="223"/>
      <c r="E47" s="224">
        <v>13.4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9" t="s">
        <v>233</v>
      </c>
      <c r="B48" s="230" t="s">
        <v>163</v>
      </c>
      <c r="C48" s="249" t="s">
        <v>164</v>
      </c>
      <c r="D48" s="231"/>
      <c r="E48" s="232"/>
      <c r="F48" s="233"/>
      <c r="G48" s="233">
        <f>SUMIF(AG49:AG53,"&lt;&gt;NOR",G49:G53)</f>
        <v>0</v>
      </c>
      <c r="H48" s="233"/>
      <c r="I48" s="233">
        <f>SUM(I49:I53)</f>
        <v>0</v>
      </c>
      <c r="J48" s="233"/>
      <c r="K48" s="233">
        <f>SUM(K49:K53)</f>
        <v>0</v>
      </c>
      <c r="L48" s="233"/>
      <c r="M48" s="233">
        <f>SUM(M49:M53)</f>
        <v>0</v>
      </c>
      <c r="N48" s="232"/>
      <c r="O48" s="232">
        <f>SUM(O49:O53)</f>
        <v>0</v>
      </c>
      <c r="P48" s="232"/>
      <c r="Q48" s="232">
        <f>SUM(Q49:Q53)</f>
        <v>0</v>
      </c>
      <c r="R48" s="233"/>
      <c r="S48" s="233"/>
      <c r="T48" s="234"/>
      <c r="U48" s="228"/>
      <c r="V48" s="228">
        <f>SUM(V49:V53)</f>
        <v>4.9399999999999995</v>
      </c>
      <c r="W48" s="228"/>
      <c r="X48" s="228"/>
      <c r="Y48" s="228"/>
      <c r="AG48" t="s">
        <v>234</v>
      </c>
    </row>
    <row r="49" spans="1:60" outlineLevel="1" x14ac:dyDescent="0.2">
      <c r="A49" s="236">
        <v>13</v>
      </c>
      <c r="B49" s="237" t="s">
        <v>804</v>
      </c>
      <c r="C49" s="250" t="s">
        <v>805</v>
      </c>
      <c r="D49" s="238" t="s">
        <v>289</v>
      </c>
      <c r="E49" s="239">
        <v>13.4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238</v>
      </c>
      <c r="S49" s="241" t="s">
        <v>239</v>
      </c>
      <c r="T49" s="242" t="s">
        <v>240</v>
      </c>
      <c r="U49" s="221">
        <v>9.2999999999999999E-2</v>
      </c>
      <c r="V49" s="221">
        <f>ROUND(E49*U49,2)</f>
        <v>1.25</v>
      </c>
      <c r="W49" s="221"/>
      <c r="X49" s="221" t="s">
        <v>241</v>
      </c>
      <c r="Y49" s="221" t="s">
        <v>615</v>
      </c>
      <c r="Z49" s="210"/>
      <c r="AA49" s="210"/>
      <c r="AB49" s="210"/>
      <c r="AC49" s="210"/>
      <c r="AD49" s="210"/>
      <c r="AE49" s="210"/>
      <c r="AF49" s="210"/>
      <c r="AG49" s="210" t="s">
        <v>243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806</v>
      </c>
      <c r="D50" s="243"/>
      <c r="E50" s="243"/>
      <c r="F50" s="243"/>
      <c r="G50" s="243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1998</v>
      </c>
      <c r="D51" s="223"/>
      <c r="E51" s="224">
        <v>13.4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14</v>
      </c>
      <c r="B52" s="237" t="s">
        <v>807</v>
      </c>
      <c r="C52" s="250" t="s">
        <v>808</v>
      </c>
      <c r="D52" s="238" t="s">
        <v>289</v>
      </c>
      <c r="E52" s="239">
        <v>13.4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239</v>
      </c>
      <c r="T52" s="242" t="s">
        <v>240</v>
      </c>
      <c r="U52" s="221">
        <v>0.27500000000000002</v>
      </c>
      <c r="V52" s="221">
        <f>ROUND(E52*U52,2)</f>
        <v>3.69</v>
      </c>
      <c r="W52" s="221"/>
      <c r="X52" s="221" t="s">
        <v>241</v>
      </c>
      <c r="Y52" s="221" t="s">
        <v>615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1998</v>
      </c>
      <c r="D53" s="223"/>
      <c r="E53" s="224">
        <v>13.4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9" t="s">
        <v>233</v>
      </c>
      <c r="B54" s="230" t="s">
        <v>201</v>
      </c>
      <c r="C54" s="249" t="s">
        <v>202</v>
      </c>
      <c r="D54" s="231"/>
      <c r="E54" s="232"/>
      <c r="F54" s="233"/>
      <c r="G54" s="233">
        <f>SUMIF(AG55:AG58,"&lt;&gt;NOR",G55:G58)</f>
        <v>0</v>
      </c>
      <c r="H54" s="233"/>
      <c r="I54" s="233">
        <f>SUM(I55:I58)</f>
        <v>0</v>
      </c>
      <c r="J54" s="233"/>
      <c r="K54" s="233">
        <f>SUM(K55:K58)</f>
        <v>0</v>
      </c>
      <c r="L54" s="233"/>
      <c r="M54" s="233">
        <f>SUM(M55:M58)</f>
        <v>0</v>
      </c>
      <c r="N54" s="232"/>
      <c r="O54" s="232">
        <f>SUM(O55:O58)</f>
        <v>0</v>
      </c>
      <c r="P54" s="232"/>
      <c r="Q54" s="232">
        <f>SUM(Q55:Q58)</f>
        <v>0</v>
      </c>
      <c r="R54" s="233"/>
      <c r="S54" s="233"/>
      <c r="T54" s="234"/>
      <c r="U54" s="228"/>
      <c r="V54" s="228">
        <f>SUM(V55:V58)</f>
        <v>6.14</v>
      </c>
      <c r="W54" s="228"/>
      <c r="X54" s="228"/>
      <c r="Y54" s="228"/>
      <c r="AG54" t="s">
        <v>234</v>
      </c>
    </row>
    <row r="55" spans="1:60" outlineLevel="1" x14ac:dyDescent="0.2">
      <c r="A55" s="236">
        <v>15</v>
      </c>
      <c r="B55" s="237" t="s">
        <v>603</v>
      </c>
      <c r="C55" s="250" t="s">
        <v>604</v>
      </c>
      <c r="D55" s="238" t="s">
        <v>460</v>
      </c>
      <c r="E55" s="239">
        <v>12.5235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429</v>
      </c>
      <c r="T55" s="242" t="s">
        <v>430</v>
      </c>
      <c r="U55" s="221">
        <v>0.49</v>
      </c>
      <c r="V55" s="221">
        <f>ROUND(E55*U55,2)</f>
        <v>6.14</v>
      </c>
      <c r="W55" s="221"/>
      <c r="X55" s="221" t="s">
        <v>605</v>
      </c>
      <c r="Y55" s="221" t="s">
        <v>256</v>
      </c>
      <c r="Z55" s="210"/>
      <c r="AA55" s="210"/>
      <c r="AB55" s="210"/>
      <c r="AC55" s="210"/>
      <c r="AD55" s="210"/>
      <c r="AE55" s="210"/>
      <c r="AF55" s="210"/>
      <c r="AG55" s="210" t="s">
        <v>606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5" t="s">
        <v>607</v>
      </c>
      <c r="D56" s="247"/>
      <c r="E56" s="247"/>
      <c r="F56" s="247"/>
      <c r="G56" s="247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608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6" t="s">
        <v>609</v>
      </c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6" t="s">
        <v>610</v>
      </c>
      <c r="D58" s="248"/>
      <c r="E58" s="248"/>
      <c r="F58" s="248"/>
      <c r="G58" s="248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608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219</v>
      </c>
    </row>
    <row r="60" spans="1:60" x14ac:dyDescent="0.2">
      <c r="A60" s="213"/>
      <c r="B60" s="214" t="s">
        <v>29</v>
      </c>
      <c r="C60" s="258"/>
      <c r="D60" s="215"/>
      <c r="E60" s="216"/>
      <c r="F60" s="216"/>
      <c r="G60" s="235">
        <f>G8+G17+G48+G54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611</v>
      </c>
    </row>
    <row r="61" spans="1:60" x14ac:dyDescent="0.2">
      <c r="C61" s="259"/>
      <c r="D61" s="10"/>
      <c r="AG61" t="s">
        <v>612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FdDNt9XUIg3nMWxhHqHX8E8DEP26Mb1gDzsDL+IvMWyixQdcFBfg7+ThRyPk1n88jjxv3+VsLav1Tup39K6Ow==" saltValue="usb88EYywjYZvW1o/nqOYg==" spinCount="100000" sheet="1" formatRows="0"/>
  <mergeCells count="16">
    <mergeCell ref="C50:G50"/>
    <mergeCell ref="C56:G56"/>
    <mergeCell ref="C57:G57"/>
    <mergeCell ref="C58:G58"/>
    <mergeCell ref="C21:G21"/>
    <mergeCell ref="C28:G28"/>
    <mergeCell ref="C32:G32"/>
    <mergeCell ref="C36:G36"/>
    <mergeCell ref="C40:G40"/>
    <mergeCell ref="C46:G4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57B3-D38E-4F5D-B3E9-CB206288D81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88</v>
      </c>
      <c r="C3" s="199" t="s">
        <v>89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90</v>
      </c>
      <c r="C4" s="202" t="s">
        <v>91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184</v>
      </c>
      <c r="C8" s="249" t="s">
        <v>185</v>
      </c>
      <c r="D8" s="231"/>
      <c r="E8" s="232"/>
      <c r="F8" s="233"/>
      <c r="G8" s="233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2"/>
      <c r="O8" s="232">
        <f>SUM(O9:O13)</f>
        <v>0</v>
      </c>
      <c r="P8" s="232"/>
      <c r="Q8" s="232">
        <f>SUM(Q9:Q13)</f>
        <v>0</v>
      </c>
      <c r="R8" s="233"/>
      <c r="S8" s="233"/>
      <c r="T8" s="234"/>
      <c r="U8" s="228"/>
      <c r="V8" s="228">
        <f>SUM(V9:V13)</f>
        <v>0</v>
      </c>
      <c r="W8" s="228"/>
      <c r="X8" s="228"/>
      <c r="Y8" s="228"/>
      <c r="AG8" t="s">
        <v>234</v>
      </c>
    </row>
    <row r="9" spans="1:60" outlineLevel="1" x14ac:dyDescent="0.2">
      <c r="A9" s="260">
        <v>1</v>
      </c>
      <c r="B9" s="261" t="s">
        <v>1999</v>
      </c>
      <c r="C9" s="267" t="s">
        <v>2000</v>
      </c>
      <c r="D9" s="262" t="s">
        <v>1672</v>
      </c>
      <c r="E9" s="263">
        <v>6</v>
      </c>
      <c r="F9" s="264"/>
      <c r="G9" s="265">
        <f>ROUND(E9*F9,2)</f>
        <v>0</v>
      </c>
      <c r="H9" s="264"/>
      <c r="I9" s="265">
        <f>ROUND(E9*H9,2)</f>
        <v>0</v>
      </c>
      <c r="J9" s="264"/>
      <c r="K9" s="265">
        <f>ROUND(E9*J9,2)</f>
        <v>0</v>
      </c>
      <c r="L9" s="265">
        <v>21</v>
      </c>
      <c r="M9" s="265">
        <f>G9*(1+L9/100)</f>
        <v>0</v>
      </c>
      <c r="N9" s="263">
        <v>0</v>
      </c>
      <c r="O9" s="263">
        <f>ROUND(E9*N9,2)</f>
        <v>0</v>
      </c>
      <c r="P9" s="263">
        <v>0</v>
      </c>
      <c r="Q9" s="263">
        <f>ROUND(E9*P9,2)</f>
        <v>0</v>
      </c>
      <c r="R9" s="265"/>
      <c r="S9" s="265" t="s">
        <v>429</v>
      </c>
      <c r="T9" s="266" t="s">
        <v>430</v>
      </c>
      <c r="U9" s="221">
        <v>0</v>
      </c>
      <c r="V9" s="221">
        <f>ROUND(E9*U9,2)</f>
        <v>0</v>
      </c>
      <c r="W9" s="221"/>
      <c r="X9" s="221" t="s">
        <v>241</v>
      </c>
      <c r="Y9" s="221" t="s">
        <v>256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60">
        <v>2</v>
      </c>
      <c r="B10" s="261" t="s">
        <v>2001</v>
      </c>
      <c r="C10" s="267" t="s">
        <v>2002</v>
      </c>
      <c r="D10" s="262" t="s">
        <v>1672</v>
      </c>
      <c r="E10" s="263">
        <v>6</v>
      </c>
      <c r="F10" s="264"/>
      <c r="G10" s="265">
        <f>ROUND(E10*F10,2)</f>
        <v>0</v>
      </c>
      <c r="H10" s="264"/>
      <c r="I10" s="265">
        <f>ROUND(E10*H10,2)</f>
        <v>0</v>
      </c>
      <c r="J10" s="264"/>
      <c r="K10" s="265">
        <f>ROUND(E10*J10,2)</f>
        <v>0</v>
      </c>
      <c r="L10" s="265">
        <v>21</v>
      </c>
      <c r="M10" s="265">
        <f>G10*(1+L10/100)</f>
        <v>0</v>
      </c>
      <c r="N10" s="263">
        <v>0</v>
      </c>
      <c r="O10" s="263">
        <f>ROUND(E10*N10,2)</f>
        <v>0</v>
      </c>
      <c r="P10" s="263">
        <v>0</v>
      </c>
      <c r="Q10" s="263">
        <f>ROUND(E10*P10,2)</f>
        <v>0</v>
      </c>
      <c r="R10" s="265"/>
      <c r="S10" s="265" t="s">
        <v>429</v>
      </c>
      <c r="T10" s="266" t="s">
        <v>430</v>
      </c>
      <c r="U10" s="221">
        <v>0</v>
      </c>
      <c r="V10" s="221">
        <f>ROUND(E10*U10,2)</f>
        <v>0</v>
      </c>
      <c r="W10" s="221"/>
      <c r="X10" s="221" t="s">
        <v>241</v>
      </c>
      <c r="Y10" s="221" t="s">
        <v>256</v>
      </c>
      <c r="Z10" s="210"/>
      <c r="AA10" s="210"/>
      <c r="AB10" s="210"/>
      <c r="AC10" s="210"/>
      <c r="AD10" s="210"/>
      <c r="AE10" s="210"/>
      <c r="AF10" s="210"/>
      <c r="AG10" s="210" t="s">
        <v>243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60">
        <v>3</v>
      </c>
      <c r="B11" s="261" t="s">
        <v>2003</v>
      </c>
      <c r="C11" s="267" t="s">
        <v>2004</v>
      </c>
      <c r="D11" s="262" t="s">
        <v>1167</v>
      </c>
      <c r="E11" s="263">
        <v>1</v>
      </c>
      <c r="F11" s="264"/>
      <c r="G11" s="265">
        <f>ROUND(E11*F11,2)</f>
        <v>0</v>
      </c>
      <c r="H11" s="264"/>
      <c r="I11" s="265">
        <f>ROUND(E11*H11,2)</f>
        <v>0</v>
      </c>
      <c r="J11" s="264"/>
      <c r="K11" s="265">
        <f>ROUND(E11*J11,2)</f>
        <v>0</v>
      </c>
      <c r="L11" s="265">
        <v>21</v>
      </c>
      <c r="M11" s="265">
        <f>G11*(1+L11/100)</f>
        <v>0</v>
      </c>
      <c r="N11" s="263">
        <v>0</v>
      </c>
      <c r="O11" s="263">
        <f>ROUND(E11*N11,2)</f>
        <v>0</v>
      </c>
      <c r="P11" s="263">
        <v>0</v>
      </c>
      <c r="Q11" s="263">
        <f>ROUND(E11*P11,2)</f>
        <v>0</v>
      </c>
      <c r="R11" s="265"/>
      <c r="S11" s="265" t="s">
        <v>429</v>
      </c>
      <c r="T11" s="266" t="s">
        <v>430</v>
      </c>
      <c r="U11" s="221">
        <v>0</v>
      </c>
      <c r="V11" s="221">
        <f>ROUND(E11*U11,2)</f>
        <v>0</v>
      </c>
      <c r="W11" s="221"/>
      <c r="X11" s="221" t="s">
        <v>241</v>
      </c>
      <c r="Y11" s="221" t="s">
        <v>256</v>
      </c>
      <c r="Z11" s="210"/>
      <c r="AA11" s="210"/>
      <c r="AB11" s="210"/>
      <c r="AC11" s="210"/>
      <c r="AD11" s="210"/>
      <c r="AE11" s="210"/>
      <c r="AF11" s="210"/>
      <c r="AG11" s="210" t="s">
        <v>243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60">
        <v>4</v>
      </c>
      <c r="B12" s="261" t="s">
        <v>2005</v>
      </c>
      <c r="C12" s="267" t="s">
        <v>2006</v>
      </c>
      <c r="D12" s="262" t="s">
        <v>1656</v>
      </c>
      <c r="E12" s="263">
        <v>20</v>
      </c>
      <c r="F12" s="264"/>
      <c r="G12" s="265">
        <f>ROUND(E12*F12,2)</f>
        <v>0</v>
      </c>
      <c r="H12" s="264"/>
      <c r="I12" s="265">
        <f>ROUND(E12*H12,2)</f>
        <v>0</v>
      </c>
      <c r="J12" s="264"/>
      <c r="K12" s="265">
        <f>ROUND(E12*J12,2)</f>
        <v>0</v>
      </c>
      <c r="L12" s="265">
        <v>21</v>
      </c>
      <c r="M12" s="265">
        <f>G12*(1+L12/100)</f>
        <v>0</v>
      </c>
      <c r="N12" s="263">
        <v>0</v>
      </c>
      <c r="O12" s="263">
        <f>ROUND(E12*N12,2)</f>
        <v>0</v>
      </c>
      <c r="P12" s="263">
        <v>0</v>
      </c>
      <c r="Q12" s="263">
        <f>ROUND(E12*P12,2)</f>
        <v>0</v>
      </c>
      <c r="R12" s="265"/>
      <c r="S12" s="265" t="s">
        <v>429</v>
      </c>
      <c r="T12" s="266" t="s">
        <v>430</v>
      </c>
      <c r="U12" s="221">
        <v>0</v>
      </c>
      <c r="V12" s="221">
        <f>ROUND(E12*U12,2)</f>
        <v>0</v>
      </c>
      <c r="W12" s="221"/>
      <c r="X12" s="221" t="s">
        <v>241</v>
      </c>
      <c r="Y12" s="221" t="s">
        <v>256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60">
        <v>5</v>
      </c>
      <c r="B13" s="261" t="s">
        <v>2007</v>
      </c>
      <c r="C13" s="267" t="s">
        <v>1706</v>
      </c>
      <c r="D13" s="262" t="s">
        <v>1656</v>
      </c>
      <c r="E13" s="263">
        <v>8</v>
      </c>
      <c r="F13" s="264"/>
      <c r="G13" s="265">
        <f>ROUND(E13*F13,2)</f>
        <v>0</v>
      </c>
      <c r="H13" s="264"/>
      <c r="I13" s="265">
        <f>ROUND(E13*H13,2)</f>
        <v>0</v>
      </c>
      <c r="J13" s="264"/>
      <c r="K13" s="265">
        <f>ROUND(E13*J13,2)</f>
        <v>0</v>
      </c>
      <c r="L13" s="265">
        <v>21</v>
      </c>
      <c r="M13" s="265">
        <f>G13*(1+L13/100)</f>
        <v>0</v>
      </c>
      <c r="N13" s="263">
        <v>0</v>
      </c>
      <c r="O13" s="263">
        <f>ROUND(E13*N13,2)</f>
        <v>0</v>
      </c>
      <c r="P13" s="263">
        <v>0</v>
      </c>
      <c r="Q13" s="263">
        <f>ROUND(E13*P13,2)</f>
        <v>0</v>
      </c>
      <c r="R13" s="265"/>
      <c r="S13" s="265" t="s">
        <v>429</v>
      </c>
      <c r="T13" s="266" t="s">
        <v>430</v>
      </c>
      <c r="U13" s="221">
        <v>0</v>
      </c>
      <c r="V13" s="221">
        <f>ROUND(E13*U13,2)</f>
        <v>0</v>
      </c>
      <c r="W13" s="221"/>
      <c r="X13" s="221" t="s">
        <v>241</v>
      </c>
      <c r="Y13" s="221" t="s">
        <v>256</v>
      </c>
      <c r="Z13" s="210"/>
      <c r="AA13" s="210"/>
      <c r="AB13" s="210"/>
      <c r="AC13" s="210"/>
      <c r="AD13" s="210"/>
      <c r="AE13" s="210"/>
      <c r="AF13" s="210"/>
      <c r="AG13" s="210" t="s">
        <v>243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9" t="s">
        <v>233</v>
      </c>
      <c r="B14" s="230" t="s">
        <v>190</v>
      </c>
      <c r="C14" s="249" t="s">
        <v>191</v>
      </c>
      <c r="D14" s="231"/>
      <c r="E14" s="232"/>
      <c r="F14" s="233"/>
      <c r="G14" s="233">
        <f>SUMIF(AG15:AG28,"&lt;&gt;NOR",G15:G28)</f>
        <v>0</v>
      </c>
      <c r="H14" s="233"/>
      <c r="I14" s="233">
        <f>SUM(I15:I28)</f>
        <v>0</v>
      </c>
      <c r="J14" s="233"/>
      <c r="K14" s="233">
        <f>SUM(K15:K28)</f>
        <v>0</v>
      </c>
      <c r="L14" s="233"/>
      <c r="M14" s="233">
        <f>SUM(M15:M28)</f>
        <v>0</v>
      </c>
      <c r="N14" s="232"/>
      <c r="O14" s="232">
        <f>SUM(O15:O28)</f>
        <v>0</v>
      </c>
      <c r="P14" s="232"/>
      <c r="Q14" s="232">
        <f>SUM(Q15:Q28)</f>
        <v>0</v>
      </c>
      <c r="R14" s="233"/>
      <c r="S14" s="233"/>
      <c r="T14" s="234"/>
      <c r="U14" s="228"/>
      <c r="V14" s="228">
        <f>SUM(V15:V28)</f>
        <v>0</v>
      </c>
      <c r="W14" s="228"/>
      <c r="X14" s="228"/>
      <c r="Y14" s="228"/>
      <c r="AG14" t="s">
        <v>234</v>
      </c>
    </row>
    <row r="15" spans="1:60" outlineLevel="1" x14ac:dyDescent="0.2">
      <c r="A15" s="236">
        <v>6</v>
      </c>
      <c r="B15" s="237" t="s">
        <v>2008</v>
      </c>
      <c r="C15" s="250" t="s">
        <v>2009</v>
      </c>
      <c r="D15" s="238" t="s">
        <v>1672</v>
      </c>
      <c r="E15" s="239">
        <v>9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429</v>
      </c>
      <c r="T15" s="242" t="s">
        <v>430</v>
      </c>
      <c r="U15" s="221">
        <v>0</v>
      </c>
      <c r="V15" s="221">
        <f>ROUND(E15*U15,2)</f>
        <v>0</v>
      </c>
      <c r="W15" s="221"/>
      <c r="X15" s="221" t="s">
        <v>241</v>
      </c>
      <c r="Y15" s="221" t="s">
        <v>256</v>
      </c>
      <c r="Z15" s="210"/>
      <c r="AA15" s="210"/>
      <c r="AB15" s="210"/>
      <c r="AC15" s="210"/>
      <c r="AD15" s="210"/>
      <c r="AE15" s="210"/>
      <c r="AF15" s="210"/>
      <c r="AG15" s="210" t="s">
        <v>243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5" t="s">
        <v>2010</v>
      </c>
      <c r="D16" s="247"/>
      <c r="E16" s="247"/>
      <c r="F16" s="247"/>
      <c r="G16" s="247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608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3" x14ac:dyDescent="0.2">
      <c r="A17" s="217"/>
      <c r="B17" s="218"/>
      <c r="C17" s="256" t="s">
        <v>2011</v>
      </c>
      <c r="D17" s="248"/>
      <c r="E17" s="248"/>
      <c r="F17" s="248"/>
      <c r="G17" s="248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608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4" t="str">
        <f>C17</f>
        <v xml:space="preserve"> - uvedené svítidlo je blíže popsáno v technické zprávě, jedná se o referenční typ pro bližší specifikaci. V rámci stavby proběhne vzorkování prvku pro splnění parametrů vybraného svítidla zhotovitele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6">
        <v>7</v>
      </c>
      <c r="B18" s="237" t="s">
        <v>2012</v>
      </c>
      <c r="C18" s="250" t="s">
        <v>2013</v>
      </c>
      <c r="D18" s="238" t="s">
        <v>1672</v>
      </c>
      <c r="E18" s="239">
        <v>9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429</v>
      </c>
      <c r="T18" s="242" t="s">
        <v>430</v>
      </c>
      <c r="U18" s="221">
        <v>0</v>
      </c>
      <c r="V18" s="221">
        <f>ROUND(E18*U18,2)</f>
        <v>0</v>
      </c>
      <c r="W18" s="221"/>
      <c r="X18" s="221" t="s">
        <v>241</v>
      </c>
      <c r="Y18" s="221" t="s">
        <v>256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5" t="s">
        <v>2014</v>
      </c>
      <c r="D19" s="247"/>
      <c r="E19" s="247"/>
      <c r="F19" s="247"/>
      <c r="G19" s="247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608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3" x14ac:dyDescent="0.2">
      <c r="A20" s="217"/>
      <c r="B20" s="218"/>
      <c r="C20" s="256" t="s">
        <v>2015</v>
      </c>
      <c r="D20" s="248"/>
      <c r="E20" s="248"/>
      <c r="F20" s="248"/>
      <c r="G20" s="248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608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4" t="str">
        <f>C20</f>
        <v xml:space="preserve"> - uvedený stožár je blíže popsán v technické zprávě, jedná se o referenční typ pro bližší specifikaci. V rámci stavby proběhne vzorkování prvku pro splnění parametrů vybraného stožáru zhotovitele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6">
        <v>8</v>
      </c>
      <c r="B21" s="237" t="s">
        <v>2016</v>
      </c>
      <c r="C21" s="250" t="s">
        <v>2017</v>
      </c>
      <c r="D21" s="238" t="s">
        <v>1672</v>
      </c>
      <c r="E21" s="239">
        <v>9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429</v>
      </c>
      <c r="T21" s="242" t="s">
        <v>430</v>
      </c>
      <c r="U21" s="221">
        <v>0</v>
      </c>
      <c r="V21" s="221">
        <f>ROUND(E21*U21,2)</f>
        <v>0</v>
      </c>
      <c r="W21" s="221"/>
      <c r="X21" s="221" t="s">
        <v>241</v>
      </c>
      <c r="Y21" s="221" t="s">
        <v>256</v>
      </c>
      <c r="Z21" s="210"/>
      <c r="AA21" s="210"/>
      <c r="AB21" s="210"/>
      <c r="AC21" s="210"/>
      <c r="AD21" s="210"/>
      <c r="AE21" s="210"/>
      <c r="AF21" s="210"/>
      <c r="AG21" s="210" t="s">
        <v>243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5" t="s">
        <v>2018</v>
      </c>
      <c r="D22" s="247"/>
      <c r="E22" s="247"/>
      <c r="F22" s="247"/>
      <c r="G22" s="247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608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9</v>
      </c>
      <c r="B23" s="237" t="s">
        <v>2019</v>
      </c>
      <c r="C23" s="250" t="s">
        <v>2020</v>
      </c>
      <c r="D23" s="238" t="s">
        <v>1672</v>
      </c>
      <c r="E23" s="239">
        <v>9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429</v>
      </c>
      <c r="T23" s="242" t="s">
        <v>430</v>
      </c>
      <c r="U23" s="221">
        <v>0</v>
      </c>
      <c r="V23" s="221">
        <f>ROUND(E23*U23,2)</f>
        <v>0</v>
      </c>
      <c r="W23" s="221"/>
      <c r="X23" s="221" t="s">
        <v>241</v>
      </c>
      <c r="Y23" s="221" t="s">
        <v>256</v>
      </c>
      <c r="Z23" s="210"/>
      <c r="AA23" s="210"/>
      <c r="AB23" s="210"/>
      <c r="AC23" s="210"/>
      <c r="AD23" s="210"/>
      <c r="AE23" s="210"/>
      <c r="AF23" s="210"/>
      <c r="AG23" s="210" t="s">
        <v>243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5" t="s">
        <v>2021</v>
      </c>
      <c r="D24" s="247"/>
      <c r="E24" s="247"/>
      <c r="F24" s="247"/>
      <c r="G24" s="247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608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10</v>
      </c>
      <c r="B25" s="237" t="s">
        <v>2022</v>
      </c>
      <c r="C25" s="250" t="s">
        <v>2023</v>
      </c>
      <c r="D25" s="238" t="s">
        <v>1672</v>
      </c>
      <c r="E25" s="239">
        <v>9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429</v>
      </c>
      <c r="T25" s="242" t="s">
        <v>430</v>
      </c>
      <c r="U25" s="221">
        <v>0</v>
      </c>
      <c r="V25" s="221">
        <f>ROUND(E25*U25,2)</f>
        <v>0</v>
      </c>
      <c r="W25" s="221"/>
      <c r="X25" s="221" t="s">
        <v>241</v>
      </c>
      <c r="Y25" s="221" t="s">
        <v>256</v>
      </c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2024</v>
      </c>
      <c r="D26" s="247"/>
      <c r="E26" s="247"/>
      <c r="F26" s="247"/>
      <c r="G26" s="247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608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6">
        <v>11</v>
      </c>
      <c r="B27" s="237" t="s">
        <v>2025</v>
      </c>
      <c r="C27" s="250" t="s">
        <v>2026</v>
      </c>
      <c r="D27" s="238" t="s">
        <v>1672</v>
      </c>
      <c r="E27" s="239">
        <v>9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429</v>
      </c>
      <c r="T27" s="242" t="s">
        <v>430</v>
      </c>
      <c r="U27" s="221">
        <v>0</v>
      </c>
      <c r="V27" s="221">
        <f>ROUND(E27*U27,2)</f>
        <v>0</v>
      </c>
      <c r="W27" s="221"/>
      <c r="X27" s="221" t="s">
        <v>241</v>
      </c>
      <c r="Y27" s="221" t="s">
        <v>256</v>
      </c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5" t="s">
        <v>2027</v>
      </c>
      <c r="D28" s="247"/>
      <c r="E28" s="247"/>
      <c r="F28" s="247"/>
      <c r="G28" s="247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608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9" t="s">
        <v>233</v>
      </c>
      <c r="B29" s="230" t="s">
        <v>188</v>
      </c>
      <c r="C29" s="249" t="s">
        <v>189</v>
      </c>
      <c r="D29" s="231"/>
      <c r="E29" s="232"/>
      <c r="F29" s="233"/>
      <c r="G29" s="233">
        <f>SUMIF(AG30:AG71,"&lt;&gt;NOR",G30:G71)</f>
        <v>0</v>
      </c>
      <c r="H29" s="233"/>
      <c r="I29" s="233">
        <f>SUM(I30:I71)</f>
        <v>0</v>
      </c>
      <c r="J29" s="233"/>
      <c r="K29" s="233">
        <f>SUM(K30:K71)</f>
        <v>0</v>
      </c>
      <c r="L29" s="233"/>
      <c r="M29" s="233">
        <f>SUM(M30:M71)</f>
        <v>0</v>
      </c>
      <c r="N29" s="232"/>
      <c r="O29" s="232">
        <f>SUM(O30:O71)</f>
        <v>0</v>
      </c>
      <c r="P29" s="232"/>
      <c r="Q29" s="232">
        <f>SUM(Q30:Q71)</f>
        <v>0</v>
      </c>
      <c r="R29" s="233"/>
      <c r="S29" s="233"/>
      <c r="T29" s="234"/>
      <c r="U29" s="228"/>
      <c r="V29" s="228">
        <f>SUM(V30:V71)</f>
        <v>0</v>
      </c>
      <c r="W29" s="228"/>
      <c r="X29" s="228"/>
      <c r="Y29" s="228"/>
      <c r="AG29" t="s">
        <v>234</v>
      </c>
    </row>
    <row r="30" spans="1:60" outlineLevel="1" x14ac:dyDescent="0.2">
      <c r="A30" s="236">
        <v>12</v>
      </c>
      <c r="B30" s="237" t="s">
        <v>2028</v>
      </c>
      <c r="C30" s="250" t="s">
        <v>2029</v>
      </c>
      <c r="D30" s="238" t="s">
        <v>289</v>
      </c>
      <c r="E30" s="239">
        <v>270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429</v>
      </c>
      <c r="T30" s="242" t="s">
        <v>430</v>
      </c>
      <c r="U30" s="221">
        <v>0</v>
      </c>
      <c r="V30" s="221">
        <f>ROUND(E30*U30,2)</f>
        <v>0</v>
      </c>
      <c r="W30" s="221"/>
      <c r="X30" s="221" t="s">
        <v>241</v>
      </c>
      <c r="Y30" s="221" t="s">
        <v>256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5" t="s">
        <v>1660</v>
      </c>
      <c r="D31" s="247"/>
      <c r="E31" s="247"/>
      <c r="F31" s="247"/>
      <c r="G31" s="247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608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6">
        <v>13</v>
      </c>
      <c r="B32" s="237" t="s">
        <v>2030</v>
      </c>
      <c r="C32" s="250" t="s">
        <v>1662</v>
      </c>
      <c r="D32" s="238" t="s">
        <v>289</v>
      </c>
      <c r="E32" s="239">
        <v>270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429</v>
      </c>
      <c r="T32" s="242" t="s">
        <v>430</v>
      </c>
      <c r="U32" s="221">
        <v>0</v>
      </c>
      <c r="V32" s="221">
        <f>ROUND(E32*U32,2)</f>
        <v>0</v>
      </c>
      <c r="W32" s="221"/>
      <c r="X32" s="221" t="s">
        <v>241</v>
      </c>
      <c r="Y32" s="221" t="s">
        <v>256</v>
      </c>
      <c r="Z32" s="210"/>
      <c r="AA32" s="210"/>
      <c r="AB32" s="210"/>
      <c r="AC32" s="210"/>
      <c r="AD32" s="210"/>
      <c r="AE32" s="210"/>
      <c r="AF32" s="210"/>
      <c r="AG32" s="210" t="s">
        <v>243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1663</v>
      </c>
      <c r="D33" s="247"/>
      <c r="E33" s="247"/>
      <c r="F33" s="247"/>
      <c r="G33" s="247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608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6">
        <v>14</v>
      </c>
      <c r="B34" s="237" t="s">
        <v>2031</v>
      </c>
      <c r="C34" s="250" t="s">
        <v>2032</v>
      </c>
      <c r="D34" s="238" t="s">
        <v>289</v>
      </c>
      <c r="E34" s="239">
        <v>300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429</v>
      </c>
      <c r="T34" s="242" t="s">
        <v>430</v>
      </c>
      <c r="U34" s="221">
        <v>0</v>
      </c>
      <c r="V34" s="221">
        <f>ROUND(E34*U34,2)</f>
        <v>0</v>
      </c>
      <c r="W34" s="221"/>
      <c r="X34" s="221" t="s">
        <v>241</v>
      </c>
      <c r="Y34" s="221" t="s">
        <v>256</v>
      </c>
      <c r="Z34" s="210"/>
      <c r="AA34" s="210"/>
      <c r="AB34" s="210"/>
      <c r="AC34" s="210"/>
      <c r="AD34" s="210"/>
      <c r="AE34" s="210"/>
      <c r="AF34" s="210"/>
      <c r="AG34" s="210" t="s">
        <v>243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1666</v>
      </c>
      <c r="D35" s="247"/>
      <c r="E35" s="247"/>
      <c r="F35" s="247"/>
      <c r="G35" s="247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608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6">
        <v>15</v>
      </c>
      <c r="B36" s="237" t="s">
        <v>2033</v>
      </c>
      <c r="C36" s="250" t="s">
        <v>2034</v>
      </c>
      <c r="D36" s="238" t="s">
        <v>289</v>
      </c>
      <c r="E36" s="239">
        <v>300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429</v>
      </c>
      <c r="T36" s="242" t="s">
        <v>430</v>
      </c>
      <c r="U36" s="221">
        <v>0</v>
      </c>
      <c r="V36" s="221">
        <f>ROUND(E36*U36,2)</f>
        <v>0</v>
      </c>
      <c r="W36" s="221"/>
      <c r="X36" s="221" t="s">
        <v>241</v>
      </c>
      <c r="Y36" s="221" t="s">
        <v>256</v>
      </c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5" t="s">
        <v>1669</v>
      </c>
      <c r="D37" s="247"/>
      <c r="E37" s="247"/>
      <c r="F37" s="247"/>
      <c r="G37" s="247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608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16</v>
      </c>
      <c r="B38" s="237" t="s">
        <v>2035</v>
      </c>
      <c r="C38" s="250" t="s">
        <v>2036</v>
      </c>
      <c r="D38" s="238" t="s">
        <v>289</v>
      </c>
      <c r="E38" s="239">
        <v>100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429</v>
      </c>
      <c r="T38" s="242" t="s">
        <v>430</v>
      </c>
      <c r="U38" s="221">
        <v>0</v>
      </c>
      <c r="V38" s="221">
        <f>ROUND(E38*U38,2)</f>
        <v>0</v>
      </c>
      <c r="W38" s="221"/>
      <c r="X38" s="221" t="s">
        <v>241</v>
      </c>
      <c r="Y38" s="221" t="s">
        <v>256</v>
      </c>
      <c r="Z38" s="210"/>
      <c r="AA38" s="210"/>
      <c r="AB38" s="210"/>
      <c r="AC38" s="210"/>
      <c r="AD38" s="210"/>
      <c r="AE38" s="210"/>
      <c r="AF38" s="210"/>
      <c r="AG38" s="210" t="s">
        <v>243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5" t="s">
        <v>1666</v>
      </c>
      <c r="D39" s="247"/>
      <c r="E39" s="247"/>
      <c r="F39" s="247"/>
      <c r="G39" s="247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608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17</v>
      </c>
      <c r="B40" s="237" t="s">
        <v>2037</v>
      </c>
      <c r="C40" s="250" t="s">
        <v>2038</v>
      </c>
      <c r="D40" s="238" t="s">
        <v>289</v>
      </c>
      <c r="E40" s="239">
        <v>100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429</v>
      </c>
      <c r="T40" s="242" t="s">
        <v>430</v>
      </c>
      <c r="U40" s="221">
        <v>0</v>
      </c>
      <c r="V40" s="221">
        <f>ROUND(E40*U40,2)</f>
        <v>0</v>
      </c>
      <c r="W40" s="221"/>
      <c r="X40" s="221" t="s">
        <v>241</v>
      </c>
      <c r="Y40" s="221" t="s">
        <v>256</v>
      </c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1669</v>
      </c>
      <c r="D41" s="247"/>
      <c r="E41" s="247"/>
      <c r="F41" s="247"/>
      <c r="G41" s="247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608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18</v>
      </c>
      <c r="B42" s="237" t="s">
        <v>2039</v>
      </c>
      <c r="C42" s="250" t="s">
        <v>2040</v>
      </c>
      <c r="D42" s="238" t="s">
        <v>1672</v>
      </c>
      <c r="E42" s="239">
        <v>20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429</v>
      </c>
      <c r="T42" s="242" t="s">
        <v>430</v>
      </c>
      <c r="U42" s="221">
        <v>0</v>
      </c>
      <c r="V42" s="221">
        <f>ROUND(E42*U42,2)</f>
        <v>0</v>
      </c>
      <c r="W42" s="221"/>
      <c r="X42" s="221" t="s">
        <v>241</v>
      </c>
      <c r="Y42" s="221" t="s">
        <v>256</v>
      </c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2041</v>
      </c>
      <c r="D43" s="247"/>
      <c r="E43" s="247"/>
      <c r="F43" s="247"/>
      <c r="G43" s="247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608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19</v>
      </c>
      <c r="B44" s="237" t="s">
        <v>2042</v>
      </c>
      <c r="C44" s="250" t="s">
        <v>2043</v>
      </c>
      <c r="D44" s="238" t="s">
        <v>1672</v>
      </c>
      <c r="E44" s="239">
        <v>2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429</v>
      </c>
      <c r="T44" s="242" t="s">
        <v>430</v>
      </c>
      <c r="U44" s="221">
        <v>0</v>
      </c>
      <c r="V44" s="221">
        <f>ROUND(E44*U44,2)</f>
        <v>0</v>
      </c>
      <c r="W44" s="221"/>
      <c r="X44" s="221" t="s">
        <v>241</v>
      </c>
      <c r="Y44" s="221" t="s">
        <v>256</v>
      </c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2044</v>
      </c>
      <c r="D45" s="247"/>
      <c r="E45" s="247"/>
      <c r="F45" s="247"/>
      <c r="G45" s="247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608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6">
        <v>20</v>
      </c>
      <c r="B46" s="237" t="s">
        <v>2045</v>
      </c>
      <c r="C46" s="250" t="s">
        <v>2046</v>
      </c>
      <c r="D46" s="238" t="s">
        <v>289</v>
      </c>
      <c r="E46" s="239">
        <v>270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/>
      <c r="S46" s="241" t="s">
        <v>429</v>
      </c>
      <c r="T46" s="242" t="s">
        <v>430</v>
      </c>
      <c r="U46" s="221">
        <v>0</v>
      </c>
      <c r="V46" s="221">
        <f>ROUND(E46*U46,2)</f>
        <v>0</v>
      </c>
      <c r="W46" s="221"/>
      <c r="X46" s="221" t="s">
        <v>241</v>
      </c>
      <c r="Y46" s="221" t="s">
        <v>256</v>
      </c>
      <c r="Z46" s="210"/>
      <c r="AA46" s="210"/>
      <c r="AB46" s="210"/>
      <c r="AC46" s="210"/>
      <c r="AD46" s="210"/>
      <c r="AE46" s="210"/>
      <c r="AF46" s="210"/>
      <c r="AG46" s="210" t="s">
        <v>243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5" t="s">
        <v>2047</v>
      </c>
      <c r="D47" s="247"/>
      <c r="E47" s="247"/>
      <c r="F47" s="247"/>
      <c r="G47" s="247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608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21</v>
      </c>
      <c r="B48" s="237" t="s">
        <v>2048</v>
      </c>
      <c r="C48" s="250" t="s">
        <v>2049</v>
      </c>
      <c r="D48" s="238" t="s">
        <v>289</v>
      </c>
      <c r="E48" s="239">
        <v>270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/>
      <c r="S48" s="241" t="s">
        <v>429</v>
      </c>
      <c r="T48" s="242" t="s">
        <v>430</v>
      </c>
      <c r="U48" s="221">
        <v>0</v>
      </c>
      <c r="V48" s="221">
        <f>ROUND(E48*U48,2)</f>
        <v>0</v>
      </c>
      <c r="W48" s="221"/>
      <c r="X48" s="221" t="s">
        <v>241</v>
      </c>
      <c r="Y48" s="221" t="s">
        <v>256</v>
      </c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5" t="s">
        <v>2050</v>
      </c>
      <c r="D49" s="247"/>
      <c r="E49" s="247"/>
      <c r="F49" s="247"/>
      <c r="G49" s="247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608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6">
        <v>22</v>
      </c>
      <c r="B50" s="237" t="s">
        <v>2051</v>
      </c>
      <c r="C50" s="250" t="s">
        <v>2052</v>
      </c>
      <c r="D50" s="238" t="s">
        <v>1672</v>
      </c>
      <c r="E50" s="239">
        <v>20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/>
      <c r="S50" s="241" t="s">
        <v>429</v>
      </c>
      <c r="T50" s="242" t="s">
        <v>430</v>
      </c>
      <c r="U50" s="221">
        <v>0</v>
      </c>
      <c r="V50" s="221">
        <f>ROUND(E50*U50,2)</f>
        <v>0</v>
      </c>
      <c r="W50" s="221"/>
      <c r="X50" s="221" t="s">
        <v>241</v>
      </c>
      <c r="Y50" s="221" t="s">
        <v>256</v>
      </c>
      <c r="Z50" s="210"/>
      <c r="AA50" s="210"/>
      <c r="AB50" s="210"/>
      <c r="AC50" s="210"/>
      <c r="AD50" s="210"/>
      <c r="AE50" s="210"/>
      <c r="AF50" s="210"/>
      <c r="AG50" s="210" t="s">
        <v>243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2053</v>
      </c>
      <c r="D51" s="247"/>
      <c r="E51" s="247"/>
      <c r="F51" s="247"/>
      <c r="G51" s="247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608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23</v>
      </c>
      <c r="B52" s="237" t="s">
        <v>2054</v>
      </c>
      <c r="C52" s="250" t="s">
        <v>2055</v>
      </c>
      <c r="D52" s="238" t="s">
        <v>1672</v>
      </c>
      <c r="E52" s="239">
        <v>9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429</v>
      </c>
      <c r="T52" s="242" t="s">
        <v>430</v>
      </c>
      <c r="U52" s="221">
        <v>0</v>
      </c>
      <c r="V52" s="221">
        <f>ROUND(E52*U52,2)</f>
        <v>0</v>
      </c>
      <c r="W52" s="221"/>
      <c r="X52" s="221" t="s">
        <v>241</v>
      </c>
      <c r="Y52" s="221" t="s">
        <v>256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5" t="s">
        <v>2053</v>
      </c>
      <c r="D53" s="247"/>
      <c r="E53" s="247"/>
      <c r="F53" s="247"/>
      <c r="G53" s="247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608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6">
        <v>24</v>
      </c>
      <c r="B54" s="237" t="s">
        <v>2056</v>
      </c>
      <c r="C54" s="250" t="s">
        <v>2057</v>
      </c>
      <c r="D54" s="238" t="s">
        <v>1672</v>
      </c>
      <c r="E54" s="239">
        <v>9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429</v>
      </c>
      <c r="T54" s="242" t="s">
        <v>430</v>
      </c>
      <c r="U54" s="221">
        <v>0</v>
      </c>
      <c r="V54" s="221">
        <f>ROUND(E54*U54,2)</f>
        <v>0</v>
      </c>
      <c r="W54" s="221"/>
      <c r="X54" s="221" t="s">
        <v>241</v>
      </c>
      <c r="Y54" s="221" t="s">
        <v>256</v>
      </c>
      <c r="Z54" s="210"/>
      <c r="AA54" s="210"/>
      <c r="AB54" s="210"/>
      <c r="AC54" s="210"/>
      <c r="AD54" s="210"/>
      <c r="AE54" s="210"/>
      <c r="AF54" s="210"/>
      <c r="AG54" s="210" t="s">
        <v>243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2053</v>
      </c>
      <c r="D55" s="247"/>
      <c r="E55" s="247"/>
      <c r="F55" s="247"/>
      <c r="G55" s="247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608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6">
        <v>25</v>
      </c>
      <c r="B56" s="237" t="s">
        <v>2058</v>
      </c>
      <c r="C56" s="250" t="s">
        <v>2059</v>
      </c>
      <c r="D56" s="238" t="s">
        <v>1672</v>
      </c>
      <c r="E56" s="239">
        <v>38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429</v>
      </c>
      <c r="T56" s="242" t="s">
        <v>430</v>
      </c>
      <c r="U56" s="221">
        <v>0</v>
      </c>
      <c r="V56" s="221">
        <f>ROUND(E56*U56,2)</f>
        <v>0</v>
      </c>
      <c r="W56" s="221"/>
      <c r="X56" s="221" t="s">
        <v>241</v>
      </c>
      <c r="Y56" s="221" t="s">
        <v>256</v>
      </c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5" t="s">
        <v>2060</v>
      </c>
      <c r="D57" s="247"/>
      <c r="E57" s="247"/>
      <c r="F57" s="247"/>
      <c r="G57" s="247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6">
        <v>26</v>
      </c>
      <c r="B58" s="237" t="s">
        <v>2061</v>
      </c>
      <c r="C58" s="250" t="s">
        <v>2062</v>
      </c>
      <c r="D58" s="238" t="s">
        <v>289</v>
      </c>
      <c r="E58" s="239">
        <v>18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/>
      <c r="S58" s="241" t="s">
        <v>429</v>
      </c>
      <c r="T58" s="242" t="s">
        <v>430</v>
      </c>
      <c r="U58" s="221">
        <v>0</v>
      </c>
      <c r="V58" s="221">
        <f>ROUND(E58*U58,2)</f>
        <v>0</v>
      </c>
      <c r="W58" s="221"/>
      <c r="X58" s="221" t="s">
        <v>241</v>
      </c>
      <c r="Y58" s="221" t="s">
        <v>256</v>
      </c>
      <c r="Z58" s="210"/>
      <c r="AA58" s="210"/>
      <c r="AB58" s="210"/>
      <c r="AC58" s="210"/>
      <c r="AD58" s="210"/>
      <c r="AE58" s="210"/>
      <c r="AF58" s="210"/>
      <c r="AG58" s="210" t="s">
        <v>243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5" t="s">
        <v>2063</v>
      </c>
      <c r="D59" s="247"/>
      <c r="E59" s="247"/>
      <c r="F59" s="247"/>
      <c r="G59" s="247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608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6">
        <v>27</v>
      </c>
      <c r="B60" s="237" t="s">
        <v>2064</v>
      </c>
      <c r="C60" s="250" t="s">
        <v>2065</v>
      </c>
      <c r="D60" s="238" t="s">
        <v>289</v>
      </c>
      <c r="E60" s="239">
        <v>18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/>
      <c r="S60" s="241" t="s">
        <v>429</v>
      </c>
      <c r="T60" s="242" t="s">
        <v>430</v>
      </c>
      <c r="U60" s="221">
        <v>0</v>
      </c>
      <c r="V60" s="221">
        <f>ROUND(E60*U60,2)</f>
        <v>0</v>
      </c>
      <c r="W60" s="221"/>
      <c r="X60" s="221" t="s">
        <v>241</v>
      </c>
      <c r="Y60" s="221" t="s">
        <v>256</v>
      </c>
      <c r="Z60" s="210"/>
      <c r="AA60" s="210"/>
      <c r="AB60" s="210"/>
      <c r="AC60" s="210"/>
      <c r="AD60" s="210"/>
      <c r="AE60" s="210"/>
      <c r="AF60" s="210"/>
      <c r="AG60" s="210" t="s">
        <v>243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5" t="s">
        <v>2066</v>
      </c>
      <c r="D61" s="247"/>
      <c r="E61" s="247"/>
      <c r="F61" s="247"/>
      <c r="G61" s="247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608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6">
        <v>28</v>
      </c>
      <c r="B62" s="237" t="s">
        <v>2067</v>
      </c>
      <c r="C62" s="250" t="s">
        <v>2068</v>
      </c>
      <c r="D62" s="238" t="s">
        <v>1672</v>
      </c>
      <c r="E62" s="239">
        <v>9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429</v>
      </c>
      <c r="T62" s="242" t="s">
        <v>430</v>
      </c>
      <c r="U62" s="221">
        <v>0</v>
      </c>
      <c r="V62" s="221">
        <f>ROUND(E62*U62,2)</f>
        <v>0</v>
      </c>
      <c r="W62" s="221"/>
      <c r="X62" s="221" t="s">
        <v>241</v>
      </c>
      <c r="Y62" s="221" t="s">
        <v>256</v>
      </c>
      <c r="Z62" s="210"/>
      <c r="AA62" s="210"/>
      <c r="AB62" s="210"/>
      <c r="AC62" s="210"/>
      <c r="AD62" s="210"/>
      <c r="AE62" s="210"/>
      <c r="AF62" s="210"/>
      <c r="AG62" s="210" t="s">
        <v>243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5" t="s">
        <v>2069</v>
      </c>
      <c r="D63" s="247"/>
      <c r="E63" s="247"/>
      <c r="F63" s="247"/>
      <c r="G63" s="247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608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6">
        <v>29</v>
      </c>
      <c r="B64" s="237" t="s">
        <v>2070</v>
      </c>
      <c r="C64" s="250" t="s">
        <v>2071</v>
      </c>
      <c r="D64" s="238" t="s">
        <v>1672</v>
      </c>
      <c r="E64" s="239">
        <v>9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41"/>
      <c r="S64" s="241" t="s">
        <v>429</v>
      </c>
      <c r="T64" s="242" t="s">
        <v>430</v>
      </c>
      <c r="U64" s="221">
        <v>0</v>
      </c>
      <c r="V64" s="221">
        <f>ROUND(E64*U64,2)</f>
        <v>0</v>
      </c>
      <c r="W64" s="221"/>
      <c r="X64" s="221" t="s">
        <v>241</v>
      </c>
      <c r="Y64" s="221" t="s">
        <v>256</v>
      </c>
      <c r="Z64" s="210"/>
      <c r="AA64" s="210"/>
      <c r="AB64" s="210"/>
      <c r="AC64" s="210"/>
      <c r="AD64" s="210"/>
      <c r="AE64" s="210"/>
      <c r="AF64" s="210"/>
      <c r="AG64" s="210" t="s">
        <v>243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5" t="s">
        <v>2072</v>
      </c>
      <c r="D65" s="247"/>
      <c r="E65" s="247"/>
      <c r="F65" s="247"/>
      <c r="G65" s="247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608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6">
        <v>30</v>
      </c>
      <c r="B66" s="237" t="s">
        <v>2073</v>
      </c>
      <c r="C66" s="250" t="s">
        <v>1693</v>
      </c>
      <c r="D66" s="238" t="s">
        <v>1672</v>
      </c>
      <c r="E66" s="239">
        <v>18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/>
      <c r="S66" s="241" t="s">
        <v>429</v>
      </c>
      <c r="T66" s="242" t="s">
        <v>430</v>
      </c>
      <c r="U66" s="221">
        <v>0</v>
      </c>
      <c r="V66" s="221">
        <f>ROUND(E66*U66,2)</f>
        <v>0</v>
      </c>
      <c r="W66" s="221"/>
      <c r="X66" s="221" t="s">
        <v>241</v>
      </c>
      <c r="Y66" s="221" t="s">
        <v>256</v>
      </c>
      <c r="Z66" s="210"/>
      <c r="AA66" s="210"/>
      <c r="AB66" s="210"/>
      <c r="AC66" s="210"/>
      <c r="AD66" s="210"/>
      <c r="AE66" s="210"/>
      <c r="AF66" s="210"/>
      <c r="AG66" s="210" t="s">
        <v>243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5" t="s">
        <v>1694</v>
      </c>
      <c r="D67" s="247"/>
      <c r="E67" s="247"/>
      <c r="F67" s="247"/>
      <c r="G67" s="247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608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6">
        <v>31</v>
      </c>
      <c r="B68" s="237" t="s">
        <v>2074</v>
      </c>
      <c r="C68" s="250" t="s">
        <v>1696</v>
      </c>
      <c r="D68" s="238" t="s">
        <v>1672</v>
      </c>
      <c r="E68" s="239">
        <v>18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/>
      <c r="S68" s="241" t="s">
        <v>429</v>
      </c>
      <c r="T68" s="242" t="s">
        <v>430</v>
      </c>
      <c r="U68" s="221">
        <v>0</v>
      </c>
      <c r="V68" s="221">
        <f>ROUND(E68*U68,2)</f>
        <v>0</v>
      </c>
      <c r="W68" s="221"/>
      <c r="X68" s="221" t="s">
        <v>241</v>
      </c>
      <c r="Y68" s="221" t="s">
        <v>256</v>
      </c>
      <c r="Z68" s="210"/>
      <c r="AA68" s="210"/>
      <c r="AB68" s="210"/>
      <c r="AC68" s="210"/>
      <c r="AD68" s="210"/>
      <c r="AE68" s="210"/>
      <c r="AF68" s="210"/>
      <c r="AG68" s="210" t="s">
        <v>243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1697</v>
      </c>
      <c r="D69" s="247"/>
      <c r="E69" s="247"/>
      <c r="F69" s="247"/>
      <c r="G69" s="247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608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6">
        <v>32</v>
      </c>
      <c r="B70" s="237" t="s">
        <v>2075</v>
      </c>
      <c r="C70" s="250" t="s">
        <v>1699</v>
      </c>
      <c r="D70" s="238" t="s">
        <v>1452</v>
      </c>
      <c r="E70" s="239">
        <v>1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41"/>
      <c r="S70" s="241" t="s">
        <v>429</v>
      </c>
      <c r="T70" s="242" t="s">
        <v>430</v>
      </c>
      <c r="U70" s="221">
        <v>0</v>
      </c>
      <c r="V70" s="221">
        <f>ROUND(E70*U70,2)</f>
        <v>0</v>
      </c>
      <c r="W70" s="221"/>
      <c r="X70" s="221" t="s">
        <v>241</v>
      </c>
      <c r="Y70" s="221" t="s">
        <v>256</v>
      </c>
      <c r="Z70" s="210"/>
      <c r="AA70" s="210"/>
      <c r="AB70" s="210"/>
      <c r="AC70" s="210"/>
      <c r="AD70" s="210"/>
      <c r="AE70" s="210"/>
      <c r="AF70" s="210"/>
      <c r="AG70" s="210" t="s">
        <v>243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5" t="s">
        <v>1700</v>
      </c>
      <c r="D71" s="247"/>
      <c r="E71" s="247"/>
      <c r="F71" s="247"/>
      <c r="G71" s="247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608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29" t="s">
        <v>233</v>
      </c>
      <c r="B72" s="230" t="s">
        <v>186</v>
      </c>
      <c r="C72" s="249" t="s">
        <v>187</v>
      </c>
      <c r="D72" s="231"/>
      <c r="E72" s="232"/>
      <c r="F72" s="233"/>
      <c r="G72" s="233">
        <f>SUMIF(AG73:AG87,"&lt;&gt;NOR",G73:G87)</f>
        <v>0</v>
      </c>
      <c r="H72" s="233"/>
      <c r="I72" s="233">
        <f>SUM(I73:I87)</f>
        <v>0</v>
      </c>
      <c r="J72" s="233"/>
      <c r="K72" s="233">
        <f>SUM(K73:K87)</f>
        <v>0</v>
      </c>
      <c r="L72" s="233"/>
      <c r="M72" s="233">
        <f>SUM(M73:M87)</f>
        <v>0</v>
      </c>
      <c r="N72" s="232"/>
      <c r="O72" s="232">
        <f>SUM(O73:O87)</f>
        <v>0</v>
      </c>
      <c r="P72" s="232"/>
      <c r="Q72" s="232">
        <f>SUM(Q73:Q87)</f>
        <v>0</v>
      </c>
      <c r="R72" s="233"/>
      <c r="S72" s="233"/>
      <c r="T72" s="234"/>
      <c r="U72" s="228"/>
      <c r="V72" s="228">
        <f>SUM(V73:V87)</f>
        <v>0</v>
      </c>
      <c r="W72" s="228"/>
      <c r="X72" s="228"/>
      <c r="Y72" s="228"/>
      <c r="AG72" t="s">
        <v>234</v>
      </c>
    </row>
    <row r="73" spans="1:60" outlineLevel="1" x14ac:dyDescent="0.2">
      <c r="A73" s="236">
        <v>33</v>
      </c>
      <c r="B73" s="237" t="s">
        <v>2076</v>
      </c>
      <c r="C73" s="250" t="s">
        <v>1702</v>
      </c>
      <c r="D73" s="238" t="s">
        <v>1656</v>
      </c>
      <c r="E73" s="239">
        <v>10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429</v>
      </c>
      <c r="T73" s="242" t="s">
        <v>430</v>
      </c>
      <c r="U73" s="221">
        <v>0</v>
      </c>
      <c r="V73" s="221">
        <f>ROUND(E73*U73,2)</f>
        <v>0</v>
      </c>
      <c r="W73" s="221"/>
      <c r="X73" s="221" t="s">
        <v>241</v>
      </c>
      <c r="Y73" s="221" t="s">
        <v>256</v>
      </c>
      <c r="Z73" s="210"/>
      <c r="AA73" s="210"/>
      <c r="AB73" s="210"/>
      <c r="AC73" s="210"/>
      <c r="AD73" s="210"/>
      <c r="AE73" s="210"/>
      <c r="AF73" s="210"/>
      <c r="AG73" s="210" t="s">
        <v>243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5" t="s">
        <v>1703</v>
      </c>
      <c r="D74" s="247"/>
      <c r="E74" s="247"/>
      <c r="F74" s="247"/>
      <c r="G74" s="247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608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6" t="s">
        <v>1704</v>
      </c>
      <c r="D75" s="248"/>
      <c r="E75" s="248"/>
      <c r="F75" s="248"/>
      <c r="G75" s="248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608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6">
        <v>34</v>
      </c>
      <c r="B76" s="237" t="s">
        <v>2077</v>
      </c>
      <c r="C76" s="250" t="s">
        <v>1706</v>
      </c>
      <c r="D76" s="238" t="s">
        <v>1656</v>
      </c>
      <c r="E76" s="239">
        <v>20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41"/>
      <c r="S76" s="241" t="s">
        <v>429</v>
      </c>
      <c r="T76" s="242" t="s">
        <v>430</v>
      </c>
      <c r="U76" s="221">
        <v>0</v>
      </c>
      <c r="V76" s="221">
        <f>ROUND(E76*U76,2)</f>
        <v>0</v>
      </c>
      <c r="W76" s="221"/>
      <c r="X76" s="221" t="s">
        <v>241</v>
      </c>
      <c r="Y76" s="221" t="s">
        <v>256</v>
      </c>
      <c r="Z76" s="210"/>
      <c r="AA76" s="210"/>
      <c r="AB76" s="210"/>
      <c r="AC76" s="210"/>
      <c r="AD76" s="210"/>
      <c r="AE76" s="210"/>
      <c r="AF76" s="210"/>
      <c r="AG76" s="210" t="s">
        <v>243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5" t="s">
        <v>2078</v>
      </c>
      <c r="D77" s="247"/>
      <c r="E77" s="247"/>
      <c r="F77" s="247"/>
      <c r="G77" s="247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608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6">
        <v>35</v>
      </c>
      <c r="B78" s="237" t="s">
        <v>2079</v>
      </c>
      <c r="C78" s="250" t="s">
        <v>2080</v>
      </c>
      <c r="D78" s="238" t="s">
        <v>1672</v>
      </c>
      <c r="E78" s="239">
        <v>1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/>
      <c r="S78" s="241" t="s">
        <v>429</v>
      </c>
      <c r="T78" s="242" t="s">
        <v>430</v>
      </c>
      <c r="U78" s="221">
        <v>0</v>
      </c>
      <c r="V78" s="221">
        <f>ROUND(E78*U78,2)</f>
        <v>0</v>
      </c>
      <c r="W78" s="221"/>
      <c r="X78" s="221" t="s">
        <v>241</v>
      </c>
      <c r="Y78" s="221" t="s">
        <v>256</v>
      </c>
      <c r="Z78" s="210"/>
      <c r="AA78" s="210"/>
      <c r="AB78" s="210"/>
      <c r="AC78" s="210"/>
      <c r="AD78" s="210"/>
      <c r="AE78" s="210"/>
      <c r="AF78" s="210"/>
      <c r="AG78" s="210" t="s">
        <v>243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5" t="s">
        <v>1710</v>
      </c>
      <c r="D79" s="247"/>
      <c r="E79" s="247"/>
      <c r="F79" s="247"/>
      <c r="G79" s="247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608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6">
        <v>36</v>
      </c>
      <c r="B80" s="237" t="s">
        <v>2081</v>
      </c>
      <c r="C80" s="250" t="s">
        <v>2082</v>
      </c>
      <c r="D80" s="238" t="s">
        <v>1452</v>
      </c>
      <c r="E80" s="239">
        <v>1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/>
      <c r="S80" s="241" t="s">
        <v>429</v>
      </c>
      <c r="T80" s="242" t="s">
        <v>430</v>
      </c>
      <c r="U80" s="221">
        <v>0</v>
      </c>
      <c r="V80" s="221">
        <f>ROUND(E80*U80,2)</f>
        <v>0</v>
      </c>
      <c r="W80" s="221"/>
      <c r="X80" s="221" t="s">
        <v>241</v>
      </c>
      <c r="Y80" s="221" t="s">
        <v>256</v>
      </c>
      <c r="Z80" s="210"/>
      <c r="AA80" s="210"/>
      <c r="AB80" s="210"/>
      <c r="AC80" s="210"/>
      <c r="AD80" s="210"/>
      <c r="AE80" s="210"/>
      <c r="AF80" s="210"/>
      <c r="AG80" s="210" t="s">
        <v>243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5" t="s">
        <v>2083</v>
      </c>
      <c r="D81" s="247"/>
      <c r="E81" s="247"/>
      <c r="F81" s="247"/>
      <c r="G81" s="247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608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6">
        <v>37</v>
      </c>
      <c r="B82" s="237" t="s">
        <v>2084</v>
      </c>
      <c r="C82" s="250" t="s">
        <v>2085</v>
      </c>
      <c r="D82" s="238" t="s">
        <v>1672</v>
      </c>
      <c r="E82" s="239">
        <v>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41"/>
      <c r="S82" s="241" t="s">
        <v>429</v>
      </c>
      <c r="T82" s="242" t="s">
        <v>430</v>
      </c>
      <c r="U82" s="221">
        <v>0</v>
      </c>
      <c r="V82" s="221">
        <f>ROUND(E82*U82,2)</f>
        <v>0</v>
      </c>
      <c r="W82" s="221"/>
      <c r="X82" s="221" t="s">
        <v>241</v>
      </c>
      <c r="Y82" s="221" t="s">
        <v>256</v>
      </c>
      <c r="Z82" s="210"/>
      <c r="AA82" s="210"/>
      <c r="AB82" s="210"/>
      <c r="AC82" s="210"/>
      <c r="AD82" s="210"/>
      <c r="AE82" s="210"/>
      <c r="AF82" s="210"/>
      <c r="AG82" s="210" t="s">
        <v>243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5" t="s">
        <v>2086</v>
      </c>
      <c r="D83" s="247"/>
      <c r="E83" s="247"/>
      <c r="F83" s="247"/>
      <c r="G83" s="247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608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6">
        <v>38</v>
      </c>
      <c r="B84" s="237" t="s">
        <v>2087</v>
      </c>
      <c r="C84" s="250" t="s">
        <v>2088</v>
      </c>
      <c r="D84" s="238" t="s">
        <v>1672</v>
      </c>
      <c r="E84" s="239">
        <v>8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/>
      <c r="S84" s="241" t="s">
        <v>429</v>
      </c>
      <c r="T84" s="242" t="s">
        <v>430</v>
      </c>
      <c r="U84" s="221">
        <v>0</v>
      </c>
      <c r="V84" s="221">
        <f>ROUND(E84*U84,2)</f>
        <v>0</v>
      </c>
      <c r="W84" s="221"/>
      <c r="X84" s="221" t="s">
        <v>241</v>
      </c>
      <c r="Y84" s="221" t="s">
        <v>256</v>
      </c>
      <c r="Z84" s="210"/>
      <c r="AA84" s="210"/>
      <c r="AB84" s="210"/>
      <c r="AC84" s="210"/>
      <c r="AD84" s="210"/>
      <c r="AE84" s="210"/>
      <c r="AF84" s="210"/>
      <c r="AG84" s="210" t="s">
        <v>243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5" t="s">
        <v>2086</v>
      </c>
      <c r="D85" s="247"/>
      <c r="E85" s="247"/>
      <c r="F85" s="247"/>
      <c r="G85" s="247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608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6">
        <v>39</v>
      </c>
      <c r="B86" s="237" t="s">
        <v>2089</v>
      </c>
      <c r="C86" s="250" t="s">
        <v>1712</v>
      </c>
      <c r="D86" s="238" t="s">
        <v>1656</v>
      </c>
      <c r="E86" s="239">
        <v>10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/>
      <c r="S86" s="241" t="s">
        <v>429</v>
      </c>
      <c r="T86" s="242" t="s">
        <v>430</v>
      </c>
      <c r="U86" s="221">
        <v>0</v>
      </c>
      <c r="V86" s="221">
        <f>ROUND(E86*U86,2)</f>
        <v>0</v>
      </c>
      <c r="W86" s="221"/>
      <c r="X86" s="221" t="s">
        <v>241</v>
      </c>
      <c r="Y86" s="221" t="s">
        <v>256</v>
      </c>
      <c r="Z86" s="210"/>
      <c r="AA86" s="210"/>
      <c r="AB86" s="210"/>
      <c r="AC86" s="210"/>
      <c r="AD86" s="210"/>
      <c r="AE86" s="210"/>
      <c r="AF86" s="210"/>
      <c r="AG86" s="210" t="s">
        <v>243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5" t="s">
        <v>1713</v>
      </c>
      <c r="D87" s="247"/>
      <c r="E87" s="247"/>
      <c r="F87" s="247"/>
      <c r="G87" s="247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608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9" t="s">
        <v>233</v>
      </c>
      <c r="B88" s="230" t="s">
        <v>183</v>
      </c>
      <c r="C88" s="249" t="s">
        <v>146</v>
      </c>
      <c r="D88" s="231"/>
      <c r="E88" s="232"/>
      <c r="F88" s="233"/>
      <c r="G88" s="233">
        <f>SUMIF(AG89:AG116,"&lt;&gt;NOR",G89:G116)</f>
        <v>0</v>
      </c>
      <c r="H88" s="233"/>
      <c r="I88" s="233">
        <f>SUM(I89:I116)</f>
        <v>0</v>
      </c>
      <c r="J88" s="233"/>
      <c r="K88" s="233">
        <f>SUM(K89:K116)</f>
        <v>0</v>
      </c>
      <c r="L88" s="233"/>
      <c r="M88" s="233">
        <f>SUM(M89:M116)</f>
        <v>0</v>
      </c>
      <c r="N88" s="232"/>
      <c r="O88" s="232">
        <f>SUM(O89:O116)</f>
        <v>0</v>
      </c>
      <c r="P88" s="232"/>
      <c r="Q88" s="232">
        <f>SUM(Q89:Q116)</f>
        <v>0</v>
      </c>
      <c r="R88" s="233"/>
      <c r="S88" s="233"/>
      <c r="T88" s="234"/>
      <c r="U88" s="228"/>
      <c r="V88" s="228">
        <f>SUM(V89:V116)</f>
        <v>0</v>
      </c>
      <c r="W88" s="228"/>
      <c r="X88" s="228"/>
      <c r="Y88" s="228"/>
      <c r="AG88" t="s">
        <v>234</v>
      </c>
    </row>
    <row r="89" spans="1:60" outlineLevel="1" x14ac:dyDescent="0.2">
      <c r="A89" s="236">
        <v>40</v>
      </c>
      <c r="B89" s="237" t="s">
        <v>2090</v>
      </c>
      <c r="C89" s="250" t="s">
        <v>1715</v>
      </c>
      <c r="D89" s="238" t="s">
        <v>1716</v>
      </c>
      <c r="E89" s="239">
        <v>0.3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/>
      <c r="S89" s="241" t="s">
        <v>429</v>
      </c>
      <c r="T89" s="242" t="s">
        <v>430</v>
      </c>
      <c r="U89" s="221">
        <v>0</v>
      </c>
      <c r="V89" s="221">
        <f>ROUND(E89*U89,2)</f>
        <v>0</v>
      </c>
      <c r="W89" s="221"/>
      <c r="X89" s="221" t="s">
        <v>241</v>
      </c>
      <c r="Y89" s="221" t="s">
        <v>256</v>
      </c>
      <c r="Z89" s="210"/>
      <c r="AA89" s="210"/>
      <c r="AB89" s="210"/>
      <c r="AC89" s="210"/>
      <c r="AD89" s="210"/>
      <c r="AE89" s="210"/>
      <c r="AF89" s="210"/>
      <c r="AG89" s="210" t="s">
        <v>243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1717</v>
      </c>
      <c r="D90" s="247"/>
      <c r="E90" s="247"/>
      <c r="F90" s="247"/>
      <c r="G90" s="247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608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6">
        <v>41</v>
      </c>
      <c r="B91" s="237" t="s">
        <v>2091</v>
      </c>
      <c r="C91" s="250" t="s">
        <v>2092</v>
      </c>
      <c r="D91" s="238" t="s">
        <v>311</v>
      </c>
      <c r="E91" s="239">
        <v>5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41"/>
      <c r="S91" s="241" t="s">
        <v>429</v>
      </c>
      <c r="T91" s="242" t="s">
        <v>430</v>
      </c>
      <c r="U91" s="221">
        <v>0</v>
      </c>
      <c r="V91" s="221">
        <f>ROUND(E91*U91,2)</f>
        <v>0</v>
      </c>
      <c r="W91" s="221"/>
      <c r="X91" s="221" t="s">
        <v>241</v>
      </c>
      <c r="Y91" s="221" t="s">
        <v>407</v>
      </c>
      <c r="Z91" s="210"/>
      <c r="AA91" s="210"/>
      <c r="AB91" s="210"/>
      <c r="AC91" s="210"/>
      <c r="AD91" s="210"/>
      <c r="AE91" s="210"/>
      <c r="AF91" s="210"/>
      <c r="AG91" s="210" t="s">
        <v>243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5" t="s">
        <v>2093</v>
      </c>
      <c r="D92" s="247"/>
      <c r="E92" s="247"/>
      <c r="F92" s="247"/>
      <c r="G92" s="247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608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6" t="s">
        <v>2094</v>
      </c>
      <c r="D93" s="248"/>
      <c r="E93" s="248"/>
      <c r="F93" s="248"/>
      <c r="G93" s="248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608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6">
        <v>42</v>
      </c>
      <c r="B94" s="237" t="s">
        <v>2095</v>
      </c>
      <c r="C94" s="250" t="s">
        <v>2096</v>
      </c>
      <c r="D94" s="238" t="s">
        <v>1672</v>
      </c>
      <c r="E94" s="239">
        <v>9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/>
      <c r="S94" s="241" t="s">
        <v>429</v>
      </c>
      <c r="T94" s="242" t="s">
        <v>430</v>
      </c>
      <c r="U94" s="221">
        <v>0</v>
      </c>
      <c r="V94" s="221">
        <f>ROUND(E94*U94,2)</f>
        <v>0</v>
      </c>
      <c r="W94" s="221"/>
      <c r="X94" s="221" t="s">
        <v>241</v>
      </c>
      <c r="Y94" s="221" t="s">
        <v>256</v>
      </c>
      <c r="Z94" s="210"/>
      <c r="AA94" s="210"/>
      <c r="AB94" s="210"/>
      <c r="AC94" s="210"/>
      <c r="AD94" s="210"/>
      <c r="AE94" s="210"/>
      <c r="AF94" s="210"/>
      <c r="AG94" s="210" t="s">
        <v>243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5" t="s">
        <v>2097</v>
      </c>
      <c r="D95" s="247"/>
      <c r="E95" s="247"/>
      <c r="F95" s="247"/>
      <c r="G95" s="247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608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6" t="s">
        <v>2098</v>
      </c>
      <c r="D96" s="248"/>
      <c r="E96" s="248"/>
      <c r="F96" s="248"/>
      <c r="G96" s="24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608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6">
        <v>43</v>
      </c>
      <c r="B97" s="237" t="s">
        <v>2099</v>
      </c>
      <c r="C97" s="250" t="s">
        <v>2100</v>
      </c>
      <c r="D97" s="238" t="s">
        <v>1672</v>
      </c>
      <c r="E97" s="239">
        <v>9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/>
      <c r="S97" s="241" t="s">
        <v>429</v>
      </c>
      <c r="T97" s="242" t="s">
        <v>430</v>
      </c>
      <c r="U97" s="221">
        <v>0</v>
      </c>
      <c r="V97" s="221">
        <f>ROUND(E97*U97,2)</f>
        <v>0</v>
      </c>
      <c r="W97" s="221"/>
      <c r="X97" s="221" t="s">
        <v>241</v>
      </c>
      <c r="Y97" s="221" t="s">
        <v>256</v>
      </c>
      <c r="Z97" s="210"/>
      <c r="AA97" s="210"/>
      <c r="AB97" s="210"/>
      <c r="AC97" s="210"/>
      <c r="AD97" s="210"/>
      <c r="AE97" s="210"/>
      <c r="AF97" s="210"/>
      <c r="AG97" s="210" t="s">
        <v>243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5" t="s">
        <v>2101</v>
      </c>
      <c r="D98" s="247"/>
      <c r="E98" s="247"/>
      <c r="F98" s="247"/>
      <c r="G98" s="247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608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6">
        <v>44</v>
      </c>
      <c r="B99" s="237" t="s">
        <v>2102</v>
      </c>
      <c r="C99" s="250" t="s">
        <v>2103</v>
      </c>
      <c r="D99" s="238" t="s">
        <v>311</v>
      </c>
      <c r="E99" s="239">
        <v>5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/>
      <c r="S99" s="241" t="s">
        <v>429</v>
      </c>
      <c r="T99" s="242" t="s">
        <v>430</v>
      </c>
      <c r="U99" s="221">
        <v>0</v>
      </c>
      <c r="V99" s="221">
        <f>ROUND(E99*U99,2)</f>
        <v>0</v>
      </c>
      <c r="W99" s="221"/>
      <c r="X99" s="221" t="s">
        <v>241</v>
      </c>
      <c r="Y99" s="221" t="s">
        <v>407</v>
      </c>
      <c r="Z99" s="210"/>
      <c r="AA99" s="210"/>
      <c r="AB99" s="210"/>
      <c r="AC99" s="210"/>
      <c r="AD99" s="210"/>
      <c r="AE99" s="210"/>
      <c r="AF99" s="210"/>
      <c r="AG99" s="210" t="s">
        <v>243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5" t="s">
        <v>2104</v>
      </c>
      <c r="D100" s="247"/>
      <c r="E100" s="247"/>
      <c r="F100" s="247"/>
      <c r="G100" s="247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608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6">
        <v>45</v>
      </c>
      <c r="B101" s="237" t="s">
        <v>2105</v>
      </c>
      <c r="C101" s="250" t="s">
        <v>1722</v>
      </c>
      <c r="D101" s="238" t="s">
        <v>289</v>
      </c>
      <c r="E101" s="239">
        <v>270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41"/>
      <c r="S101" s="241" t="s">
        <v>429</v>
      </c>
      <c r="T101" s="242" t="s">
        <v>430</v>
      </c>
      <c r="U101" s="221">
        <v>0</v>
      </c>
      <c r="V101" s="221">
        <f>ROUND(E101*U101,2)</f>
        <v>0</v>
      </c>
      <c r="W101" s="221"/>
      <c r="X101" s="221" t="s">
        <v>241</v>
      </c>
      <c r="Y101" s="221" t="s">
        <v>256</v>
      </c>
      <c r="Z101" s="210"/>
      <c r="AA101" s="210"/>
      <c r="AB101" s="210"/>
      <c r="AC101" s="210"/>
      <c r="AD101" s="210"/>
      <c r="AE101" s="210"/>
      <c r="AF101" s="210"/>
      <c r="AG101" s="210" t="s">
        <v>243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5" t="s">
        <v>1723</v>
      </c>
      <c r="D102" s="247"/>
      <c r="E102" s="247"/>
      <c r="F102" s="247"/>
      <c r="G102" s="247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608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6">
        <v>46</v>
      </c>
      <c r="B103" s="237" t="s">
        <v>2106</v>
      </c>
      <c r="C103" s="250" t="s">
        <v>1722</v>
      </c>
      <c r="D103" s="238" t="s">
        <v>289</v>
      </c>
      <c r="E103" s="239">
        <v>270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/>
      <c r="S103" s="241" t="s">
        <v>429</v>
      </c>
      <c r="T103" s="242" t="s">
        <v>430</v>
      </c>
      <c r="U103" s="221">
        <v>0</v>
      </c>
      <c r="V103" s="221">
        <f>ROUND(E103*U103,2)</f>
        <v>0</v>
      </c>
      <c r="W103" s="221"/>
      <c r="X103" s="221" t="s">
        <v>241</v>
      </c>
      <c r="Y103" s="221" t="s">
        <v>407</v>
      </c>
      <c r="Z103" s="210"/>
      <c r="AA103" s="210"/>
      <c r="AB103" s="210"/>
      <c r="AC103" s="210"/>
      <c r="AD103" s="210"/>
      <c r="AE103" s="210"/>
      <c r="AF103" s="210"/>
      <c r="AG103" s="210" t="s">
        <v>243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5" t="s">
        <v>2107</v>
      </c>
      <c r="D104" s="247"/>
      <c r="E104" s="247"/>
      <c r="F104" s="247"/>
      <c r="G104" s="247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608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6">
        <v>47</v>
      </c>
      <c r="B105" s="237" t="s">
        <v>2108</v>
      </c>
      <c r="C105" s="250" t="s">
        <v>1727</v>
      </c>
      <c r="D105" s="238" t="s">
        <v>289</v>
      </c>
      <c r="E105" s="239">
        <v>270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41"/>
      <c r="S105" s="241" t="s">
        <v>429</v>
      </c>
      <c r="T105" s="242" t="s">
        <v>430</v>
      </c>
      <c r="U105" s="221">
        <v>0</v>
      </c>
      <c r="V105" s="221">
        <f>ROUND(E105*U105,2)</f>
        <v>0</v>
      </c>
      <c r="W105" s="221"/>
      <c r="X105" s="221" t="s">
        <v>241</v>
      </c>
      <c r="Y105" s="221" t="s">
        <v>256</v>
      </c>
      <c r="Z105" s="210"/>
      <c r="AA105" s="210"/>
      <c r="AB105" s="210"/>
      <c r="AC105" s="210"/>
      <c r="AD105" s="210"/>
      <c r="AE105" s="210"/>
      <c r="AF105" s="210"/>
      <c r="AG105" s="210" t="s">
        <v>243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5" t="s">
        <v>1728</v>
      </c>
      <c r="D106" s="247"/>
      <c r="E106" s="247"/>
      <c r="F106" s="247"/>
      <c r="G106" s="247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608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6">
        <v>48</v>
      </c>
      <c r="B107" s="237" t="s">
        <v>2109</v>
      </c>
      <c r="C107" s="250" t="s">
        <v>2110</v>
      </c>
      <c r="D107" s="238" t="s">
        <v>289</v>
      </c>
      <c r="E107" s="239">
        <v>270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41"/>
      <c r="S107" s="241" t="s">
        <v>429</v>
      </c>
      <c r="T107" s="242" t="s">
        <v>430</v>
      </c>
      <c r="U107" s="221">
        <v>0</v>
      </c>
      <c r="V107" s="221">
        <f>ROUND(E107*U107,2)</f>
        <v>0</v>
      </c>
      <c r="W107" s="221"/>
      <c r="X107" s="221" t="s">
        <v>241</v>
      </c>
      <c r="Y107" s="221" t="s">
        <v>256</v>
      </c>
      <c r="Z107" s="210"/>
      <c r="AA107" s="210"/>
      <c r="AB107" s="210"/>
      <c r="AC107" s="210"/>
      <c r="AD107" s="210"/>
      <c r="AE107" s="210"/>
      <c r="AF107" s="210"/>
      <c r="AG107" s="210" t="s">
        <v>243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5" t="s">
        <v>1731</v>
      </c>
      <c r="D108" s="247"/>
      <c r="E108" s="247"/>
      <c r="F108" s="247"/>
      <c r="G108" s="247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608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6">
        <v>49</v>
      </c>
      <c r="B109" s="237" t="s">
        <v>2111</v>
      </c>
      <c r="C109" s="250" t="s">
        <v>1733</v>
      </c>
      <c r="D109" s="238" t="s">
        <v>311</v>
      </c>
      <c r="E109" s="239">
        <v>5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41"/>
      <c r="S109" s="241" t="s">
        <v>429</v>
      </c>
      <c r="T109" s="242" t="s">
        <v>430</v>
      </c>
      <c r="U109" s="221">
        <v>0</v>
      </c>
      <c r="V109" s="221">
        <f>ROUND(E109*U109,2)</f>
        <v>0</v>
      </c>
      <c r="W109" s="221"/>
      <c r="X109" s="221" t="s">
        <v>241</v>
      </c>
      <c r="Y109" s="221" t="s">
        <v>256</v>
      </c>
      <c r="Z109" s="210"/>
      <c r="AA109" s="210"/>
      <c r="AB109" s="210"/>
      <c r="AC109" s="210"/>
      <c r="AD109" s="210"/>
      <c r="AE109" s="210"/>
      <c r="AF109" s="210"/>
      <c r="AG109" s="210" t="s">
        <v>243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5" t="s">
        <v>1734</v>
      </c>
      <c r="D110" s="247"/>
      <c r="E110" s="247"/>
      <c r="F110" s="247"/>
      <c r="G110" s="247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608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6">
        <v>50</v>
      </c>
      <c r="B111" s="237" t="s">
        <v>2112</v>
      </c>
      <c r="C111" s="250" t="s">
        <v>1736</v>
      </c>
      <c r="D111" s="238" t="s">
        <v>237</v>
      </c>
      <c r="E111" s="239">
        <v>85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41"/>
      <c r="S111" s="241" t="s">
        <v>429</v>
      </c>
      <c r="T111" s="242" t="s">
        <v>430</v>
      </c>
      <c r="U111" s="221">
        <v>0</v>
      </c>
      <c r="V111" s="221">
        <f>ROUND(E111*U111,2)</f>
        <v>0</v>
      </c>
      <c r="W111" s="221"/>
      <c r="X111" s="221" t="s">
        <v>241</v>
      </c>
      <c r="Y111" s="221" t="s">
        <v>256</v>
      </c>
      <c r="Z111" s="210"/>
      <c r="AA111" s="210"/>
      <c r="AB111" s="210"/>
      <c r="AC111" s="210"/>
      <c r="AD111" s="210"/>
      <c r="AE111" s="210"/>
      <c r="AF111" s="210"/>
      <c r="AG111" s="210" t="s">
        <v>243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1737</v>
      </c>
      <c r="D112" s="247"/>
      <c r="E112" s="247"/>
      <c r="F112" s="247"/>
      <c r="G112" s="247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608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6">
        <v>51</v>
      </c>
      <c r="B113" s="237" t="s">
        <v>2113</v>
      </c>
      <c r="C113" s="250" t="s">
        <v>1739</v>
      </c>
      <c r="D113" s="238" t="s">
        <v>1672</v>
      </c>
      <c r="E113" s="239">
        <v>15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/>
      <c r="S113" s="241" t="s">
        <v>429</v>
      </c>
      <c r="T113" s="242" t="s">
        <v>430</v>
      </c>
      <c r="U113" s="221">
        <v>0</v>
      </c>
      <c r="V113" s="221">
        <f>ROUND(E113*U113,2)</f>
        <v>0</v>
      </c>
      <c r="W113" s="221"/>
      <c r="X113" s="221" t="s">
        <v>241</v>
      </c>
      <c r="Y113" s="221" t="s">
        <v>256</v>
      </c>
      <c r="Z113" s="210"/>
      <c r="AA113" s="210"/>
      <c r="AB113" s="210"/>
      <c r="AC113" s="210"/>
      <c r="AD113" s="210"/>
      <c r="AE113" s="210"/>
      <c r="AF113" s="210"/>
      <c r="AG113" s="210" t="s">
        <v>243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5" t="s">
        <v>1740</v>
      </c>
      <c r="D114" s="247"/>
      <c r="E114" s="247"/>
      <c r="F114" s="247"/>
      <c r="G114" s="247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608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6">
        <v>52</v>
      </c>
      <c r="B115" s="237" t="s">
        <v>2114</v>
      </c>
      <c r="C115" s="250" t="s">
        <v>1706</v>
      </c>
      <c r="D115" s="238" t="s">
        <v>1656</v>
      </c>
      <c r="E115" s="239">
        <v>25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/>
      <c r="S115" s="241" t="s">
        <v>429</v>
      </c>
      <c r="T115" s="242" t="s">
        <v>430</v>
      </c>
      <c r="U115" s="221">
        <v>0</v>
      </c>
      <c r="V115" s="221">
        <f>ROUND(E115*U115,2)</f>
        <v>0</v>
      </c>
      <c r="W115" s="221"/>
      <c r="X115" s="221" t="s">
        <v>241</v>
      </c>
      <c r="Y115" s="221" t="s">
        <v>256</v>
      </c>
      <c r="Z115" s="210"/>
      <c r="AA115" s="210"/>
      <c r="AB115" s="210"/>
      <c r="AC115" s="210"/>
      <c r="AD115" s="210"/>
      <c r="AE115" s="210"/>
      <c r="AF115" s="210"/>
      <c r="AG115" s="210" t="s">
        <v>243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5" t="s">
        <v>1742</v>
      </c>
      <c r="D116" s="247"/>
      <c r="E116" s="247"/>
      <c r="F116" s="247"/>
      <c r="G116" s="247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608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3"/>
      <c r="B117" s="4"/>
      <c r="C117" s="25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219</v>
      </c>
    </row>
    <row r="118" spans="1:60" x14ac:dyDescent="0.2">
      <c r="A118" s="213"/>
      <c r="B118" s="214" t="s">
        <v>29</v>
      </c>
      <c r="C118" s="258"/>
      <c r="D118" s="215"/>
      <c r="E118" s="216"/>
      <c r="F118" s="216"/>
      <c r="G118" s="235">
        <f>G8+G14+G29+G72+G88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611</v>
      </c>
    </row>
    <row r="119" spans="1:60" x14ac:dyDescent="0.2">
      <c r="C119" s="259"/>
      <c r="D119" s="10"/>
      <c r="AG119" t="s">
        <v>612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b4+q/KaofQLi/WOi7/cH6F5wHeg92w71MW0uJxG07bQ1JRw6Iehddgsbdj9fDeL5mm+Jy8Yv3aj7DYEWCkLcg==" saltValue="BiUOFZYib8zCY9TPo6smVA==" spinCount="100000" sheet="1" formatRows="0"/>
  <mergeCells count="56">
    <mergeCell ref="C114:G114"/>
    <mergeCell ref="C116:G116"/>
    <mergeCell ref="C102:G102"/>
    <mergeCell ref="C104:G104"/>
    <mergeCell ref="C106:G106"/>
    <mergeCell ref="C108:G108"/>
    <mergeCell ref="C110:G110"/>
    <mergeCell ref="C112:G112"/>
    <mergeCell ref="C92:G92"/>
    <mergeCell ref="C93:G93"/>
    <mergeCell ref="C95:G95"/>
    <mergeCell ref="C96:G96"/>
    <mergeCell ref="C98:G98"/>
    <mergeCell ref="C100:G100"/>
    <mergeCell ref="C79:G79"/>
    <mergeCell ref="C81:G81"/>
    <mergeCell ref="C83:G83"/>
    <mergeCell ref="C85:G85"/>
    <mergeCell ref="C87:G87"/>
    <mergeCell ref="C90:G90"/>
    <mergeCell ref="C67:G67"/>
    <mergeCell ref="C69:G69"/>
    <mergeCell ref="C71:G71"/>
    <mergeCell ref="C74:G74"/>
    <mergeCell ref="C75:G75"/>
    <mergeCell ref="C77:G77"/>
    <mergeCell ref="C55:G55"/>
    <mergeCell ref="C57:G57"/>
    <mergeCell ref="C59:G59"/>
    <mergeCell ref="C61:G61"/>
    <mergeCell ref="C63:G63"/>
    <mergeCell ref="C65:G65"/>
    <mergeCell ref="C43:G43"/>
    <mergeCell ref="C45:G45"/>
    <mergeCell ref="C47:G47"/>
    <mergeCell ref="C49:G49"/>
    <mergeCell ref="C51:G51"/>
    <mergeCell ref="C53:G53"/>
    <mergeCell ref="C31:G31"/>
    <mergeCell ref="C33:G33"/>
    <mergeCell ref="C35:G35"/>
    <mergeCell ref="C37:G37"/>
    <mergeCell ref="C39:G39"/>
    <mergeCell ref="C41:G41"/>
    <mergeCell ref="C19:G19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4816-2096-48F8-884F-D1A2703E58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92</v>
      </c>
      <c r="C3" s="199" t="s">
        <v>93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94</v>
      </c>
      <c r="C4" s="202" t="s">
        <v>50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147</v>
      </c>
      <c r="C8" s="249" t="s">
        <v>148</v>
      </c>
      <c r="D8" s="231"/>
      <c r="E8" s="232"/>
      <c r="F8" s="233"/>
      <c r="G8" s="233">
        <f>SUMIF(AG9:AG42,"&lt;&gt;NOR",G9:G42)</f>
        <v>0</v>
      </c>
      <c r="H8" s="233"/>
      <c r="I8" s="233">
        <f>SUM(I9:I42)</f>
        <v>0</v>
      </c>
      <c r="J8" s="233"/>
      <c r="K8" s="233">
        <f>SUM(K9:K42)</f>
        <v>0</v>
      </c>
      <c r="L8" s="233"/>
      <c r="M8" s="233">
        <f>SUM(M9:M42)</f>
        <v>0</v>
      </c>
      <c r="N8" s="232"/>
      <c r="O8" s="232">
        <f>SUM(O9:O42)</f>
        <v>9.34</v>
      </c>
      <c r="P8" s="232"/>
      <c r="Q8" s="232">
        <f>SUM(Q9:Q42)</f>
        <v>0</v>
      </c>
      <c r="R8" s="233"/>
      <c r="S8" s="233"/>
      <c r="T8" s="234"/>
      <c r="U8" s="228"/>
      <c r="V8" s="228">
        <f>SUM(V9:V42)</f>
        <v>18.369999999999997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2115</v>
      </c>
      <c r="C9" s="250" t="s">
        <v>2116</v>
      </c>
      <c r="D9" s="238" t="s">
        <v>311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1.665</v>
      </c>
      <c r="O9" s="239">
        <f>ROUND(E9*N9,2)</f>
        <v>1.67</v>
      </c>
      <c r="P9" s="239">
        <v>0</v>
      </c>
      <c r="Q9" s="239">
        <f>ROUND(E9*P9,2)</f>
        <v>0</v>
      </c>
      <c r="R9" s="241" t="s">
        <v>646</v>
      </c>
      <c r="S9" s="241" t="s">
        <v>239</v>
      </c>
      <c r="T9" s="242" t="s">
        <v>240</v>
      </c>
      <c r="U9" s="221">
        <v>0.92</v>
      </c>
      <c r="V9" s="221">
        <f>ROUND(E9*U9,2)</f>
        <v>0.92</v>
      </c>
      <c r="W9" s="221"/>
      <c r="X9" s="221" t="s">
        <v>241</v>
      </c>
      <c r="Y9" s="221" t="s">
        <v>615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2117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2118</v>
      </c>
      <c r="D11" s="223"/>
      <c r="E11" s="224">
        <v>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6">
        <v>2</v>
      </c>
      <c r="B12" s="237" t="s">
        <v>693</v>
      </c>
      <c r="C12" s="250" t="s">
        <v>694</v>
      </c>
      <c r="D12" s="238" t="s">
        <v>237</v>
      </c>
      <c r="E12" s="239">
        <v>7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1.8000000000000001E-4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646</v>
      </c>
      <c r="S12" s="241" t="s">
        <v>239</v>
      </c>
      <c r="T12" s="242" t="s">
        <v>240</v>
      </c>
      <c r="U12" s="221">
        <v>7.4999999999999997E-2</v>
      </c>
      <c r="V12" s="221">
        <f>ROUND(E12*U12,2)</f>
        <v>0.53</v>
      </c>
      <c r="W12" s="221"/>
      <c r="X12" s="221" t="s">
        <v>241</v>
      </c>
      <c r="Y12" s="221" t="s">
        <v>615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1" t="s">
        <v>695</v>
      </c>
      <c r="D13" s="243"/>
      <c r="E13" s="243"/>
      <c r="F13" s="243"/>
      <c r="G13" s="243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2" t="s">
        <v>2119</v>
      </c>
      <c r="D14" s="223"/>
      <c r="E14" s="224">
        <v>7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6">
        <v>3</v>
      </c>
      <c r="B15" s="237" t="s">
        <v>1431</v>
      </c>
      <c r="C15" s="250" t="s">
        <v>1432</v>
      </c>
      <c r="D15" s="238" t="s">
        <v>311</v>
      </c>
      <c r="E15" s="239">
        <v>0.75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2.5249999999999999</v>
      </c>
      <c r="O15" s="239">
        <f>ROUND(E15*N15,2)</f>
        <v>1.89</v>
      </c>
      <c r="P15" s="239">
        <v>0</v>
      </c>
      <c r="Q15" s="239">
        <f>ROUND(E15*P15,2)</f>
        <v>0</v>
      </c>
      <c r="R15" s="241" t="s">
        <v>891</v>
      </c>
      <c r="S15" s="241" t="s">
        <v>239</v>
      </c>
      <c r="T15" s="242" t="s">
        <v>240</v>
      </c>
      <c r="U15" s="221">
        <v>0.48</v>
      </c>
      <c r="V15" s="221">
        <f>ROUND(E15*U15,2)</f>
        <v>0.36</v>
      </c>
      <c r="W15" s="221"/>
      <c r="X15" s="221" t="s">
        <v>241</v>
      </c>
      <c r="Y15" s="221" t="s">
        <v>615</v>
      </c>
      <c r="Z15" s="210"/>
      <c r="AA15" s="210"/>
      <c r="AB15" s="210"/>
      <c r="AC15" s="210"/>
      <c r="AD15" s="210"/>
      <c r="AE15" s="210"/>
      <c r="AF15" s="210"/>
      <c r="AG15" s="210" t="s">
        <v>243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1" t="s">
        <v>1433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2" t="s">
        <v>2120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2121</v>
      </c>
      <c r="D18" s="223"/>
      <c r="E18" s="224">
        <v>0.375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2" t="s">
        <v>2122</v>
      </c>
      <c r="D19" s="223"/>
      <c r="E19" s="224">
        <v>0.375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6">
        <v>4</v>
      </c>
      <c r="B20" s="237" t="s">
        <v>2123</v>
      </c>
      <c r="C20" s="250" t="s">
        <v>2124</v>
      </c>
      <c r="D20" s="238" t="s">
        <v>460</v>
      </c>
      <c r="E20" s="239">
        <v>1.337E-2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1.0554399999999999</v>
      </c>
      <c r="O20" s="239">
        <f>ROUND(E20*N20,2)</f>
        <v>0.01</v>
      </c>
      <c r="P20" s="239">
        <v>0</v>
      </c>
      <c r="Q20" s="239">
        <f>ROUND(E20*P20,2)</f>
        <v>0</v>
      </c>
      <c r="R20" s="241" t="s">
        <v>891</v>
      </c>
      <c r="S20" s="241" t="s">
        <v>239</v>
      </c>
      <c r="T20" s="242" t="s">
        <v>240</v>
      </c>
      <c r="U20" s="221">
        <v>15.231</v>
      </c>
      <c r="V20" s="221">
        <f>ROUND(E20*U20,2)</f>
        <v>0.2</v>
      </c>
      <c r="W20" s="221"/>
      <c r="X20" s="221" t="s">
        <v>241</v>
      </c>
      <c r="Y20" s="221" t="s">
        <v>615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1056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2125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2126</v>
      </c>
      <c r="D23" s="223"/>
      <c r="E23" s="224">
        <v>6.6800000000000002E-3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2127</v>
      </c>
      <c r="D24" s="223"/>
      <c r="E24" s="224">
        <v>6.6800000000000002E-3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5</v>
      </c>
      <c r="B25" s="237" t="s">
        <v>2128</v>
      </c>
      <c r="C25" s="250" t="s">
        <v>2129</v>
      </c>
      <c r="D25" s="238" t="s">
        <v>237</v>
      </c>
      <c r="E25" s="239">
        <v>3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0.38500000000000001</v>
      </c>
      <c r="O25" s="239">
        <f>ROUND(E25*N25,2)</f>
        <v>1.1599999999999999</v>
      </c>
      <c r="P25" s="239">
        <v>0</v>
      </c>
      <c r="Q25" s="239">
        <f>ROUND(E25*P25,2)</f>
        <v>0</v>
      </c>
      <c r="R25" s="241" t="s">
        <v>891</v>
      </c>
      <c r="S25" s="241" t="s">
        <v>239</v>
      </c>
      <c r="T25" s="242" t="s">
        <v>240</v>
      </c>
      <c r="U25" s="221">
        <v>0.8</v>
      </c>
      <c r="V25" s="221">
        <f>ROUND(E25*U25,2)</f>
        <v>2.4</v>
      </c>
      <c r="W25" s="221"/>
      <c r="X25" s="221" t="s">
        <v>241</v>
      </c>
      <c r="Y25" s="221" t="s">
        <v>615</v>
      </c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1" t="s">
        <v>2130</v>
      </c>
      <c r="D26" s="243"/>
      <c r="E26" s="243"/>
      <c r="F26" s="243"/>
      <c r="G26" s="243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2" t="s">
        <v>2131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2132</v>
      </c>
      <c r="D28" s="223"/>
      <c r="E28" s="224">
        <v>1.5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2133</v>
      </c>
      <c r="D29" s="223"/>
      <c r="E29" s="224">
        <v>1.5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6</v>
      </c>
      <c r="B30" s="237" t="s">
        <v>2134</v>
      </c>
      <c r="C30" s="250" t="s">
        <v>2135</v>
      </c>
      <c r="D30" s="238" t="s">
        <v>237</v>
      </c>
      <c r="E30" s="239">
        <v>7.2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0.6</v>
      </c>
      <c r="O30" s="239">
        <f>ROUND(E30*N30,2)</f>
        <v>4.32</v>
      </c>
      <c r="P30" s="239">
        <v>0</v>
      </c>
      <c r="Q30" s="239">
        <f>ROUND(E30*P30,2)</f>
        <v>0</v>
      </c>
      <c r="R30" s="241" t="s">
        <v>891</v>
      </c>
      <c r="S30" s="241" t="s">
        <v>239</v>
      </c>
      <c r="T30" s="242" t="s">
        <v>240</v>
      </c>
      <c r="U30" s="221">
        <v>1</v>
      </c>
      <c r="V30" s="221">
        <f>ROUND(E30*U30,2)</f>
        <v>7.2</v>
      </c>
      <c r="W30" s="221"/>
      <c r="X30" s="221" t="s">
        <v>241</v>
      </c>
      <c r="Y30" s="221" t="s">
        <v>615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1" t="s">
        <v>2130</v>
      </c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2131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2136</v>
      </c>
      <c r="D33" s="223"/>
      <c r="E33" s="224">
        <v>3.6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2137</v>
      </c>
      <c r="D34" s="223"/>
      <c r="E34" s="224">
        <v>3.6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6">
        <v>7</v>
      </c>
      <c r="B35" s="237" t="s">
        <v>2138</v>
      </c>
      <c r="C35" s="250" t="s">
        <v>2139</v>
      </c>
      <c r="D35" s="238" t="s">
        <v>237</v>
      </c>
      <c r="E35" s="239">
        <v>19.25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1.523E-2</v>
      </c>
      <c r="O35" s="239">
        <f>ROUND(E35*N35,2)</f>
        <v>0.28999999999999998</v>
      </c>
      <c r="P35" s="239">
        <v>0</v>
      </c>
      <c r="Q35" s="239">
        <f>ROUND(E35*P35,2)</f>
        <v>0</v>
      </c>
      <c r="R35" s="241" t="s">
        <v>891</v>
      </c>
      <c r="S35" s="241" t="s">
        <v>239</v>
      </c>
      <c r="T35" s="242" t="s">
        <v>240</v>
      </c>
      <c r="U35" s="221">
        <v>0.35099999999999998</v>
      </c>
      <c r="V35" s="221">
        <f>ROUND(E35*U35,2)</f>
        <v>6.76</v>
      </c>
      <c r="W35" s="221"/>
      <c r="X35" s="221" t="s">
        <v>241</v>
      </c>
      <c r="Y35" s="221" t="s">
        <v>615</v>
      </c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2" t="s">
        <v>2131</v>
      </c>
      <c r="D36" s="223"/>
      <c r="E36" s="224"/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2140</v>
      </c>
      <c r="D37" s="223"/>
      <c r="E37" s="224">
        <v>9.625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2141</v>
      </c>
      <c r="D38" s="223"/>
      <c r="E38" s="224">
        <v>9.625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2142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6">
        <v>8</v>
      </c>
      <c r="B40" s="237" t="s">
        <v>705</v>
      </c>
      <c r="C40" s="250" t="s">
        <v>1031</v>
      </c>
      <c r="D40" s="238" t="s">
        <v>237</v>
      </c>
      <c r="E40" s="239">
        <v>7.7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2.9999999999999997E-4</v>
      </c>
      <c r="O40" s="239">
        <f>ROUND(E40*N40,2)</f>
        <v>0</v>
      </c>
      <c r="P40" s="239">
        <v>0</v>
      </c>
      <c r="Q40" s="239">
        <f>ROUND(E40*P40,2)</f>
        <v>0</v>
      </c>
      <c r="R40" s="241" t="s">
        <v>461</v>
      </c>
      <c r="S40" s="241" t="s">
        <v>239</v>
      </c>
      <c r="T40" s="242" t="s">
        <v>1875</v>
      </c>
      <c r="U40" s="221">
        <v>0</v>
      </c>
      <c r="V40" s="221">
        <f>ROUND(E40*U40,2)</f>
        <v>0</v>
      </c>
      <c r="W40" s="221"/>
      <c r="X40" s="221" t="s">
        <v>462</v>
      </c>
      <c r="Y40" s="221" t="s">
        <v>615</v>
      </c>
      <c r="Z40" s="210"/>
      <c r="AA40" s="210"/>
      <c r="AB40" s="210"/>
      <c r="AC40" s="210"/>
      <c r="AD40" s="210"/>
      <c r="AE40" s="210"/>
      <c r="AF40" s="210"/>
      <c r="AG40" s="210" t="s">
        <v>463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2143</v>
      </c>
      <c r="D41" s="223"/>
      <c r="E41" s="224"/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2144</v>
      </c>
      <c r="D42" s="223"/>
      <c r="E42" s="224">
        <v>7.7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9" t="s">
        <v>233</v>
      </c>
      <c r="B43" s="230" t="s">
        <v>151</v>
      </c>
      <c r="C43" s="249" t="s">
        <v>152</v>
      </c>
      <c r="D43" s="231"/>
      <c r="E43" s="232"/>
      <c r="F43" s="233"/>
      <c r="G43" s="233">
        <f>SUMIF(AG44:AG64,"&lt;&gt;NOR",G44:G64)</f>
        <v>0</v>
      </c>
      <c r="H43" s="233"/>
      <c r="I43" s="233">
        <f>SUM(I44:I64)</f>
        <v>0</v>
      </c>
      <c r="J43" s="233"/>
      <c r="K43" s="233">
        <f>SUM(K44:K64)</f>
        <v>0</v>
      </c>
      <c r="L43" s="233"/>
      <c r="M43" s="233">
        <f>SUM(M44:M64)</f>
        <v>0</v>
      </c>
      <c r="N43" s="232"/>
      <c r="O43" s="232">
        <f>SUM(O44:O64)</f>
        <v>2.12</v>
      </c>
      <c r="P43" s="232"/>
      <c r="Q43" s="232">
        <f>SUM(Q44:Q64)</f>
        <v>0</v>
      </c>
      <c r="R43" s="233"/>
      <c r="S43" s="233"/>
      <c r="T43" s="234"/>
      <c r="U43" s="228"/>
      <c r="V43" s="228">
        <f>SUM(V44:V64)</f>
        <v>8.0299999999999994</v>
      </c>
      <c r="W43" s="228"/>
      <c r="X43" s="228"/>
      <c r="Y43" s="228"/>
      <c r="AG43" t="s">
        <v>234</v>
      </c>
    </row>
    <row r="44" spans="1:60" outlineLevel="1" x14ac:dyDescent="0.2">
      <c r="A44" s="236">
        <v>9</v>
      </c>
      <c r="B44" s="237" t="s">
        <v>2145</v>
      </c>
      <c r="C44" s="250" t="s">
        <v>2146</v>
      </c>
      <c r="D44" s="238" t="s">
        <v>311</v>
      </c>
      <c r="E44" s="239">
        <v>0.5625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2.5251100000000002</v>
      </c>
      <c r="O44" s="239">
        <f>ROUND(E44*N44,2)</f>
        <v>1.42</v>
      </c>
      <c r="P44" s="239">
        <v>0</v>
      </c>
      <c r="Q44" s="239">
        <f>ROUND(E44*P44,2)</f>
        <v>0</v>
      </c>
      <c r="R44" s="241" t="s">
        <v>891</v>
      </c>
      <c r="S44" s="241" t="s">
        <v>239</v>
      </c>
      <c r="T44" s="242" t="s">
        <v>240</v>
      </c>
      <c r="U44" s="221">
        <v>1.448</v>
      </c>
      <c r="V44" s="221">
        <f>ROUND(E44*U44,2)</f>
        <v>0.81</v>
      </c>
      <c r="W44" s="221"/>
      <c r="X44" s="221" t="s">
        <v>241</v>
      </c>
      <c r="Y44" s="221" t="s">
        <v>615</v>
      </c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2" t="s">
        <v>2147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2148</v>
      </c>
      <c r="D46" s="223"/>
      <c r="E46" s="224">
        <v>0.28125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2149</v>
      </c>
      <c r="D47" s="223"/>
      <c r="E47" s="224">
        <v>0.28125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10</v>
      </c>
      <c r="B48" s="237" t="s">
        <v>2150</v>
      </c>
      <c r="C48" s="250" t="s">
        <v>2151</v>
      </c>
      <c r="D48" s="238" t="s">
        <v>237</v>
      </c>
      <c r="E48" s="239">
        <v>4.68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7.8200000000000006E-3</v>
      </c>
      <c r="O48" s="239">
        <f>ROUND(E48*N48,2)</f>
        <v>0.04</v>
      </c>
      <c r="P48" s="239">
        <v>0</v>
      </c>
      <c r="Q48" s="239">
        <f>ROUND(E48*P48,2)</f>
        <v>0</v>
      </c>
      <c r="R48" s="241" t="s">
        <v>891</v>
      </c>
      <c r="S48" s="241" t="s">
        <v>239</v>
      </c>
      <c r="T48" s="242" t="s">
        <v>240</v>
      </c>
      <c r="U48" s="221">
        <v>0.79</v>
      </c>
      <c r="V48" s="221">
        <f>ROUND(E48*U48,2)</f>
        <v>3.7</v>
      </c>
      <c r="W48" s="221"/>
      <c r="X48" s="221" t="s">
        <v>241</v>
      </c>
      <c r="Y48" s="221" t="s">
        <v>615</v>
      </c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2147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2152</v>
      </c>
      <c r="D50" s="223"/>
      <c r="E50" s="224">
        <v>2.34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2153</v>
      </c>
      <c r="D51" s="223"/>
      <c r="E51" s="224">
        <v>2.34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11</v>
      </c>
      <c r="B52" s="237" t="s">
        <v>2154</v>
      </c>
      <c r="C52" s="250" t="s">
        <v>2155</v>
      </c>
      <c r="D52" s="238" t="s">
        <v>237</v>
      </c>
      <c r="E52" s="239">
        <v>4.68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 t="s">
        <v>891</v>
      </c>
      <c r="S52" s="241" t="s">
        <v>239</v>
      </c>
      <c r="T52" s="242" t="s">
        <v>240</v>
      </c>
      <c r="U52" s="221">
        <v>0.24</v>
      </c>
      <c r="V52" s="221">
        <f>ROUND(E52*U52,2)</f>
        <v>1.1200000000000001</v>
      </c>
      <c r="W52" s="221"/>
      <c r="X52" s="221" t="s">
        <v>241</v>
      </c>
      <c r="Y52" s="221" t="s">
        <v>615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2147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2156</v>
      </c>
      <c r="D54" s="223"/>
      <c r="E54" s="224">
        <v>4.68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6">
        <v>12</v>
      </c>
      <c r="B55" s="237" t="s">
        <v>2157</v>
      </c>
      <c r="C55" s="250" t="s">
        <v>2158</v>
      </c>
      <c r="D55" s="238" t="s">
        <v>460</v>
      </c>
      <c r="E55" s="239">
        <v>6.7500000000000004E-2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1.0166500000000001</v>
      </c>
      <c r="O55" s="239">
        <f>ROUND(E55*N55,2)</f>
        <v>7.0000000000000007E-2</v>
      </c>
      <c r="P55" s="239">
        <v>0</v>
      </c>
      <c r="Q55" s="239">
        <f>ROUND(E55*P55,2)</f>
        <v>0</v>
      </c>
      <c r="R55" s="241" t="s">
        <v>891</v>
      </c>
      <c r="S55" s="241" t="s">
        <v>239</v>
      </c>
      <c r="T55" s="242" t="s">
        <v>240</v>
      </c>
      <c r="U55" s="221">
        <v>27.672999999999998</v>
      </c>
      <c r="V55" s="221">
        <f>ROUND(E55*U55,2)</f>
        <v>1.87</v>
      </c>
      <c r="W55" s="221"/>
      <c r="X55" s="221" t="s">
        <v>241</v>
      </c>
      <c r="Y55" s="221" t="s">
        <v>615</v>
      </c>
      <c r="Z55" s="210"/>
      <c r="AA55" s="210"/>
      <c r="AB55" s="210"/>
      <c r="AC55" s="210"/>
      <c r="AD55" s="210"/>
      <c r="AE55" s="210"/>
      <c r="AF55" s="210"/>
      <c r="AG55" s="210" t="s">
        <v>243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2159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2160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2161</v>
      </c>
      <c r="D58" s="223"/>
      <c r="E58" s="224">
        <v>6.7500000000000004E-2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2" t="s">
        <v>2162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6">
        <v>13</v>
      </c>
      <c r="B60" s="237" t="s">
        <v>708</v>
      </c>
      <c r="C60" s="250" t="s">
        <v>709</v>
      </c>
      <c r="D60" s="238" t="s">
        <v>311</v>
      </c>
      <c r="E60" s="239">
        <v>0.312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1.8907700000000001</v>
      </c>
      <c r="O60" s="239">
        <f>ROUND(E60*N60,2)</f>
        <v>0.59</v>
      </c>
      <c r="P60" s="239">
        <v>0</v>
      </c>
      <c r="Q60" s="239">
        <f>ROUND(E60*P60,2)</f>
        <v>0</v>
      </c>
      <c r="R60" s="241" t="s">
        <v>483</v>
      </c>
      <c r="S60" s="241" t="s">
        <v>239</v>
      </c>
      <c r="T60" s="242" t="s">
        <v>240</v>
      </c>
      <c r="U60" s="221">
        <v>1.6950000000000001</v>
      </c>
      <c r="V60" s="221">
        <f>ROUND(E60*U60,2)</f>
        <v>0.53</v>
      </c>
      <c r="W60" s="221"/>
      <c r="X60" s="221" t="s">
        <v>241</v>
      </c>
      <c r="Y60" s="221" t="s">
        <v>615</v>
      </c>
      <c r="Z60" s="210"/>
      <c r="AA60" s="210"/>
      <c r="AB60" s="210"/>
      <c r="AC60" s="210"/>
      <c r="AD60" s="210"/>
      <c r="AE60" s="210"/>
      <c r="AF60" s="210"/>
      <c r="AG60" s="210" t="s">
        <v>243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710</v>
      </c>
      <c r="D61" s="243"/>
      <c r="E61" s="243"/>
      <c r="F61" s="243"/>
      <c r="G61" s="243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2163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2164</v>
      </c>
      <c r="D63" s="223"/>
      <c r="E63" s="224">
        <v>0.156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2165</v>
      </c>
      <c r="D64" s="223"/>
      <c r="E64" s="224">
        <v>0.156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9" t="s">
        <v>233</v>
      </c>
      <c r="B65" s="230" t="s">
        <v>159</v>
      </c>
      <c r="C65" s="249" t="s">
        <v>160</v>
      </c>
      <c r="D65" s="231"/>
      <c r="E65" s="232"/>
      <c r="F65" s="233"/>
      <c r="G65" s="233">
        <f>SUMIF(AG66:AG96,"&lt;&gt;NOR",G66:G96)</f>
        <v>0</v>
      </c>
      <c r="H65" s="233"/>
      <c r="I65" s="233">
        <f>SUM(I66:I96)</f>
        <v>0</v>
      </c>
      <c r="J65" s="233"/>
      <c r="K65" s="233">
        <f>SUM(K66:K96)</f>
        <v>0</v>
      </c>
      <c r="L65" s="233"/>
      <c r="M65" s="233">
        <f>SUM(M66:M96)</f>
        <v>0</v>
      </c>
      <c r="N65" s="232"/>
      <c r="O65" s="232">
        <f>SUM(O66:O96)</f>
        <v>0.17</v>
      </c>
      <c r="P65" s="232"/>
      <c r="Q65" s="232">
        <f>SUM(Q66:Q96)</f>
        <v>0</v>
      </c>
      <c r="R65" s="233"/>
      <c r="S65" s="233"/>
      <c r="T65" s="234"/>
      <c r="U65" s="228"/>
      <c r="V65" s="228">
        <f>SUM(V66:V96)</f>
        <v>2.4300000000000002</v>
      </c>
      <c r="W65" s="228"/>
      <c r="X65" s="228"/>
      <c r="Y65" s="228"/>
      <c r="AG65" t="s">
        <v>234</v>
      </c>
    </row>
    <row r="66" spans="1:60" outlineLevel="1" x14ac:dyDescent="0.2">
      <c r="A66" s="236">
        <v>14</v>
      </c>
      <c r="B66" s="237" t="s">
        <v>2166</v>
      </c>
      <c r="C66" s="250" t="s">
        <v>2167</v>
      </c>
      <c r="D66" s="238" t="s">
        <v>289</v>
      </c>
      <c r="E66" s="239">
        <v>4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/>
      <c r="S66" s="241" t="s">
        <v>239</v>
      </c>
      <c r="T66" s="242" t="s">
        <v>240</v>
      </c>
      <c r="U66" s="221">
        <v>0.05</v>
      </c>
      <c r="V66" s="221">
        <f>ROUND(E66*U66,2)</f>
        <v>0.2</v>
      </c>
      <c r="W66" s="221"/>
      <c r="X66" s="221" t="s">
        <v>241</v>
      </c>
      <c r="Y66" s="221" t="s">
        <v>615</v>
      </c>
      <c r="Z66" s="210"/>
      <c r="AA66" s="210"/>
      <c r="AB66" s="210"/>
      <c r="AC66" s="210"/>
      <c r="AD66" s="210"/>
      <c r="AE66" s="210"/>
      <c r="AF66" s="210"/>
      <c r="AG66" s="210" t="s">
        <v>243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2168</v>
      </c>
      <c r="D67" s="223"/>
      <c r="E67" s="224">
        <v>4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6">
        <v>15</v>
      </c>
      <c r="B68" s="237" t="s">
        <v>2169</v>
      </c>
      <c r="C68" s="250" t="s">
        <v>2170</v>
      </c>
      <c r="D68" s="238" t="s">
        <v>289</v>
      </c>
      <c r="E68" s="239">
        <v>8.58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 t="s">
        <v>483</v>
      </c>
      <c r="S68" s="241" t="s">
        <v>239</v>
      </c>
      <c r="T68" s="242" t="s">
        <v>240</v>
      </c>
      <c r="U68" s="221">
        <v>6.6000000000000003E-2</v>
      </c>
      <c r="V68" s="221">
        <f>ROUND(E68*U68,2)</f>
        <v>0.56999999999999995</v>
      </c>
      <c r="W68" s="221"/>
      <c r="X68" s="221" t="s">
        <v>241</v>
      </c>
      <c r="Y68" s="221" t="s">
        <v>615</v>
      </c>
      <c r="Z68" s="210"/>
      <c r="AA68" s="210"/>
      <c r="AB68" s="210"/>
      <c r="AC68" s="210"/>
      <c r="AD68" s="210"/>
      <c r="AE68" s="210"/>
      <c r="AF68" s="210"/>
      <c r="AG68" s="210" t="s">
        <v>243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1" t="s">
        <v>2171</v>
      </c>
      <c r="D69" s="243"/>
      <c r="E69" s="243"/>
      <c r="F69" s="243"/>
      <c r="G69" s="243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245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2163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2172</v>
      </c>
      <c r="D71" s="223"/>
      <c r="E71" s="224">
        <v>4.29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2173</v>
      </c>
      <c r="D72" s="223"/>
      <c r="E72" s="224">
        <v>4.29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6">
        <v>16</v>
      </c>
      <c r="B73" s="237" t="s">
        <v>1547</v>
      </c>
      <c r="C73" s="250" t="s">
        <v>1548</v>
      </c>
      <c r="D73" s="238" t="s">
        <v>450</v>
      </c>
      <c r="E73" s="239">
        <v>6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1.0000000000000001E-5</v>
      </c>
      <c r="O73" s="239">
        <f>ROUND(E73*N73,2)</f>
        <v>0</v>
      </c>
      <c r="P73" s="239">
        <v>0</v>
      </c>
      <c r="Q73" s="239">
        <f>ROUND(E73*P73,2)</f>
        <v>0</v>
      </c>
      <c r="R73" s="241" t="s">
        <v>483</v>
      </c>
      <c r="S73" s="241" t="s">
        <v>239</v>
      </c>
      <c r="T73" s="242" t="s">
        <v>240</v>
      </c>
      <c r="U73" s="221">
        <v>0.17599999999999999</v>
      </c>
      <c r="V73" s="221">
        <f>ROUND(E73*U73,2)</f>
        <v>1.06</v>
      </c>
      <c r="W73" s="221"/>
      <c r="X73" s="221" t="s">
        <v>241</v>
      </c>
      <c r="Y73" s="221" t="s">
        <v>615</v>
      </c>
      <c r="Z73" s="210"/>
      <c r="AA73" s="210"/>
      <c r="AB73" s="210"/>
      <c r="AC73" s="210"/>
      <c r="AD73" s="210"/>
      <c r="AE73" s="210"/>
      <c r="AF73" s="210"/>
      <c r="AG73" s="210" t="s">
        <v>243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1" t="s">
        <v>710</v>
      </c>
      <c r="D74" s="243"/>
      <c r="E74" s="243"/>
      <c r="F74" s="243"/>
      <c r="G74" s="243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2" t="s">
        <v>2163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2174</v>
      </c>
      <c r="D76" s="223"/>
      <c r="E76" s="224"/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2175</v>
      </c>
      <c r="D77" s="223"/>
      <c r="E77" s="224">
        <v>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2176</v>
      </c>
      <c r="D78" s="223"/>
      <c r="E78" s="224"/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2177</v>
      </c>
      <c r="D79" s="223"/>
      <c r="E79" s="224">
        <v>4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247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6">
        <v>17</v>
      </c>
      <c r="B80" s="237" t="s">
        <v>2178</v>
      </c>
      <c r="C80" s="250" t="s">
        <v>2179</v>
      </c>
      <c r="D80" s="238" t="s">
        <v>450</v>
      </c>
      <c r="E80" s="239">
        <v>2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8.2019999999999996E-2</v>
      </c>
      <c r="O80" s="239">
        <f>ROUND(E80*N80,2)</f>
        <v>0.16</v>
      </c>
      <c r="P80" s="239">
        <v>0</v>
      </c>
      <c r="Q80" s="239">
        <f>ROUND(E80*P80,2)</f>
        <v>0</v>
      </c>
      <c r="R80" s="241" t="s">
        <v>1023</v>
      </c>
      <c r="S80" s="241" t="s">
        <v>239</v>
      </c>
      <c r="T80" s="242" t="s">
        <v>240</v>
      </c>
      <c r="U80" s="221">
        <v>0.3</v>
      </c>
      <c r="V80" s="221">
        <f>ROUND(E80*U80,2)</f>
        <v>0.6</v>
      </c>
      <c r="W80" s="221"/>
      <c r="X80" s="221" t="s">
        <v>241</v>
      </c>
      <c r="Y80" s="221" t="s">
        <v>615</v>
      </c>
      <c r="Z80" s="210"/>
      <c r="AA80" s="210"/>
      <c r="AB80" s="210"/>
      <c r="AC80" s="210"/>
      <c r="AD80" s="210"/>
      <c r="AE80" s="210"/>
      <c r="AF80" s="210"/>
      <c r="AG80" s="210" t="s">
        <v>243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1" t="s">
        <v>301</v>
      </c>
      <c r="D81" s="243"/>
      <c r="E81" s="243"/>
      <c r="F81" s="243"/>
      <c r="G81" s="243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245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2" t="s">
        <v>2180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2181</v>
      </c>
      <c r="D83" s="223"/>
      <c r="E83" s="224">
        <v>1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2182</v>
      </c>
      <c r="D84" s="223"/>
      <c r="E84" s="224">
        <v>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1" x14ac:dyDescent="0.2">
      <c r="A85" s="236">
        <v>18</v>
      </c>
      <c r="B85" s="237" t="s">
        <v>2183</v>
      </c>
      <c r="C85" s="250" t="s">
        <v>2184</v>
      </c>
      <c r="D85" s="238" t="s">
        <v>450</v>
      </c>
      <c r="E85" s="239">
        <v>9.8670000000000009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1.5E-3</v>
      </c>
      <c r="O85" s="239">
        <f>ROUND(E85*N85,2)</f>
        <v>0.01</v>
      </c>
      <c r="P85" s="239">
        <v>0</v>
      </c>
      <c r="Q85" s="239">
        <f>ROUND(E85*P85,2)</f>
        <v>0</v>
      </c>
      <c r="R85" s="241" t="s">
        <v>461</v>
      </c>
      <c r="S85" s="241" t="s">
        <v>239</v>
      </c>
      <c r="T85" s="242" t="s">
        <v>240</v>
      </c>
      <c r="U85" s="221">
        <v>0</v>
      </c>
      <c r="V85" s="221">
        <f>ROUND(E85*U85,2)</f>
        <v>0</v>
      </c>
      <c r="W85" s="221"/>
      <c r="X85" s="221" t="s">
        <v>462</v>
      </c>
      <c r="Y85" s="221" t="s">
        <v>615</v>
      </c>
      <c r="Z85" s="210"/>
      <c r="AA85" s="210"/>
      <c r="AB85" s="210"/>
      <c r="AC85" s="210"/>
      <c r="AD85" s="210"/>
      <c r="AE85" s="210"/>
      <c r="AF85" s="210"/>
      <c r="AG85" s="210" t="s">
        <v>463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2" t="s">
        <v>2163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2185</v>
      </c>
      <c r="D87" s="223"/>
      <c r="E87" s="224">
        <v>9.8670000000000009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247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6">
        <v>19</v>
      </c>
      <c r="B88" s="237" t="s">
        <v>702</v>
      </c>
      <c r="C88" s="250" t="s">
        <v>1029</v>
      </c>
      <c r="D88" s="238" t="s">
        <v>289</v>
      </c>
      <c r="E88" s="239">
        <v>4.5999999999999996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4.8000000000000001E-4</v>
      </c>
      <c r="O88" s="239">
        <f>ROUND(E88*N88,2)</f>
        <v>0</v>
      </c>
      <c r="P88" s="239">
        <v>0</v>
      </c>
      <c r="Q88" s="239">
        <f>ROUND(E88*P88,2)</f>
        <v>0</v>
      </c>
      <c r="R88" s="241" t="s">
        <v>461</v>
      </c>
      <c r="S88" s="241" t="s">
        <v>239</v>
      </c>
      <c r="T88" s="242" t="s">
        <v>1875</v>
      </c>
      <c r="U88" s="221">
        <v>0</v>
      </c>
      <c r="V88" s="221">
        <f>ROUND(E88*U88,2)</f>
        <v>0</v>
      </c>
      <c r="W88" s="221"/>
      <c r="X88" s="221" t="s">
        <v>462</v>
      </c>
      <c r="Y88" s="221" t="s">
        <v>615</v>
      </c>
      <c r="Z88" s="210"/>
      <c r="AA88" s="210"/>
      <c r="AB88" s="210"/>
      <c r="AC88" s="210"/>
      <c r="AD88" s="210"/>
      <c r="AE88" s="210"/>
      <c r="AF88" s="210"/>
      <c r="AG88" s="210" t="s">
        <v>463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2" t="s">
        <v>2186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2187</v>
      </c>
      <c r="D90" s="223"/>
      <c r="E90" s="224">
        <v>4.5999999999999996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3.75" outlineLevel="1" x14ac:dyDescent="0.2">
      <c r="A91" s="236">
        <v>20</v>
      </c>
      <c r="B91" s="237" t="s">
        <v>2188</v>
      </c>
      <c r="C91" s="250" t="s">
        <v>2189</v>
      </c>
      <c r="D91" s="238" t="s">
        <v>450</v>
      </c>
      <c r="E91" s="239">
        <v>4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2.9E-4</v>
      </c>
      <c r="O91" s="239">
        <f>ROUND(E91*N91,2)</f>
        <v>0</v>
      </c>
      <c r="P91" s="239">
        <v>0</v>
      </c>
      <c r="Q91" s="239">
        <f>ROUND(E91*P91,2)</f>
        <v>0</v>
      </c>
      <c r="R91" s="241" t="s">
        <v>461</v>
      </c>
      <c r="S91" s="241" t="s">
        <v>239</v>
      </c>
      <c r="T91" s="242" t="s">
        <v>240</v>
      </c>
      <c r="U91" s="221">
        <v>0</v>
      </c>
      <c r="V91" s="221">
        <f>ROUND(E91*U91,2)</f>
        <v>0</v>
      </c>
      <c r="W91" s="221"/>
      <c r="X91" s="221" t="s">
        <v>462</v>
      </c>
      <c r="Y91" s="221" t="s">
        <v>615</v>
      </c>
      <c r="Z91" s="210"/>
      <c r="AA91" s="210"/>
      <c r="AB91" s="210"/>
      <c r="AC91" s="210"/>
      <c r="AD91" s="210"/>
      <c r="AE91" s="210"/>
      <c r="AF91" s="210"/>
      <c r="AG91" s="210" t="s">
        <v>463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2163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2190</v>
      </c>
      <c r="D93" s="223"/>
      <c r="E93" s="224">
        <v>4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3.75" outlineLevel="1" x14ac:dyDescent="0.2">
      <c r="A94" s="236">
        <v>21</v>
      </c>
      <c r="B94" s="237" t="s">
        <v>2191</v>
      </c>
      <c r="C94" s="250" t="s">
        <v>2192</v>
      </c>
      <c r="D94" s="238" t="s">
        <v>450</v>
      </c>
      <c r="E94" s="239">
        <v>2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3.6999999999999999E-4</v>
      </c>
      <c r="O94" s="239">
        <f>ROUND(E94*N94,2)</f>
        <v>0</v>
      </c>
      <c r="P94" s="239">
        <v>0</v>
      </c>
      <c r="Q94" s="239">
        <f>ROUND(E94*P94,2)</f>
        <v>0</v>
      </c>
      <c r="R94" s="241" t="s">
        <v>461</v>
      </c>
      <c r="S94" s="241" t="s">
        <v>239</v>
      </c>
      <c r="T94" s="242" t="s">
        <v>240</v>
      </c>
      <c r="U94" s="221">
        <v>0</v>
      </c>
      <c r="V94" s="221">
        <f>ROUND(E94*U94,2)</f>
        <v>0</v>
      </c>
      <c r="W94" s="221"/>
      <c r="X94" s="221" t="s">
        <v>462</v>
      </c>
      <c r="Y94" s="221" t="s">
        <v>615</v>
      </c>
      <c r="Z94" s="210"/>
      <c r="AA94" s="210"/>
      <c r="AB94" s="210"/>
      <c r="AC94" s="210"/>
      <c r="AD94" s="210"/>
      <c r="AE94" s="210"/>
      <c r="AF94" s="210"/>
      <c r="AG94" s="210" t="s">
        <v>463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2" t="s">
        <v>2163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2193</v>
      </c>
      <c r="D96" s="223"/>
      <c r="E96" s="224">
        <v>2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9" t="s">
        <v>233</v>
      </c>
      <c r="B97" s="230" t="s">
        <v>169</v>
      </c>
      <c r="C97" s="249" t="s">
        <v>170</v>
      </c>
      <c r="D97" s="231"/>
      <c r="E97" s="232"/>
      <c r="F97" s="233"/>
      <c r="G97" s="233">
        <f>SUMIF(AG98:AG99,"&lt;&gt;NOR",G98:G99)</f>
        <v>0</v>
      </c>
      <c r="H97" s="233"/>
      <c r="I97" s="233">
        <f>SUM(I98:I99)</f>
        <v>0</v>
      </c>
      <c r="J97" s="233"/>
      <c r="K97" s="233">
        <f>SUM(K98:K99)</f>
        <v>0</v>
      </c>
      <c r="L97" s="233"/>
      <c r="M97" s="233">
        <f>SUM(M98:M99)</f>
        <v>0</v>
      </c>
      <c r="N97" s="232"/>
      <c r="O97" s="232">
        <f>SUM(O98:O99)</f>
        <v>0</v>
      </c>
      <c r="P97" s="232"/>
      <c r="Q97" s="232">
        <f>SUM(Q98:Q99)</f>
        <v>0</v>
      </c>
      <c r="R97" s="233"/>
      <c r="S97" s="233"/>
      <c r="T97" s="234"/>
      <c r="U97" s="228"/>
      <c r="V97" s="228">
        <f>SUM(V98:V99)</f>
        <v>9.92</v>
      </c>
      <c r="W97" s="228"/>
      <c r="X97" s="228"/>
      <c r="Y97" s="228"/>
      <c r="AG97" t="s">
        <v>234</v>
      </c>
    </row>
    <row r="98" spans="1:60" outlineLevel="1" x14ac:dyDescent="0.2">
      <c r="A98" s="236">
        <v>22</v>
      </c>
      <c r="B98" s="237" t="s">
        <v>2194</v>
      </c>
      <c r="C98" s="250" t="s">
        <v>2195</v>
      </c>
      <c r="D98" s="238" t="s">
        <v>460</v>
      </c>
      <c r="E98" s="239">
        <v>11.643129999999999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41" t="s">
        <v>891</v>
      </c>
      <c r="S98" s="241" t="s">
        <v>239</v>
      </c>
      <c r="T98" s="242" t="s">
        <v>240</v>
      </c>
      <c r="U98" s="221">
        <v>0.85199999999999998</v>
      </c>
      <c r="V98" s="221">
        <f>ROUND(E98*U98,2)</f>
        <v>9.92</v>
      </c>
      <c r="W98" s="221"/>
      <c r="X98" s="221" t="s">
        <v>563</v>
      </c>
      <c r="Y98" s="221" t="s">
        <v>615</v>
      </c>
      <c r="Z98" s="210"/>
      <c r="AA98" s="210"/>
      <c r="AB98" s="210"/>
      <c r="AC98" s="210"/>
      <c r="AD98" s="210"/>
      <c r="AE98" s="210"/>
      <c r="AF98" s="210"/>
      <c r="AG98" s="210" t="s">
        <v>564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2" x14ac:dyDescent="0.2">
      <c r="A99" s="217"/>
      <c r="B99" s="218"/>
      <c r="C99" s="251" t="s">
        <v>2196</v>
      </c>
      <c r="D99" s="243"/>
      <c r="E99" s="243"/>
      <c r="F99" s="243"/>
      <c r="G99" s="243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44" t="str">
        <f>C99</f>
        <v>přesun hmot pro budovy občanské výstavby (JKSO 801), budovy pro bydlení (JKSO 803) budovy pro výrobu a služby (JKSO 812) s nosnou svislou konstrukcí zděnou z cihel nebo tvárnic nebo kovovou</v>
      </c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29" t="s">
        <v>233</v>
      </c>
      <c r="B100" s="230" t="s">
        <v>173</v>
      </c>
      <c r="C100" s="249" t="s">
        <v>174</v>
      </c>
      <c r="D100" s="231"/>
      <c r="E100" s="232"/>
      <c r="F100" s="233"/>
      <c r="G100" s="233">
        <f>SUMIF(AG101:AG112,"&lt;&gt;NOR",G101:G112)</f>
        <v>0</v>
      </c>
      <c r="H100" s="233"/>
      <c r="I100" s="233">
        <f>SUM(I101:I112)</f>
        <v>0</v>
      </c>
      <c r="J100" s="233"/>
      <c r="K100" s="233">
        <f>SUM(K101:K112)</f>
        <v>0</v>
      </c>
      <c r="L100" s="233"/>
      <c r="M100" s="233">
        <f>SUM(M101:M112)</f>
        <v>0</v>
      </c>
      <c r="N100" s="232"/>
      <c r="O100" s="232">
        <f>SUM(O101:O112)</f>
        <v>7.0000000000000007E-2</v>
      </c>
      <c r="P100" s="232"/>
      <c r="Q100" s="232">
        <f>SUM(Q101:Q112)</f>
        <v>0</v>
      </c>
      <c r="R100" s="233"/>
      <c r="S100" s="233"/>
      <c r="T100" s="234"/>
      <c r="U100" s="228"/>
      <c r="V100" s="228">
        <f>SUM(V101:V112)</f>
        <v>5.3</v>
      </c>
      <c r="W100" s="228"/>
      <c r="X100" s="228"/>
      <c r="Y100" s="228"/>
      <c r="AG100" t="s">
        <v>234</v>
      </c>
    </row>
    <row r="101" spans="1:60" ht="45" outlineLevel="1" x14ac:dyDescent="0.2">
      <c r="A101" s="236">
        <v>23</v>
      </c>
      <c r="B101" s="237" t="s">
        <v>1113</v>
      </c>
      <c r="C101" s="250" t="s">
        <v>2197</v>
      </c>
      <c r="D101" s="238" t="s">
        <v>237</v>
      </c>
      <c r="E101" s="239">
        <v>5.6050000000000004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5.1999999999999995E-4</v>
      </c>
      <c r="O101" s="239">
        <f>ROUND(E101*N101,2)</f>
        <v>0</v>
      </c>
      <c r="P101" s="239">
        <v>0</v>
      </c>
      <c r="Q101" s="239">
        <f>ROUND(E101*P101,2)</f>
        <v>0</v>
      </c>
      <c r="R101" s="241" t="s">
        <v>1115</v>
      </c>
      <c r="S101" s="241" t="s">
        <v>239</v>
      </c>
      <c r="T101" s="242" t="s">
        <v>240</v>
      </c>
      <c r="U101" s="221">
        <v>4.9000000000000002E-2</v>
      </c>
      <c r="V101" s="221">
        <f>ROUND(E101*U101,2)</f>
        <v>0.27</v>
      </c>
      <c r="W101" s="221"/>
      <c r="X101" s="221" t="s">
        <v>241</v>
      </c>
      <c r="Y101" s="221" t="s">
        <v>615</v>
      </c>
      <c r="Z101" s="210"/>
      <c r="AA101" s="210"/>
      <c r="AB101" s="210"/>
      <c r="AC101" s="210"/>
      <c r="AD101" s="210"/>
      <c r="AE101" s="210"/>
      <c r="AF101" s="210"/>
      <c r="AG101" s="210" t="s">
        <v>243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2" t="s">
        <v>2198</v>
      </c>
      <c r="D102" s="223"/>
      <c r="E102" s="224"/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2199</v>
      </c>
      <c r="D103" s="223"/>
      <c r="E103" s="224">
        <v>5.6050000000000004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45" outlineLevel="1" x14ac:dyDescent="0.2">
      <c r="A104" s="236">
        <v>24</v>
      </c>
      <c r="B104" s="237" t="s">
        <v>2200</v>
      </c>
      <c r="C104" s="250" t="s">
        <v>2201</v>
      </c>
      <c r="D104" s="238" t="s">
        <v>237</v>
      </c>
      <c r="E104" s="239">
        <v>5.6050000000000004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1.179E-2</v>
      </c>
      <c r="O104" s="239">
        <f>ROUND(E104*N104,2)</f>
        <v>7.0000000000000007E-2</v>
      </c>
      <c r="P104" s="239">
        <v>0</v>
      </c>
      <c r="Q104" s="239">
        <f>ROUND(E104*P104,2)</f>
        <v>0</v>
      </c>
      <c r="R104" s="241" t="s">
        <v>1115</v>
      </c>
      <c r="S104" s="241" t="s">
        <v>239</v>
      </c>
      <c r="T104" s="242" t="s">
        <v>240</v>
      </c>
      <c r="U104" s="221">
        <v>0.53200000000000003</v>
      </c>
      <c r="V104" s="221">
        <f>ROUND(E104*U104,2)</f>
        <v>2.98</v>
      </c>
      <c r="W104" s="221"/>
      <c r="X104" s="221" t="s">
        <v>241</v>
      </c>
      <c r="Y104" s="221" t="s">
        <v>615</v>
      </c>
      <c r="Z104" s="210"/>
      <c r="AA104" s="210"/>
      <c r="AB104" s="210"/>
      <c r="AC104" s="210"/>
      <c r="AD104" s="210"/>
      <c r="AE104" s="210"/>
      <c r="AF104" s="210"/>
      <c r="AG104" s="210" t="s">
        <v>243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2" t="s">
        <v>2198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2199</v>
      </c>
      <c r="D106" s="223"/>
      <c r="E106" s="224">
        <v>5.6050000000000004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6">
        <v>25</v>
      </c>
      <c r="B107" s="237" t="s">
        <v>1117</v>
      </c>
      <c r="C107" s="250" t="s">
        <v>1118</v>
      </c>
      <c r="D107" s="238" t="s">
        <v>237</v>
      </c>
      <c r="E107" s="239">
        <v>12.8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1.7000000000000001E-4</v>
      </c>
      <c r="O107" s="239">
        <f>ROUND(E107*N107,2)</f>
        <v>0</v>
      </c>
      <c r="P107" s="239">
        <v>0</v>
      </c>
      <c r="Q107" s="239">
        <f>ROUND(E107*P107,2)</f>
        <v>0</v>
      </c>
      <c r="R107" s="241" t="s">
        <v>1115</v>
      </c>
      <c r="S107" s="241" t="s">
        <v>239</v>
      </c>
      <c r="T107" s="242" t="s">
        <v>240</v>
      </c>
      <c r="U107" s="221">
        <v>0.16</v>
      </c>
      <c r="V107" s="221">
        <f>ROUND(E107*U107,2)</f>
        <v>2.0499999999999998</v>
      </c>
      <c r="W107" s="221"/>
      <c r="X107" s="221" t="s">
        <v>241</v>
      </c>
      <c r="Y107" s="221" t="s">
        <v>615</v>
      </c>
      <c r="Z107" s="210"/>
      <c r="AA107" s="210"/>
      <c r="AB107" s="210"/>
      <c r="AC107" s="210"/>
      <c r="AD107" s="210"/>
      <c r="AE107" s="210"/>
      <c r="AF107" s="210"/>
      <c r="AG107" s="210" t="s">
        <v>243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2" t="s">
        <v>2202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2203</v>
      </c>
      <c r="D109" s="223"/>
      <c r="E109" s="224">
        <v>6.4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2204</v>
      </c>
      <c r="D110" s="223"/>
      <c r="E110" s="224">
        <v>6.4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>
        <v>26</v>
      </c>
      <c r="B111" s="218" t="s">
        <v>1127</v>
      </c>
      <c r="C111" s="253" t="s">
        <v>1128</v>
      </c>
      <c r="D111" s="219" t="s">
        <v>0</v>
      </c>
      <c r="E111" s="245"/>
      <c r="F111" s="222"/>
      <c r="G111" s="221">
        <f>ROUND(E111*F111,2)</f>
        <v>0</v>
      </c>
      <c r="H111" s="222"/>
      <c r="I111" s="221">
        <f>ROUND(E111*H111,2)</f>
        <v>0</v>
      </c>
      <c r="J111" s="222"/>
      <c r="K111" s="221">
        <f>ROUND(E111*J111,2)</f>
        <v>0</v>
      </c>
      <c r="L111" s="221">
        <v>21</v>
      </c>
      <c r="M111" s="221">
        <f>G111*(1+L111/100)</f>
        <v>0</v>
      </c>
      <c r="N111" s="220">
        <v>0</v>
      </c>
      <c r="O111" s="220">
        <f>ROUND(E111*N111,2)</f>
        <v>0</v>
      </c>
      <c r="P111" s="220">
        <v>0</v>
      </c>
      <c r="Q111" s="220">
        <f>ROUND(E111*P111,2)</f>
        <v>0</v>
      </c>
      <c r="R111" s="221" t="s">
        <v>1115</v>
      </c>
      <c r="S111" s="221" t="s">
        <v>239</v>
      </c>
      <c r="T111" s="221" t="s">
        <v>240</v>
      </c>
      <c r="U111" s="221">
        <v>0</v>
      </c>
      <c r="V111" s="221">
        <f>ROUND(E111*U111,2)</f>
        <v>0</v>
      </c>
      <c r="W111" s="221"/>
      <c r="X111" s="221" t="s">
        <v>563</v>
      </c>
      <c r="Y111" s="221" t="s">
        <v>615</v>
      </c>
      <c r="Z111" s="210"/>
      <c r="AA111" s="210"/>
      <c r="AB111" s="210"/>
      <c r="AC111" s="210"/>
      <c r="AD111" s="210"/>
      <c r="AE111" s="210"/>
      <c r="AF111" s="210"/>
      <c r="AG111" s="210" t="s">
        <v>564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4" t="s">
        <v>1129</v>
      </c>
      <c r="D112" s="246"/>
      <c r="E112" s="246"/>
      <c r="F112" s="246"/>
      <c r="G112" s="246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29" t="s">
        <v>233</v>
      </c>
      <c r="B113" s="230" t="s">
        <v>179</v>
      </c>
      <c r="C113" s="249" t="s">
        <v>180</v>
      </c>
      <c r="D113" s="231"/>
      <c r="E113" s="232"/>
      <c r="F113" s="233"/>
      <c r="G113" s="233">
        <f>SUMIF(AG114:AG140,"&lt;&gt;NOR",G114:G140)</f>
        <v>0</v>
      </c>
      <c r="H113" s="233"/>
      <c r="I113" s="233">
        <f>SUM(I114:I140)</f>
        <v>0</v>
      </c>
      <c r="J113" s="233"/>
      <c r="K113" s="233">
        <f>SUM(K114:K140)</f>
        <v>0</v>
      </c>
      <c r="L113" s="233"/>
      <c r="M113" s="233">
        <f>SUM(M114:M140)</f>
        <v>0</v>
      </c>
      <c r="N113" s="232"/>
      <c r="O113" s="232">
        <f>SUM(O114:O140)</f>
        <v>2.4900000000000002</v>
      </c>
      <c r="P113" s="232"/>
      <c r="Q113" s="232">
        <f>SUM(Q114:Q140)</f>
        <v>0</v>
      </c>
      <c r="R113" s="233"/>
      <c r="S113" s="233"/>
      <c r="T113" s="234"/>
      <c r="U113" s="228"/>
      <c r="V113" s="228">
        <f>SUM(V114:V140)</f>
        <v>0</v>
      </c>
      <c r="W113" s="228"/>
      <c r="X113" s="228"/>
      <c r="Y113" s="228"/>
      <c r="AG113" t="s">
        <v>234</v>
      </c>
    </row>
    <row r="114" spans="1:60" ht="22.5" outlineLevel="1" x14ac:dyDescent="0.2">
      <c r="A114" s="236">
        <v>27</v>
      </c>
      <c r="B114" s="237" t="s">
        <v>2205</v>
      </c>
      <c r="C114" s="250" t="s">
        <v>2206</v>
      </c>
      <c r="D114" s="238" t="s">
        <v>450</v>
      </c>
      <c r="E114" s="239">
        <v>2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41"/>
      <c r="S114" s="241" t="s">
        <v>429</v>
      </c>
      <c r="T114" s="242" t="s">
        <v>430</v>
      </c>
      <c r="U114" s="221">
        <v>0</v>
      </c>
      <c r="V114" s="221">
        <f>ROUND(E114*U114,2)</f>
        <v>0</v>
      </c>
      <c r="W114" s="221"/>
      <c r="X114" s="221" t="s">
        <v>241</v>
      </c>
      <c r="Y114" s="221" t="s">
        <v>615</v>
      </c>
      <c r="Z114" s="210"/>
      <c r="AA114" s="210"/>
      <c r="AB114" s="210"/>
      <c r="AC114" s="210"/>
      <c r="AD114" s="210"/>
      <c r="AE114" s="210"/>
      <c r="AF114" s="210"/>
      <c r="AG114" s="210" t="s">
        <v>243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5" t="s">
        <v>2207</v>
      </c>
      <c r="D115" s="247"/>
      <c r="E115" s="247"/>
      <c r="F115" s="247"/>
      <c r="G115" s="247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608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6" t="s">
        <v>2208</v>
      </c>
      <c r="D116" s="248"/>
      <c r="E116" s="248"/>
      <c r="F116" s="248"/>
      <c r="G116" s="248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608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 t="s">
        <v>2209</v>
      </c>
      <c r="D117" s="223"/>
      <c r="E117" s="224"/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2181</v>
      </c>
      <c r="D118" s="223"/>
      <c r="E118" s="224">
        <v>1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2182</v>
      </c>
      <c r="D119" s="223"/>
      <c r="E119" s="224">
        <v>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6">
        <v>28</v>
      </c>
      <c r="B120" s="237" t="s">
        <v>2210</v>
      </c>
      <c r="C120" s="250" t="s">
        <v>2211</v>
      </c>
      <c r="D120" s="238" t="s">
        <v>450</v>
      </c>
      <c r="E120" s="239">
        <v>2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/>
      <c r="S120" s="241" t="s">
        <v>429</v>
      </c>
      <c r="T120" s="242" t="s">
        <v>430</v>
      </c>
      <c r="U120" s="221">
        <v>0</v>
      </c>
      <c r="V120" s="221">
        <f>ROUND(E120*U120,2)</f>
        <v>0</v>
      </c>
      <c r="W120" s="221"/>
      <c r="X120" s="221" t="s">
        <v>241</v>
      </c>
      <c r="Y120" s="221" t="s">
        <v>615</v>
      </c>
      <c r="Z120" s="210"/>
      <c r="AA120" s="210"/>
      <c r="AB120" s="210"/>
      <c r="AC120" s="210"/>
      <c r="AD120" s="210"/>
      <c r="AE120" s="210"/>
      <c r="AF120" s="210"/>
      <c r="AG120" s="210" t="s">
        <v>243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2" t="s">
        <v>2212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2181</v>
      </c>
      <c r="D122" s="223"/>
      <c r="E122" s="224">
        <v>1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2182</v>
      </c>
      <c r="D123" s="223"/>
      <c r="E123" s="224">
        <v>1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6">
        <v>29</v>
      </c>
      <c r="B124" s="237" t="s">
        <v>2213</v>
      </c>
      <c r="C124" s="250" t="s">
        <v>2214</v>
      </c>
      <c r="D124" s="238" t="s">
        <v>450</v>
      </c>
      <c r="E124" s="239">
        <v>2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/>
      <c r="S124" s="241" t="s">
        <v>429</v>
      </c>
      <c r="T124" s="242" t="s">
        <v>430</v>
      </c>
      <c r="U124" s="221">
        <v>0</v>
      </c>
      <c r="V124" s="221">
        <f>ROUND(E124*U124,2)</f>
        <v>0</v>
      </c>
      <c r="W124" s="221"/>
      <c r="X124" s="221" t="s">
        <v>241</v>
      </c>
      <c r="Y124" s="221" t="s">
        <v>615</v>
      </c>
      <c r="Z124" s="210"/>
      <c r="AA124" s="210"/>
      <c r="AB124" s="210"/>
      <c r="AC124" s="210"/>
      <c r="AD124" s="210"/>
      <c r="AE124" s="210"/>
      <c r="AF124" s="210"/>
      <c r="AG124" s="210" t="s">
        <v>243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5" t="s">
        <v>2215</v>
      </c>
      <c r="D125" s="247"/>
      <c r="E125" s="247"/>
      <c r="F125" s="247"/>
      <c r="G125" s="247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608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6" t="s">
        <v>2216</v>
      </c>
      <c r="D126" s="248"/>
      <c r="E126" s="248"/>
      <c r="F126" s="248"/>
      <c r="G126" s="248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608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6" t="s">
        <v>2217</v>
      </c>
      <c r="D127" s="248"/>
      <c r="E127" s="248"/>
      <c r="F127" s="248"/>
      <c r="G127" s="248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608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6" t="s">
        <v>2218</v>
      </c>
      <c r="D128" s="248"/>
      <c r="E128" s="248"/>
      <c r="F128" s="248"/>
      <c r="G128" s="248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608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6" t="s">
        <v>2219</v>
      </c>
      <c r="D129" s="248"/>
      <c r="E129" s="248"/>
      <c r="F129" s="248"/>
      <c r="G129" s="248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608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2" t="s">
        <v>2212</v>
      </c>
      <c r="D130" s="223"/>
      <c r="E130" s="224"/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2181</v>
      </c>
      <c r="D131" s="223"/>
      <c r="E131" s="224">
        <v>1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2182</v>
      </c>
      <c r="D132" s="223"/>
      <c r="E132" s="224">
        <v>1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6">
        <v>30</v>
      </c>
      <c r="B133" s="237" t="s">
        <v>2220</v>
      </c>
      <c r="C133" s="250" t="s">
        <v>2221</v>
      </c>
      <c r="D133" s="238" t="s">
        <v>587</v>
      </c>
      <c r="E133" s="239">
        <v>62.22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0.04</v>
      </c>
      <c r="O133" s="239">
        <f>ROUND(E133*N133,2)</f>
        <v>2.4900000000000002</v>
      </c>
      <c r="P133" s="239">
        <v>0</v>
      </c>
      <c r="Q133" s="239">
        <f>ROUND(E133*P133,2)</f>
        <v>0</v>
      </c>
      <c r="R133" s="241"/>
      <c r="S133" s="241" t="s">
        <v>429</v>
      </c>
      <c r="T133" s="242" t="s">
        <v>430</v>
      </c>
      <c r="U133" s="221">
        <v>0</v>
      </c>
      <c r="V133" s="221">
        <f>ROUND(E133*U133,2)</f>
        <v>0</v>
      </c>
      <c r="W133" s="221"/>
      <c r="X133" s="221" t="s">
        <v>241</v>
      </c>
      <c r="Y133" s="221" t="s">
        <v>615</v>
      </c>
      <c r="Z133" s="210"/>
      <c r="AA133" s="210"/>
      <c r="AB133" s="210"/>
      <c r="AC133" s="210"/>
      <c r="AD133" s="210"/>
      <c r="AE133" s="210"/>
      <c r="AF133" s="210"/>
      <c r="AG133" s="210" t="s">
        <v>243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5" t="s">
        <v>2222</v>
      </c>
      <c r="D134" s="247"/>
      <c r="E134" s="247"/>
      <c r="F134" s="247"/>
      <c r="G134" s="247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608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2" t="s">
        <v>2223</v>
      </c>
      <c r="D135" s="223"/>
      <c r="E135" s="224">
        <v>33.479999999999997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2224</v>
      </c>
      <c r="D136" s="223"/>
      <c r="E136" s="224">
        <v>2.4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2225</v>
      </c>
      <c r="D137" s="223"/>
      <c r="E137" s="224">
        <v>21.34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2226</v>
      </c>
      <c r="D138" s="223"/>
      <c r="E138" s="224">
        <v>5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>
        <v>31</v>
      </c>
      <c r="B139" s="218" t="s">
        <v>601</v>
      </c>
      <c r="C139" s="253" t="s">
        <v>602</v>
      </c>
      <c r="D139" s="219" t="s">
        <v>0</v>
      </c>
      <c r="E139" s="245"/>
      <c r="F139" s="222"/>
      <c r="G139" s="221">
        <f>ROUND(E139*F139,2)</f>
        <v>0</v>
      </c>
      <c r="H139" s="222"/>
      <c r="I139" s="221">
        <f>ROUND(E139*H139,2)</f>
        <v>0</v>
      </c>
      <c r="J139" s="222"/>
      <c r="K139" s="221">
        <f>ROUND(E139*J139,2)</f>
        <v>0</v>
      </c>
      <c r="L139" s="221">
        <v>21</v>
      </c>
      <c r="M139" s="221">
        <f>G139*(1+L139/100)</f>
        <v>0</v>
      </c>
      <c r="N139" s="220">
        <v>0</v>
      </c>
      <c r="O139" s="220">
        <f>ROUND(E139*N139,2)</f>
        <v>0</v>
      </c>
      <c r="P139" s="220">
        <v>0</v>
      </c>
      <c r="Q139" s="220">
        <f>ROUND(E139*P139,2)</f>
        <v>0</v>
      </c>
      <c r="R139" s="221" t="s">
        <v>581</v>
      </c>
      <c r="S139" s="221" t="s">
        <v>239</v>
      </c>
      <c r="T139" s="221" t="s">
        <v>240</v>
      </c>
      <c r="U139" s="221">
        <v>0</v>
      </c>
      <c r="V139" s="221">
        <f>ROUND(E139*U139,2)</f>
        <v>0</v>
      </c>
      <c r="W139" s="221"/>
      <c r="X139" s="221" t="s">
        <v>563</v>
      </c>
      <c r="Y139" s="221" t="s">
        <v>615</v>
      </c>
      <c r="Z139" s="210"/>
      <c r="AA139" s="210"/>
      <c r="AB139" s="210"/>
      <c r="AC139" s="210"/>
      <c r="AD139" s="210"/>
      <c r="AE139" s="210"/>
      <c r="AF139" s="210"/>
      <c r="AG139" s="210" t="s">
        <v>564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4" t="s">
        <v>578</v>
      </c>
      <c r="D140" s="246"/>
      <c r="E140" s="246"/>
      <c r="F140" s="246"/>
      <c r="G140" s="246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29" t="s">
        <v>233</v>
      </c>
      <c r="B141" s="230" t="s">
        <v>181</v>
      </c>
      <c r="C141" s="249" t="s">
        <v>182</v>
      </c>
      <c r="D141" s="231"/>
      <c r="E141" s="232"/>
      <c r="F141" s="233"/>
      <c r="G141" s="233">
        <f>SUMIF(AG142:AG147,"&lt;&gt;NOR",G142:G147)</f>
        <v>0</v>
      </c>
      <c r="H141" s="233"/>
      <c r="I141" s="233">
        <f>SUM(I142:I147)</f>
        <v>0</v>
      </c>
      <c r="J141" s="233"/>
      <c r="K141" s="233">
        <f>SUM(K142:K147)</f>
        <v>0</v>
      </c>
      <c r="L141" s="233"/>
      <c r="M141" s="233">
        <f>SUM(M142:M147)</f>
        <v>0</v>
      </c>
      <c r="N141" s="232"/>
      <c r="O141" s="232">
        <f>SUM(O142:O147)</f>
        <v>0</v>
      </c>
      <c r="P141" s="232"/>
      <c r="Q141" s="232">
        <f>SUM(Q142:Q147)</f>
        <v>0</v>
      </c>
      <c r="R141" s="233"/>
      <c r="S141" s="233"/>
      <c r="T141" s="234"/>
      <c r="U141" s="228"/>
      <c r="V141" s="228">
        <f>SUM(V142:V147)</f>
        <v>3.6399999999999997</v>
      </c>
      <c r="W141" s="228"/>
      <c r="X141" s="228"/>
      <c r="Y141" s="228"/>
      <c r="AG141" t="s">
        <v>234</v>
      </c>
    </row>
    <row r="142" spans="1:60" outlineLevel="1" x14ac:dyDescent="0.2">
      <c r="A142" s="236">
        <v>32</v>
      </c>
      <c r="B142" s="237" t="s">
        <v>2227</v>
      </c>
      <c r="C142" s="250" t="s">
        <v>2228</v>
      </c>
      <c r="D142" s="238" t="s">
        <v>237</v>
      </c>
      <c r="E142" s="239">
        <v>6.59734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4.0999999999999999E-4</v>
      </c>
      <c r="O142" s="239">
        <f>ROUND(E142*N142,2)</f>
        <v>0</v>
      </c>
      <c r="P142" s="239">
        <v>0</v>
      </c>
      <c r="Q142" s="239">
        <f>ROUND(E142*P142,2)</f>
        <v>0</v>
      </c>
      <c r="R142" s="241" t="s">
        <v>1149</v>
      </c>
      <c r="S142" s="241" t="s">
        <v>239</v>
      </c>
      <c r="T142" s="242" t="s">
        <v>240</v>
      </c>
      <c r="U142" s="221">
        <v>0.22900000000000001</v>
      </c>
      <c r="V142" s="221">
        <f>ROUND(E142*U142,2)</f>
        <v>1.51</v>
      </c>
      <c r="W142" s="221"/>
      <c r="X142" s="221" t="s">
        <v>241</v>
      </c>
      <c r="Y142" s="221" t="s">
        <v>615</v>
      </c>
      <c r="Z142" s="210"/>
      <c r="AA142" s="210"/>
      <c r="AB142" s="210"/>
      <c r="AC142" s="210"/>
      <c r="AD142" s="210"/>
      <c r="AE142" s="210"/>
      <c r="AF142" s="210"/>
      <c r="AG142" s="210" t="s">
        <v>243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2" t="s">
        <v>2229</v>
      </c>
      <c r="D143" s="223"/>
      <c r="E143" s="224">
        <v>6.59734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6">
        <v>33</v>
      </c>
      <c r="B144" s="237" t="s">
        <v>1158</v>
      </c>
      <c r="C144" s="250" t="s">
        <v>1159</v>
      </c>
      <c r="D144" s="238" t="s">
        <v>237</v>
      </c>
      <c r="E144" s="239">
        <v>47.312379999999997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1.0000000000000001E-5</v>
      </c>
      <c r="O144" s="239">
        <f>ROUND(E144*N144,2)</f>
        <v>0</v>
      </c>
      <c r="P144" s="239">
        <v>0</v>
      </c>
      <c r="Q144" s="239">
        <f>ROUND(E144*P144,2)</f>
        <v>0</v>
      </c>
      <c r="R144" s="241" t="s">
        <v>1149</v>
      </c>
      <c r="S144" s="241" t="s">
        <v>239</v>
      </c>
      <c r="T144" s="242" t="s">
        <v>240</v>
      </c>
      <c r="U144" s="221">
        <v>4.4999999999999998E-2</v>
      </c>
      <c r="V144" s="221">
        <f>ROUND(E144*U144,2)</f>
        <v>2.13</v>
      </c>
      <c r="W144" s="221"/>
      <c r="X144" s="221" t="s">
        <v>241</v>
      </c>
      <c r="Y144" s="221" t="s">
        <v>615</v>
      </c>
      <c r="Z144" s="210"/>
      <c r="AA144" s="210"/>
      <c r="AB144" s="210"/>
      <c r="AC144" s="210"/>
      <c r="AD144" s="210"/>
      <c r="AE144" s="210"/>
      <c r="AF144" s="210"/>
      <c r="AG144" s="210" t="s">
        <v>243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2" t="s">
        <v>2230</v>
      </c>
      <c r="D145" s="223"/>
      <c r="E145" s="224"/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2231</v>
      </c>
      <c r="D146" s="223"/>
      <c r="E146" s="224">
        <v>47.312379999999997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2232</v>
      </c>
      <c r="D147" s="223"/>
      <c r="E147" s="224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3"/>
      <c r="B148" s="4"/>
      <c r="C148" s="257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15</v>
      </c>
      <c r="AF148">
        <v>21</v>
      </c>
      <c r="AG148" t="s">
        <v>219</v>
      </c>
    </row>
    <row r="149" spans="1:60" x14ac:dyDescent="0.2">
      <c r="A149" s="213"/>
      <c r="B149" s="214" t="s">
        <v>29</v>
      </c>
      <c r="C149" s="258"/>
      <c r="D149" s="215"/>
      <c r="E149" s="216"/>
      <c r="F149" s="216"/>
      <c r="G149" s="235">
        <f>G8+G43+G65+G97+G100+G113+G141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611</v>
      </c>
    </row>
    <row r="150" spans="1:60" x14ac:dyDescent="0.2">
      <c r="C150" s="259"/>
      <c r="D150" s="10"/>
      <c r="AG150" t="s">
        <v>612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2eGtmoN7r5WA8zrnkRTGhIPaJ4A9uXKY3HHrE8cAcoGo/6T4MhXo/rUM7wm29DKB13MqI2FjjHPHzG8IAoDLQ==" saltValue="Io1x4WxfCV6//pBOLsolLQ==" spinCount="100000" sheet="1" formatRows="0"/>
  <mergeCells count="26">
    <mergeCell ref="C134:G134"/>
    <mergeCell ref="C140:G140"/>
    <mergeCell ref="C116:G116"/>
    <mergeCell ref="C125:G125"/>
    <mergeCell ref="C126:G126"/>
    <mergeCell ref="C127:G127"/>
    <mergeCell ref="C128:G128"/>
    <mergeCell ref="C129:G129"/>
    <mergeCell ref="C69:G69"/>
    <mergeCell ref="C74:G74"/>
    <mergeCell ref="C81:G81"/>
    <mergeCell ref="C99:G99"/>
    <mergeCell ref="C112:G112"/>
    <mergeCell ref="C115:G115"/>
    <mergeCell ref="C16:G16"/>
    <mergeCell ref="C21:G21"/>
    <mergeCell ref="C26:G26"/>
    <mergeCell ref="C31:G31"/>
    <mergeCell ref="C56:G56"/>
    <mergeCell ref="C61:G6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17DE-9043-48C9-A89C-0B9C15A663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95</v>
      </c>
      <c r="C3" s="199" t="s">
        <v>96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97</v>
      </c>
      <c r="C4" s="202" t="s">
        <v>50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SUMIF(AG9:AG214,"&lt;&gt;NOR",G9:G214)</f>
        <v>0</v>
      </c>
      <c r="H8" s="233"/>
      <c r="I8" s="233">
        <f>SUM(I9:I214)</f>
        <v>0</v>
      </c>
      <c r="J8" s="233"/>
      <c r="K8" s="233">
        <f>SUM(K9:K214)</f>
        <v>0</v>
      </c>
      <c r="L8" s="233"/>
      <c r="M8" s="233">
        <f>SUM(M9:M214)</f>
        <v>0</v>
      </c>
      <c r="N8" s="232"/>
      <c r="O8" s="232">
        <f>SUM(O9:O214)</f>
        <v>62.230000000000004</v>
      </c>
      <c r="P8" s="232"/>
      <c r="Q8" s="232">
        <f>SUM(Q9:Q214)</f>
        <v>0</v>
      </c>
      <c r="R8" s="233"/>
      <c r="S8" s="233"/>
      <c r="T8" s="234"/>
      <c r="U8" s="228"/>
      <c r="V8" s="228">
        <f>SUM(V9:V214)</f>
        <v>8417.5500000000011</v>
      </c>
      <c r="W8" s="228"/>
      <c r="X8" s="228"/>
      <c r="Y8" s="228"/>
      <c r="AG8" t="s">
        <v>234</v>
      </c>
    </row>
    <row r="9" spans="1:60" ht="22.5" outlineLevel="1" x14ac:dyDescent="0.2">
      <c r="A9" s="236">
        <v>1</v>
      </c>
      <c r="B9" s="237" t="s">
        <v>2233</v>
      </c>
      <c r="C9" s="250" t="s">
        <v>2234</v>
      </c>
      <c r="D9" s="238" t="s">
        <v>237</v>
      </c>
      <c r="E9" s="239">
        <v>3324.4609999999998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620</v>
      </c>
      <c r="S9" s="241" t="s">
        <v>239</v>
      </c>
      <c r="T9" s="242" t="s">
        <v>240</v>
      </c>
      <c r="U9" s="221">
        <v>1.6E-2</v>
      </c>
      <c r="V9" s="221">
        <f>ROUND(E9*U9,2)</f>
        <v>53.19</v>
      </c>
      <c r="W9" s="221"/>
      <c r="X9" s="221" t="s">
        <v>241</v>
      </c>
      <c r="Y9" s="221" t="s">
        <v>256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2235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2236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2237</v>
      </c>
      <c r="D12" s="223"/>
      <c r="E12" s="224">
        <v>922.46100000000001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2238</v>
      </c>
      <c r="D13" s="223"/>
      <c r="E13" s="224"/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2239</v>
      </c>
      <c r="D14" s="223"/>
      <c r="E14" s="224">
        <v>2402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6">
        <v>2</v>
      </c>
      <c r="B15" s="237" t="s">
        <v>2240</v>
      </c>
      <c r="C15" s="250" t="s">
        <v>2241</v>
      </c>
      <c r="D15" s="238" t="s">
        <v>311</v>
      </c>
      <c r="E15" s="239">
        <v>138.30000000000001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306</v>
      </c>
      <c r="S15" s="241" t="s">
        <v>239</v>
      </c>
      <c r="T15" s="242" t="s">
        <v>240</v>
      </c>
      <c r="U15" s="221">
        <v>1.34E-2</v>
      </c>
      <c r="V15" s="221">
        <f>ROUND(E15*U15,2)</f>
        <v>1.85</v>
      </c>
      <c r="W15" s="221"/>
      <c r="X15" s="221" t="s">
        <v>241</v>
      </c>
      <c r="Y15" s="221" t="s">
        <v>256</v>
      </c>
      <c r="Z15" s="210"/>
      <c r="AA15" s="210"/>
      <c r="AB15" s="210"/>
      <c r="AC15" s="210"/>
      <c r="AD15" s="210"/>
      <c r="AE15" s="210"/>
      <c r="AF15" s="210"/>
      <c r="AG15" s="210" t="s">
        <v>243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1" t="s">
        <v>2242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4" t="str">
        <f>C16</f>
        <v>nebo lesní půdy, s vodorovným přemístěním na hromady v místě upotřebení nebo na dočasné či trvalé skládky se složením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2" t="s">
        <v>2243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3" x14ac:dyDescent="0.2">
      <c r="A18" s="217"/>
      <c r="B18" s="218"/>
      <c r="C18" s="252" t="s">
        <v>2244</v>
      </c>
      <c r="D18" s="223"/>
      <c r="E18" s="224">
        <v>138.30000000000001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6">
        <v>3</v>
      </c>
      <c r="B19" s="237" t="s">
        <v>2245</v>
      </c>
      <c r="C19" s="250" t="s">
        <v>2246</v>
      </c>
      <c r="D19" s="238" t="s">
        <v>237</v>
      </c>
      <c r="E19" s="239">
        <v>1201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 t="s">
        <v>620</v>
      </c>
      <c r="S19" s="241" t="s">
        <v>239</v>
      </c>
      <c r="T19" s="242" t="s">
        <v>240</v>
      </c>
      <c r="U19" s="221">
        <v>0.06</v>
      </c>
      <c r="V19" s="221">
        <f>ROUND(E19*U19,2)</f>
        <v>72.06</v>
      </c>
      <c r="W19" s="221"/>
      <c r="X19" s="221" t="s">
        <v>241</v>
      </c>
      <c r="Y19" s="221" t="s">
        <v>256</v>
      </c>
      <c r="Z19" s="210"/>
      <c r="AA19" s="210"/>
      <c r="AB19" s="210"/>
      <c r="AC19" s="210"/>
      <c r="AD19" s="210"/>
      <c r="AE19" s="210"/>
      <c r="AF19" s="210"/>
      <c r="AG19" s="210" t="s">
        <v>243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1" t="s">
        <v>2247</v>
      </c>
      <c r="D20" s="243"/>
      <c r="E20" s="243"/>
      <c r="F20" s="243"/>
      <c r="G20" s="243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2" t="s">
        <v>2243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2248</v>
      </c>
      <c r="D22" s="223"/>
      <c r="E22" s="224">
        <v>1201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6">
        <v>4</v>
      </c>
      <c r="B23" s="237" t="s">
        <v>2249</v>
      </c>
      <c r="C23" s="250" t="s">
        <v>2250</v>
      </c>
      <c r="D23" s="238" t="s">
        <v>237</v>
      </c>
      <c r="E23" s="239">
        <v>1201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306</v>
      </c>
      <c r="S23" s="241" t="s">
        <v>239</v>
      </c>
      <c r="T23" s="242" t="s">
        <v>240</v>
      </c>
      <c r="U23" s="221">
        <v>1.9E-2</v>
      </c>
      <c r="V23" s="221">
        <f>ROUND(E23*U23,2)</f>
        <v>22.82</v>
      </c>
      <c r="W23" s="221"/>
      <c r="X23" s="221" t="s">
        <v>241</v>
      </c>
      <c r="Y23" s="221" t="s">
        <v>256</v>
      </c>
      <c r="Z23" s="210"/>
      <c r="AA23" s="210"/>
      <c r="AB23" s="210"/>
      <c r="AC23" s="210"/>
      <c r="AD23" s="210"/>
      <c r="AE23" s="210"/>
      <c r="AF23" s="210"/>
      <c r="AG23" s="210" t="s">
        <v>243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17"/>
      <c r="B24" s="218"/>
      <c r="C24" s="251" t="s">
        <v>2251</v>
      </c>
      <c r="D24" s="243"/>
      <c r="E24" s="243"/>
      <c r="F24" s="243"/>
      <c r="G24" s="243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4" t="str">
        <f>C24</f>
        <v>s případným nutným přemístěním hromad nebo dočasných skládek na místo potřeby ze vzdálenosti do 30 m, v rovině nebo ve svahu do 1 : 5,</v>
      </c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2252</v>
      </c>
      <c r="D25" s="223"/>
      <c r="E25" s="224">
        <v>321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2253</v>
      </c>
      <c r="D26" s="223"/>
      <c r="E26" s="224">
        <v>358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2254</v>
      </c>
      <c r="D27" s="223"/>
      <c r="E27" s="224">
        <v>226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2255</v>
      </c>
      <c r="D28" s="223"/>
      <c r="E28" s="224">
        <v>296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6">
        <v>5</v>
      </c>
      <c r="B29" s="237" t="s">
        <v>2256</v>
      </c>
      <c r="C29" s="250" t="s">
        <v>2257</v>
      </c>
      <c r="D29" s="238" t="s">
        <v>237</v>
      </c>
      <c r="E29" s="239">
        <v>304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620</v>
      </c>
      <c r="S29" s="241" t="s">
        <v>239</v>
      </c>
      <c r="T29" s="242" t="s">
        <v>240</v>
      </c>
      <c r="U29" s="221">
        <v>4.3999999999999997E-2</v>
      </c>
      <c r="V29" s="221">
        <f>ROUND(E29*U29,2)</f>
        <v>13.38</v>
      </c>
      <c r="W29" s="221"/>
      <c r="X29" s="221" t="s">
        <v>241</v>
      </c>
      <c r="Y29" s="221" t="s">
        <v>256</v>
      </c>
      <c r="Z29" s="210"/>
      <c r="AA29" s="210"/>
      <c r="AB29" s="210"/>
      <c r="AC29" s="210"/>
      <c r="AD29" s="210"/>
      <c r="AE29" s="210"/>
      <c r="AF29" s="210"/>
      <c r="AG29" s="210" t="s">
        <v>243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2258</v>
      </c>
      <c r="D30" s="223"/>
      <c r="E30" s="224"/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2259</v>
      </c>
      <c r="D31" s="223"/>
      <c r="E31" s="224">
        <v>54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2260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2261</v>
      </c>
      <c r="D33" s="223"/>
      <c r="E33" s="224">
        <v>90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2262</v>
      </c>
      <c r="D34" s="223"/>
      <c r="E34" s="224">
        <v>50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2263</v>
      </c>
      <c r="D35" s="223"/>
      <c r="E35" s="224">
        <v>110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247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6">
        <v>6</v>
      </c>
      <c r="B36" s="237" t="s">
        <v>2264</v>
      </c>
      <c r="C36" s="250" t="s">
        <v>2265</v>
      </c>
      <c r="D36" s="238" t="s">
        <v>450</v>
      </c>
      <c r="E36" s="239">
        <v>980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620</v>
      </c>
      <c r="S36" s="241" t="s">
        <v>239</v>
      </c>
      <c r="T36" s="242" t="s">
        <v>240</v>
      </c>
      <c r="U36" s="221">
        <v>2.4E-2</v>
      </c>
      <c r="V36" s="221">
        <f>ROUND(E36*U36,2)</f>
        <v>23.52</v>
      </c>
      <c r="W36" s="221"/>
      <c r="X36" s="221" t="s">
        <v>241</v>
      </c>
      <c r="Y36" s="221" t="s">
        <v>256</v>
      </c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2" x14ac:dyDescent="0.2">
      <c r="A37" s="217"/>
      <c r="B37" s="218"/>
      <c r="C37" s="251" t="s">
        <v>2266</v>
      </c>
      <c r="D37" s="243"/>
      <c r="E37" s="243"/>
      <c r="F37" s="243"/>
      <c r="G37" s="243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4" t="str">
        <f>C37</f>
        <v>pro vysazování rostlin v hornině 1 až 4 bez výměny půdy, s případným naložením přebytečných výkopků na dopravní prostředek, s odvozem na vzdálenost do 20 km a se složením,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2" t="s">
        <v>2267</v>
      </c>
      <c r="D38" s="223"/>
      <c r="E38" s="224"/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2268</v>
      </c>
      <c r="D39" s="223"/>
      <c r="E39" s="224">
        <v>980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7</v>
      </c>
      <c r="B40" s="237" t="s">
        <v>2269</v>
      </c>
      <c r="C40" s="250" t="s">
        <v>2270</v>
      </c>
      <c r="D40" s="238" t="s">
        <v>450</v>
      </c>
      <c r="E40" s="239">
        <v>329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 t="s">
        <v>620</v>
      </c>
      <c r="S40" s="241" t="s">
        <v>239</v>
      </c>
      <c r="T40" s="242" t="s">
        <v>240</v>
      </c>
      <c r="U40" s="221">
        <v>0.23799999999999999</v>
      </c>
      <c r="V40" s="221">
        <f>ROUND(E40*U40,2)</f>
        <v>78.3</v>
      </c>
      <c r="W40" s="221"/>
      <c r="X40" s="221" t="s">
        <v>241</v>
      </c>
      <c r="Y40" s="221" t="s">
        <v>256</v>
      </c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17"/>
      <c r="B41" s="218"/>
      <c r="C41" s="251" t="s">
        <v>2271</v>
      </c>
      <c r="D41" s="243"/>
      <c r="E41" s="243"/>
      <c r="F41" s="243"/>
      <c r="G41" s="243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4" t="str">
        <f>C41</f>
        <v>pro vysazování rostlin v hornině 1 až 4 s výměnou půdy na 100%, s případným naložením přebytečných výkopků na dopravní prostředek, s odvozem na vzdálenost do 20 km a se složením,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2260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2272</v>
      </c>
      <c r="D43" s="223"/>
      <c r="E43" s="224">
        <v>329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247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8</v>
      </c>
      <c r="B44" s="237" t="s">
        <v>2273</v>
      </c>
      <c r="C44" s="250" t="s">
        <v>2274</v>
      </c>
      <c r="D44" s="238" t="s">
        <v>450</v>
      </c>
      <c r="E44" s="239">
        <v>36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 t="s">
        <v>620</v>
      </c>
      <c r="S44" s="241" t="s">
        <v>239</v>
      </c>
      <c r="T44" s="242" t="s">
        <v>240</v>
      </c>
      <c r="U44" s="221">
        <v>1.988</v>
      </c>
      <c r="V44" s="221">
        <f>ROUND(E44*U44,2)</f>
        <v>71.569999999999993</v>
      </c>
      <c r="W44" s="221"/>
      <c r="X44" s="221" t="s">
        <v>241</v>
      </c>
      <c r="Y44" s="221" t="s">
        <v>256</v>
      </c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17"/>
      <c r="B45" s="218"/>
      <c r="C45" s="251" t="s">
        <v>2271</v>
      </c>
      <c r="D45" s="243"/>
      <c r="E45" s="243"/>
      <c r="F45" s="243"/>
      <c r="G45" s="243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4" t="str">
        <f>C45</f>
        <v>pro vysazování rostlin v hornině 1 až 4 s výměnou půdy na 100%, s případným naložením přebytečných výkopků na dopravní prostředek, s odvozem na vzdálenost do 20 km a se složením,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2258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2275</v>
      </c>
      <c r="D47" s="223"/>
      <c r="E47" s="224">
        <v>36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6">
        <v>9</v>
      </c>
      <c r="B48" s="237" t="s">
        <v>2276</v>
      </c>
      <c r="C48" s="250" t="s">
        <v>2277</v>
      </c>
      <c r="D48" s="238" t="s">
        <v>450</v>
      </c>
      <c r="E48" s="239">
        <v>980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620</v>
      </c>
      <c r="S48" s="241" t="s">
        <v>239</v>
      </c>
      <c r="T48" s="242" t="s">
        <v>240</v>
      </c>
      <c r="U48" s="221">
        <v>1.0999999999999999E-2</v>
      </c>
      <c r="V48" s="221">
        <f>ROUND(E48*U48,2)</f>
        <v>10.78</v>
      </c>
      <c r="W48" s="221"/>
      <c r="X48" s="221" t="s">
        <v>241</v>
      </c>
      <c r="Y48" s="221" t="s">
        <v>256</v>
      </c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2278</v>
      </c>
      <c r="D49" s="223"/>
      <c r="E49" s="224">
        <v>980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6">
        <v>10</v>
      </c>
      <c r="B50" s="237" t="s">
        <v>2279</v>
      </c>
      <c r="C50" s="250" t="s">
        <v>2280</v>
      </c>
      <c r="D50" s="238" t="s">
        <v>237</v>
      </c>
      <c r="E50" s="239">
        <v>1201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620</v>
      </c>
      <c r="S50" s="241" t="s">
        <v>239</v>
      </c>
      <c r="T50" s="242" t="s">
        <v>240</v>
      </c>
      <c r="U50" s="221">
        <v>2E-3</v>
      </c>
      <c r="V50" s="221">
        <f>ROUND(E50*U50,2)</f>
        <v>2.4</v>
      </c>
      <c r="W50" s="221"/>
      <c r="X50" s="221" t="s">
        <v>241</v>
      </c>
      <c r="Y50" s="221" t="s">
        <v>256</v>
      </c>
      <c r="Z50" s="210"/>
      <c r="AA50" s="210"/>
      <c r="AB50" s="210"/>
      <c r="AC50" s="210"/>
      <c r="AD50" s="210"/>
      <c r="AE50" s="210"/>
      <c r="AF50" s="210"/>
      <c r="AG50" s="210" t="s">
        <v>243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2243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2248</v>
      </c>
      <c r="D52" s="223"/>
      <c r="E52" s="224">
        <v>1201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247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6">
        <v>11</v>
      </c>
      <c r="B53" s="237" t="s">
        <v>2281</v>
      </c>
      <c r="C53" s="250" t="s">
        <v>2282</v>
      </c>
      <c r="D53" s="238" t="s">
        <v>237</v>
      </c>
      <c r="E53" s="239">
        <v>1201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620</v>
      </c>
      <c r="S53" s="241" t="s">
        <v>239</v>
      </c>
      <c r="T53" s="242" t="s">
        <v>240</v>
      </c>
      <c r="U53" s="221">
        <v>1.4999999999999999E-2</v>
      </c>
      <c r="V53" s="221">
        <f>ROUND(E53*U53,2)</f>
        <v>18.02</v>
      </c>
      <c r="W53" s="221"/>
      <c r="X53" s="221" t="s">
        <v>241</v>
      </c>
      <c r="Y53" s="221" t="s">
        <v>256</v>
      </c>
      <c r="Z53" s="210"/>
      <c r="AA53" s="210"/>
      <c r="AB53" s="210"/>
      <c r="AC53" s="210"/>
      <c r="AD53" s="210"/>
      <c r="AE53" s="210"/>
      <c r="AF53" s="210"/>
      <c r="AG53" s="210" t="s">
        <v>243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2243</v>
      </c>
      <c r="D54" s="223"/>
      <c r="E54" s="224"/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2248</v>
      </c>
      <c r="D55" s="223"/>
      <c r="E55" s="224">
        <v>1201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247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6">
        <v>12</v>
      </c>
      <c r="B56" s="237" t="s">
        <v>2283</v>
      </c>
      <c r="C56" s="250" t="s">
        <v>2284</v>
      </c>
      <c r="D56" s="238" t="s">
        <v>450</v>
      </c>
      <c r="E56" s="239">
        <v>329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239</v>
      </c>
      <c r="T56" s="242" t="s">
        <v>240</v>
      </c>
      <c r="U56" s="221">
        <v>5.8999999999999997E-2</v>
      </c>
      <c r="V56" s="221">
        <f>ROUND(E56*U56,2)</f>
        <v>19.41</v>
      </c>
      <c r="W56" s="221"/>
      <c r="X56" s="221" t="s">
        <v>241</v>
      </c>
      <c r="Y56" s="221" t="s">
        <v>256</v>
      </c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2285</v>
      </c>
      <c r="D57" s="223"/>
      <c r="E57" s="224">
        <v>82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2286</v>
      </c>
      <c r="D58" s="223"/>
      <c r="E58" s="224">
        <v>211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2" t="s">
        <v>2287</v>
      </c>
      <c r="D59" s="223"/>
      <c r="E59" s="224">
        <v>36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6">
        <v>13</v>
      </c>
      <c r="B60" s="237" t="s">
        <v>2288</v>
      </c>
      <c r="C60" s="250" t="s">
        <v>2289</v>
      </c>
      <c r="D60" s="238" t="s">
        <v>450</v>
      </c>
      <c r="E60" s="239">
        <v>36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 t="s">
        <v>620</v>
      </c>
      <c r="S60" s="241" t="s">
        <v>239</v>
      </c>
      <c r="T60" s="242" t="s">
        <v>2290</v>
      </c>
      <c r="U60" s="221">
        <v>1.6819999999999999</v>
      </c>
      <c r="V60" s="221">
        <f>ROUND(E60*U60,2)</f>
        <v>60.55</v>
      </c>
      <c r="W60" s="221"/>
      <c r="X60" s="221" t="s">
        <v>241</v>
      </c>
      <c r="Y60" s="221" t="s">
        <v>256</v>
      </c>
      <c r="Z60" s="210"/>
      <c r="AA60" s="210"/>
      <c r="AB60" s="210"/>
      <c r="AC60" s="210"/>
      <c r="AD60" s="210"/>
      <c r="AE60" s="210"/>
      <c r="AF60" s="210"/>
      <c r="AG60" s="210" t="s">
        <v>243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2291</v>
      </c>
      <c r="D61" s="243"/>
      <c r="E61" s="243"/>
      <c r="F61" s="243"/>
      <c r="G61" s="243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2258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2292</v>
      </c>
      <c r="D63" s="223"/>
      <c r="E63" s="224">
        <v>4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2293</v>
      </c>
      <c r="D64" s="223"/>
      <c r="E64" s="224">
        <v>3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2294</v>
      </c>
      <c r="D65" s="223"/>
      <c r="E65" s="224">
        <v>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2295</v>
      </c>
      <c r="D66" s="223"/>
      <c r="E66" s="224">
        <v>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2296</v>
      </c>
      <c r="D67" s="223"/>
      <c r="E67" s="224">
        <v>3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2297</v>
      </c>
      <c r="D68" s="223"/>
      <c r="E68" s="224">
        <v>2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2298</v>
      </c>
      <c r="D69" s="223"/>
      <c r="E69" s="224">
        <v>5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247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2299</v>
      </c>
      <c r="D70" s="223"/>
      <c r="E70" s="224">
        <v>6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2300</v>
      </c>
      <c r="D71" s="223"/>
      <c r="E71" s="224">
        <v>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2301</v>
      </c>
      <c r="D72" s="223"/>
      <c r="E72" s="224">
        <v>3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2302</v>
      </c>
      <c r="D73" s="223"/>
      <c r="E73" s="224">
        <v>2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6">
        <v>14</v>
      </c>
      <c r="B74" s="237" t="s">
        <v>2303</v>
      </c>
      <c r="C74" s="250" t="s">
        <v>2304</v>
      </c>
      <c r="D74" s="238" t="s">
        <v>450</v>
      </c>
      <c r="E74" s="239">
        <v>36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4.4999999999999999E-4</v>
      </c>
      <c r="O74" s="239">
        <f>ROUND(E74*N74,2)</f>
        <v>0.02</v>
      </c>
      <c r="P74" s="239">
        <v>0</v>
      </c>
      <c r="Q74" s="239">
        <f>ROUND(E74*P74,2)</f>
        <v>0</v>
      </c>
      <c r="R74" s="241" t="s">
        <v>620</v>
      </c>
      <c r="S74" s="241" t="s">
        <v>239</v>
      </c>
      <c r="T74" s="242" t="s">
        <v>2290</v>
      </c>
      <c r="U74" s="221">
        <v>0.57099999999999995</v>
      </c>
      <c r="V74" s="221">
        <f>ROUND(E74*U74,2)</f>
        <v>20.56</v>
      </c>
      <c r="W74" s="221"/>
      <c r="X74" s="221" t="s">
        <v>241</v>
      </c>
      <c r="Y74" s="221" t="s">
        <v>407</v>
      </c>
      <c r="Z74" s="210"/>
      <c r="AA74" s="210"/>
      <c r="AB74" s="210"/>
      <c r="AC74" s="210"/>
      <c r="AD74" s="210"/>
      <c r="AE74" s="210"/>
      <c r="AF74" s="210"/>
      <c r="AG74" s="210" t="s">
        <v>243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1" t="s">
        <v>2305</v>
      </c>
      <c r="D75" s="243"/>
      <c r="E75" s="243"/>
      <c r="F75" s="243"/>
      <c r="G75" s="243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245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44" t="str">
        <f>C75</f>
        <v>třemi a více kůly, s ochranou proti poškození v místě vzepření, (příloha č. 8) při  průměru kůlů do 10 cm,</v>
      </c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6" t="s">
        <v>2306</v>
      </c>
      <c r="D76" s="248"/>
      <c r="E76" s="248"/>
      <c r="F76" s="248"/>
      <c r="G76" s="248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608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2" t="s">
        <v>2258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2275</v>
      </c>
      <c r="D78" s="223"/>
      <c r="E78" s="224">
        <v>36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247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6">
        <v>15</v>
      </c>
      <c r="B79" s="237" t="s">
        <v>2307</v>
      </c>
      <c r="C79" s="250" t="s">
        <v>2308</v>
      </c>
      <c r="D79" s="238" t="s">
        <v>237</v>
      </c>
      <c r="E79" s="239">
        <v>1201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41" t="s">
        <v>620</v>
      </c>
      <c r="S79" s="241" t="s">
        <v>239</v>
      </c>
      <c r="T79" s="242" t="s">
        <v>240</v>
      </c>
      <c r="U79" s="221">
        <v>3.0000000000000001E-3</v>
      </c>
      <c r="V79" s="221">
        <f>ROUND(E79*U79,2)</f>
        <v>3.6</v>
      </c>
      <c r="W79" s="221"/>
      <c r="X79" s="221" t="s">
        <v>241</v>
      </c>
      <c r="Y79" s="221" t="s">
        <v>256</v>
      </c>
      <c r="Z79" s="210"/>
      <c r="AA79" s="210"/>
      <c r="AB79" s="210"/>
      <c r="AC79" s="210"/>
      <c r="AD79" s="210"/>
      <c r="AE79" s="210"/>
      <c r="AF79" s="210"/>
      <c r="AG79" s="210" t="s">
        <v>243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1" t="s">
        <v>2309</v>
      </c>
      <c r="D80" s="243"/>
      <c r="E80" s="243"/>
      <c r="F80" s="243"/>
      <c r="G80" s="243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2243</v>
      </c>
      <c r="D81" s="223"/>
      <c r="E81" s="224"/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247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2248</v>
      </c>
      <c r="D82" s="223"/>
      <c r="E82" s="224">
        <v>1201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247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6">
        <v>16</v>
      </c>
      <c r="B83" s="237" t="s">
        <v>2310</v>
      </c>
      <c r="C83" s="250" t="s">
        <v>2311</v>
      </c>
      <c r="D83" s="238" t="s">
        <v>237</v>
      </c>
      <c r="E83" s="239">
        <v>24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9.4000000000000004E-3</v>
      </c>
      <c r="O83" s="239">
        <f>ROUND(E83*N83,2)</f>
        <v>0.23</v>
      </c>
      <c r="P83" s="239">
        <v>0</v>
      </c>
      <c r="Q83" s="239">
        <f>ROUND(E83*P83,2)</f>
        <v>0</v>
      </c>
      <c r="R83" s="241" t="s">
        <v>620</v>
      </c>
      <c r="S83" s="241" t="s">
        <v>239</v>
      </c>
      <c r="T83" s="242" t="s">
        <v>240</v>
      </c>
      <c r="U83" s="221">
        <v>0.86399999999999999</v>
      </c>
      <c r="V83" s="221">
        <f>ROUND(E83*U83,2)</f>
        <v>20.74</v>
      </c>
      <c r="W83" s="221"/>
      <c r="X83" s="221" t="s">
        <v>241</v>
      </c>
      <c r="Y83" s="221" t="s">
        <v>256</v>
      </c>
      <c r="Z83" s="210"/>
      <c r="AA83" s="210"/>
      <c r="AB83" s="210"/>
      <c r="AC83" s="210"/>
      <c r="AD83" s="210"/>
      <c r="AE83" s="210"/>
      <c r="AF83" s="210"/>
      <c r="AG83" s="210" t="s">
        <v>243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1" t="s">
        <v>2312</v>
      </c>
      <c r="D84" s="243"/>
      <c r="E84" s="243"/>
      <c r="F84" s="243"/>
      <c r="G84" s="243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2" t="s">
        <v>2313</v>
      </c>
      <c r="D85" s="223"/>
      <c r="E85" s="224">
        <v>24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6">
        <v>17</v>
      </c>
      <c r="B86" s="237" t="s">
        <v>2314</v>
      </c>
      <c r="C86" s="250" t="s">
        <v>2315</v>
      </c>
      <c r="D86" s="238" t="s">
        <v>237</v>
      </c>
      <c r="E86" s="239">
        <v>24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620</v>
      </c>
      <c r="S86" s="241" t="s">
        <v>239</v>
      </c>
      <c r="T86" s="242" t="s">
        <v>240</v>
      </c>
      <c r="U86" s="221">
        <v>0.371</v>
      </c>
      <c r="V86" s="221">
        <f>ROUND(E86*U86,2)</f>
        <v>8.9</v>
      </c>
      <c r="W86" s="221"/>
      <c r="X86" s="221" t="s">
        <v>241</v>
      </c>
      <c r="Y86" s="221" t="s">
        <v>256</v>
      </c>
      <c r="Z86" s="210"/>
      <c r="AA86" s="210"/>
      <c r="AB86" s="210"/>
      <c r="AC86" s="210"/>
      <c r="AD86" s="210"/>
      <c r="AE86" s="210"/>
      <c r="AF86" s="210"/>
      <c r="AG86" s="210" t="s">
        <v>243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1" t="s">
        <v>2312</v>
      </c>
      <c r="D87" s="243"/>
      <c r="E87" s="243"/>
      <c r="F87" s="243"/>
      <c r="G87" s="243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2" t="s">
        <v>2316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2317</v>
      </c>
      <c r="D89" s="223"/>
      <c r="E89" s="224">
        <v>24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6">
        <v>18</v>
      </c>
      <c r="B90" s="237" t="s">
        <v>2318</v>
      </c>
      <c r="C90" s="250" t="s">
        <v>2319</v>
      </c>
      <c r="D90" s="238" t="s">
        <v>450</v>
      </c>
      <c r="E90" s="239">
        <v>108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1.0000000000000001E-5</v>
      </c>
      <c r="O90" s="239">
        <f>ROUND(E90*N90,2)</f>
        <v>0</v>
      </c>
      <c r="P90" s="239">
        <v>0</v>
      </c>
      <c r="Q90" s="239">
        <f>ROUND(E90*P90,2)</f>
        <v>0</v>
      </c>
      <c r="R90" s="241" t="s">
        <v>620</v>
      </c>
      <c r="S90" s="241" t="s">
        <v>239</v>
      </c>
      <c r="T90" s="242" t="s">
        <v>2290</v>
      </c>
      <c r="U90" s="221">
        <v>8.4000000000000005E-2</v>
      </c>
      <c r="V90" s="221">
        <f>ROUND(E90*U90,2)</f>
        <v>9.07</v>
      </c>
      <c r="W90" s="221"/>
      <c r="X90" s="221" t="s">
        <v>241</v>
      </c>
      <c r="Y90" s="221" t="s">
        <v>407</v>
      </c>
      <c r="Z90" s="210"/>
      <c r="AA90" s="210"/>
      <c r="AB90" s="210"/>
      <c r="AC90" s="210"/>
      <c r="AD90" s="210"/>
      <c r="AE90" s="210"/>
      <c r="AF90" s="210"/>
      <c r="AG90" s="210" t="s">
        <v>243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1" t="s">
        <v>2320</v>
      </c>
      <c r="D91" s="243"/>
      <c r="E91" s="243"/>
      <c r="F91" s="243"/>
      <c r="G91" s="243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6" t="s">
        <v>2306</v>
      </c>
      <c r="D92" s="248"/>
      <c r="E92" s="248"/>
      <c r="F92" s="248"/>
      <c r="G92" s="248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608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2" t="s">
        <v>2258</v>
      </c>
      <c r="D93" s="223"/>
      <c r="E93" s="224"/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2321</v>
      </c>
      <c r="D94" s="223"/>
      <c r="E94" s="224">
        <v>108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6">
        <v>19</v>
      </c>
      <c r="B95" s="237" t="s">
        <v>2322</v>
      </c>
      <c r="C95" s="250" t="s">
        <v>2323</v>
      </c>
      <c r="D95" s="238" t="s">
        <v>237</v>
      </c>
      <c r="E95" s="239">
        <v>304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41" t="s">
        <v>620</v>
      </c>
      <c r="S95" s="241" t="s">
        <v>239</v>
      </c>
      <c r="T95" s="242" t="s">
        <v>240</v>
      </c>
      <c r="U95" s="221">
        <v>0.16</v>
      </c>
      <c r="V95" s="221">
        <f>ROUND(E95*U95,2)</f>
        <v>48.64</v>
      </c>
      <c r="W95" s="221"/>
      <c r="X95" s="221" t="s">
        <v>241</v>
      </c>
      <c r="Y95" s="221" t="s">
        <v>256</v>
      </c>
      <c r="Z95" s="210"/>
      <c r="AA95" s="210"/>
      <c r="AB95" s="210"/>
      <c r="AC95" s="210"/>
      <c r="AD95" s="210"/>
      <c r="AE95" s="210"/>
      <c r="AF95" s="210"/>
      <c r="AG95" s="210" t="s">
        <v>243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1" t="s">
        <v>2324</v>
      </c>
      <c r="D96" s="243"/>
      <c r="E96" s="243"/>
      <c r="F96" s="243"/>
      <c r="G96" s="243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44" t="str">
        <f>C96</f>
        <v>vysazených rostlin s případným naložením odpadu na dopravní prostředek, s odvezením do 20 km a se složením,</v>
      </c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2" t="s">
        <v>2258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2259</v>
      </c>
      <c r="D98" s="223"/>
      <c r="E98" s="224">
        <v>54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2260</v>
      </c>
      <c r="D99" s="223"/>
      <c r="E99" s="224"/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2" t="s">
        <v>2261</v>
      </c>
      <c r="D100" s="223"/>
      <c r="E100" s="224">
        <v>90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2262</v>
      </c>
      <c r="D101" s="223"/>
      <c r="E101" s="224">
        <v>50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2263</v>
      </c>
      <c r="D102" s="223"/>
      <c r="E102" s="224">
        <v>110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6">
        <v>20</v>
      </c>
      <c r="B103" s="237" t="s">
        <v>2325</v>
      </c>
      <c r="C103" s="250" t="s">
        <v>2326</v>
      </c>
      <c r="D103" s="238" t="s">
        <v>460</v>
      </c>
      <c r="E103" s="239">
        <v>1.2010000000000001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 t="s">
        <v>620</v>
      </c>
      <c r="S103" s="241" t="s">
        <v>239</v>
      </c>
      <c r="T103" s="242" t="s">
        <v>240</v>
      </c>
      <c r="U103" s="221">
        <v>21.428999999999998</v>
      </c>
      <c r="V103" s="221">
        <f>ROUND(E103*U103,2)</f>
        <v>25.74</v>
      </c>
      <c r="W103" s="221"/>
      <c r="X103" s="221" t="s">
        <v>241</v>
      </c>
      <c r="Y103" s="221" t="s">
        <v>256</v>
      </c>
      <c r="Z103" s="210"/>
      <c r="AA103" s="210"/>
      <c r="AB103" s="210"/>
      <c r="AC103" s="210"/>
      <c r="AD103" s="210"/>
      <c r="AE103" s="210"/>
      <c r="AF103" s="210"/>
      <c r="AG103" s="210" t="s">
        <v>243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1" t="s">
        <v>2327</v>
      </c>
      <c r="D104" s="243"/>
      <c r="E104" s="243"/>
      <c r="F104" s="243"/>
      <c r="G104" s="243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2" t="s">
        <v>2243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2328</v>
      </c>
      <c r="D106" s="223"/>
      <c r="E106" s="224">
        <v>1.2010000000000001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247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6">
        <v>21</v>
      </c>
      <c r="B107" s="237" t="s">
        <v>2329</v>
      </c>
      <c r="C107" s="250" t="s">
        <v>2330</v>
      </c>
      <c r="D107" s="238" t="s">
        <v>311</v>
      </c>
      <c r="E107" s="239">
        <v>5.5049999999999999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41" t="s">
        <v>620</v>
      </c>
      <c r="S107" s="241" t="s">
        <v>239</v>
      </c>
      <c r="T107" s="242" t="s">
        <v>240</v>
      </c>
      <c r="U107" s="221">
        <v>0.88400000000000001</v>
      </c>
      <c r="V107" s="221">
        <f>ROUND(E107*U107,2)</f>
        <v>4.87</v>
      </c>
      <c r="W107" s="221"/>
      <c r="X107" s="221" t="s">
        <v>241</v>
      </c>
      <c r="Y107" s="221" t="s">
        <v>256</v>
      </c>
      <c r="Z107" s="210"/>
      <c r="AA107" s="210"/>
      <c r="AB107" s="210"/>
      <c r="AC107" s="210"/>
      <c r="AD107" s="210"/>
      <c r="AE107" s="210"/>
      <c r="AF107" s="210"/>
      <c r="AG107" s="210" t="s">
        <v>243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2" t="s">
        <v>2331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2332</v>
      </c>
      <c r="D109" s="223"/>
      <c r="E109" s="224">
        <v>2.88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247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2333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2334</v>
      </c>
      <c r="D111" s="223"/>
      <c r="E111" s="224">
        <v>1.645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247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2335</v>
      </c>
      <c r="D112" s="223"/>
      <c r="E112" s="224"/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247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2" t="s">
        <v>2336</v>
      </c>
      <c r="D113" s="223"/>
      <c r="E113" s="224">
        <v>0.98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247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6">
        <v>22</v>
      </c>
      <c r="B114" s="237" t="s">
        <v>679</v>
      </c>
      <c r="C114" s="250" t="s">
        <v>680</v>
      </c>
      <c r="D114" s="238" t="s">
        <v>460</v>
      </c>
      <c r="E114" s="239">
        <v>1070.4625000000001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41" t="s">
        <v>306</v>
      </c>
      <c r="S114" s="241" t="s">
        <v>239</v>
      </c>
      <c r="T114" s="242" t="s">
        <v>240</v>
      </c>
      <c r="U114" s="221">
        <v>0</v>
      </c>
      <c r="V114" s="221">
        <f>ROUND(E114*U114,2)</f>
        <v>0</v>
      </c>
      <c r="W114" s="221"/>
      <c r="X114" s="221" t="s">
        <v>241</v>
      </c>
      <c r="Y114" s="221" t="s">
        <v>256</v>
      </c>
      <c r="Z114" s="210"/>
      <c r="AA114" s="210"/>
      <c r="AB114" s="210"/>
      <c r="AC114" s="210"/>
      <c r="AD114" s="210"/>
      <c r="AE114" s="210"/>
      <c r="AF114" s="210"/>
      <c r="AG114" s="210" t="s">
        <v>243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2337</v>
      </c>
      <c r="D115" s="223"/>
      <c r="E115" s="224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2338</v>
      </c>
      <c r="D116" s="223"/>
      <c r="E116" s="224">
        <v>1070.4625000000001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6">
        <v>23</v>
      </c>
      <c r="B117" s="237" t="s">
        <v>2339</v>
      </c>
      <c r="C117" s="250" t="s">
        <v>2340</v>
      </c>
      <c r="D117" s="238" t="s">
        <v>2341</v>
      </c>
      <c r="E117" s="239">
        <v>48.127499999999998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/>
      <c r="S117" s="241" t="s">
        <v>429</v>
      </c>
      <c r="T117" s="242" t="s">
        <v>430</v>
      </c>
      <c r="U117" s="221">
        <v>5.5E-2</v>
      </c>
      <c r="V117" s="221">
        <f>ROUND(E117*U117,2)</f>
        <v>2.65</v>
      </c>
      <c r="W117" s="221"/>
      <c r="X117" s="221" t="s">
        <v>241</v>
      </c>
      <c r="Y117" s="221" t="s">
        <v>256</v>
      </c>
      <c r="Z117" s="210"/>
      <c r="AA117" s="210"/>
      <c r="AB117" s="210"/>
      <c r="AC117" s="210"/>
      <c r="AD117" s="210"/>
      <c r="AE117" s="210"/>
      <c r="AF117" s="210"/>
      <c r="AG117" s="210" t="s">
        <v>243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2" t="s">
        <v>2342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2343</v>
      </c>
      <c r="D119" s="223"/>
      <c r="E119" s="224">
        <v>180.15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247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2344</v>
      </c>
      <c r="D120" s="223"/>
      <c r="E120" s="224"/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2" t="s">
        <v>2345</v>
      </c>
      <c r="D121" s="223"/>
      <c r="E121" s="224">
        <v>-138.30000000000001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247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70" t="s">
        <v>2346</v>
      </c>
      <c r="D122" s="268"/>
      <c r="E122" s="269">
        <v>6.2774999999999999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247</v>
      </c>
      <c r="AH122" s="210">
        <v>4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6">
        <v>24</v>
      </c>
      <c r="B123" s="237" t="s">
        <v>2347</v>
      </c>
      <c r="C123" s="250" t="s">
        <v>2348</v>
      </c>
      <c r="D123" s="238" t="s">
        <v>237</v>
      </c>
      <c r="E123" s="239">
        <v>25.2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2.4000000000000001E-4</v>
      </c>
      <c r="O123" s="239">
        <f>ROUND(E123*N123,2)</f>
        <v>0.01</v>
      </c>
      <c r="P123" s="239">
        <v>0</v>
      </c>
      <c r="Q123" s="239">
        <f>ROUND(E123*P123,2)</f>
        <v>0</v>
      </c>
      <c r="R123" s="241"/>
      <c r="S123" s="241" t="s">
        <v>429</v>
      </c>
      <c r="T123" s="242" t="s">
        <v>430</v>
      </c>
      <c r="U123" s="221">
        <v>0.127</v>
      </c>
      <c r="V123" s="221">
        <f>ROUND(E123*U123,2)</f>
        <v>3.2</v>
      </c>
      <c r="W123" s="221"/>
      <c r="X123" s="221" t="s">
        <v>241</v>
      </c>
      <c r="Y123" s="221" t="s">
        <v>256</v>
      </c>
      <c r="Z123" s="210"/>
      <c r="AA123" s="210"/>
      <c r="AB123" s="210"/>
      <c r="AC123" s="210"/>
      <c r="AD123" s="210"/>
      <c r="AE123" s="210"/>
      <c r="AF123" s="210"/>
      <c r="AG123" s="210" t="s">
        <v>243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2" t="s">
        <v>2349</v>
      </c>
      <c r="D124" s="223"/>
      <c r="E124" s="224"/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247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2" t="s">
        <v>2350</v>
      </c>
      <c r="D125" s="223"/>
      <c r="E125" s="224">
        <v>25.2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247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6">
        <v>25</v>
      </c>
      <c r="B126" s="237" t="s">
        <v>2351</v>
      </c>
      <c r="C126" s="250" t="s">
        <v>2352</v>
      </c>
      <c r="D126" s="238" t="s">
        <v>699</v>
      </c>
      <c r="E126" s="239">
        <v>36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/>
      <c r="S126" s="241" t="s">
        <v>429</v>
      </c>
      <c r="T126" s="242" t="s">
        <v>430</v>
      </c>
      <c r="U126" s="221">
        <v>21.428999999999998</v>
      </c>
      <c r="V126" s="221">
        <f>ROUND(E126*U126,2)</f>
        <v>771.44</v>
      </c>
      <c r="W126" s="221"/>
      <c r="X126" s="221" t="s">
        <v>241</v>
      </c>
      <c r="Y126" s="221" t="s">
        <v>256</v>
      </c>
      <c r="Z126" s="210"/>
      <c r="AA126" s="210"/>
      <c r="AB126" s="210"/>
      <c r="AC126" s="210"/>
      <c r="AD126" s="210"/>
      <c r="AE126" s="210"/>
      <c r="AF126" s="210"/>
      <c r="AG126" s="210" t="s">
        <v>243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5" t="s">
        <v>2353</v>
      </c>
      <c r="D127" s="247"/>
      <c r="E127" s="247"/>
      <c r="F127" s="247"/>
      <c r="G127" s="247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608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6" t="s">
        <v>2354</v>
      </c>
      <c r="D128" s="248"/>
      <c r="E128" s="248"/>
      <c r="F128" s="248"/>
      <c r="G128" s="248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608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6" t="s">
        <v>2355</v>
      </c>
      <c r="D129" s="248"/>
      <c r="E129" s="248"/>
      <c r="F129" s="248"/>
      <c r="G129" s="248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608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2" t="s">
        <v>2258</v>
      </c>
      <c r="D130" s="223"/>
      <c r="E130" s="224"/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2275</v>
      </c>
      <c r="D131" s="223"/>
      <c r="E131" s="224">
        <v>36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247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6">
        <v>26</v>
      </c>
      <c r="B132" s="237" t="s">
        <v>2356</v>
      </c>
      <c r="C132" s="250" t="s">
        <v>2357</v>
      </c>
      <c r="D132" s="238" t="s">
        <v>699</v>
      </c>
      <c r="E132" s="239">
        <v>329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41"/>
      <c r="S132" s="241" t="s">
        <v>429</v>
      </c>
      <c r="T132" s="242" t="s">
        <v>430</v>
      </c>
      <c r="U132" s="221">
        <v>21.428999999999998</v>
      </c>
      <c r="V132" s="221">
        <f>ROUND(E132*U132,2)</f>
        <v>7050.14</v>
      </c>
      <c r="W132" s="221"/>
      <c r="X132" s="221" t="s">
        <v>241</v>
      </c>
      <c r="Y132" s="221" t="s">
        <v>256</v>
      </c>
      <c r="Z132" s="210"/>
      <c r="AA132" s="210"/>
      <c r="AB132" s="210"/>
      <c r="AC132" s="210"/>
      <c r="AD132" s="210"/>
      <c r="AE132" s="210"/>
      <c r="AF132" s="210"/>
      <c r="AG132" s="210" t="s">
        <v>243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5" t="s">
        <v>2358</v>
      </c>
      <c r="D133" s="247"/>
      <c r="E133" s="247"/>
      <c r="F133" s="247"/>
      <c r="G133" s="247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608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6" t="s">
        <v>2359</v>
      </c>
      <c r="D134" s="248"/>
      <c r="E134" s="248"/>
      <c r="F134" s="248"/>
      <c r="G134" s="248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608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2" t="s">
        <v>2260</v>
      </c>
      <c r="D135" s="223"/>
      <c r="E135" s="224"/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2272</v>
      </c>
      <c r="D136" s="223"/>
      <c r="E136" s="224">
        <v>329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247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6">
        <v>27</v>
      </c>
      <c r="B137" s="237" t="s">
        <v>2360</v>
      </c>
      <c r="C137" s="250" t="s">
        <v>2361</v>
      </c>
      <c r="D137" s="238" t="s">
        <v>699</v>
      </c>
      <c r="E137" s="239">
        <v>1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41"/>
      <c r="S137" s="241" t="s">
        <v>429</v>
      </c>
      <c r="T137" s="242" t="s">
        <v>430</v>
      </c>
      <c r="U137" s="221">
        <v>0.14599999999999999</v>
      </c>
      <c r="V137" s="221">
        <f>ROUND(E137*U137,2)</f>
        <v>0.15</v>
      </c>
      <c r="W137" s="221"/>
      <c r="X137" s="221" t="s">
        <v>241</v>
      </c>
      <c r="Y137" s="221" t="s">
        <v>312</v>
      </c>
      <c r="Z137" s="210"/>
      <c r="AA137" s="210"/>
      <c r="AB137" s="210"/>
      <c r="AC137" s="210"/>
      <c r="AD137" s="210"/>
      <c r="AE137" s="210"/>
      <c r="AF137" s="210"/>
      <c r="AG137" s="210" t="s">
        <v>243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45" outlineLevel="2" x14ac:dyDescent="0.2">
      <c r="A138" s="217"/>
      <c r="B138" s="218"/>
      <c r="C138" s="255" t="s">
        <v>2362</v>
      </c>
      <c r="D138" s="247"/>
      <c r="E138" s="247"/>
      <c r="F138" s="247"/>
      <c r="G138" s="247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608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44" t="str">
        <f>C138</f>
        <v>Po dobu 36 měsíců od doručení oznámení o provedení výsadby bude zajištěna následná péče o vysazené dřeviny, která bude spočívat v zajištění kmenů stromů proti mechanickému poškození (ochrana pat kmene chráničkou, bandáž kmene apod.), v zálivce (minimálně 5 x ročně), odplevelování, výchovném řezu, opravě úvazků, případně výměně kůlů a sledování zdravotního stavu dřevin včetně výměny uhynulého jedince v nejbližším vhodném období.</v>
      </c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6">
        <v>28</v>
      </c>
      <c r="B139" s="237" t="s">
        <v>2363</v>
      </c>
      <c r="C139" s="250" t="s">
        <v>2364</v>
      </c>
      <c r="D139" s="238" t="s">
        <v>587</v>
      </c>
      <c r="E139" s="239">
        <v>360.3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1E-3</v>
      </c>
      <c r="O139" s="239">
        <f>ROUND(E139*N139,2)</f>
        <v>0.36</v>
      </c>
      <c r="P139" s="239">
        <v>0</v>
      </c>
      <c r="Q139" s="239">
        <f>ROUND(E139*P139,2)</f>
        <v>0</v>
      </c>
      <c r="R139" s="241" t="s">
        <v>461</v>
      </c>
      <c r="S139" s="241" t="s">
        <v>239</v>
      </c>
      <c r="T139" s="242" t="s">
        <v>240</v>
      </c>
      <c r="U139" s="221">
        <v>0</v>
      </c>
      <c r="V139" s="221">
        <f>ROUND(E139*U139,2)</f>
        <v>0</v>
      </c>
      <c r="W139" s="221"/>
      <c r="X139" s="221" t="s">
        <v>462</v>
      </c>
      <c r="Y139" s="221" t="s">
        <v>256</v>
      </c>
      <c r="Z139" s="210"/>
      <c r="AA139" s="210"/>
      <c r="AB139" s="210"/>
      <c r="AC139" s="210"/>
      <c r="AD139" s="210"/>
      <c r="AE139" s="210"/>
      <c r="AF139" s="210"/>
      <c r="AG139" s="210" t="s">
        <v>463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2" t="s">
        <v>2243</v>
      </c>
      <c r="D140" s="223"/>
      <c r="E140" s="224"/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2365</v>
      </c>
      <c r="D141" s="223"/>
      <c r="E141" s="224">
        <v>360.3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247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6">
        <v>29</v>
      </c>
      <c r="B142" s="237" t="s">
        <v>2366</v>
      </c>
      <c r="C142" s="250" t="s">
        <v>2367</v>
      </c>
      <c r="D142" s="238" t="s">
        <v>450</v>
      </c>
      <c r="E142" s="239">
        <v>4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0.01</v>
      </c>
      <c r="O142" s="239">
        <f>ROUND(E142*N142,2)</f>
        <v>0.04</v>
      </c>
      <c r="P142" s="239">
        <v>0</v>
      </c>
      <c r="Q142" s="239">
        <f>ROUND(E142*P142,2)</f>
        <v>0</v>
      </c>
      <c r="R142" s="241"/>
      <c r="S142" s="241" t="s">
        <v>429</v>
      </c>
      <c r="T142" s="242" t="s">
        <v>430</v>
      </c>
      <c r="U142" s="221">
        <v>0</v>
      </c>
      <c r="V142" s="221">
        <f>ROUND(E142*U142,2)</f>
        <v>0</v>
      </c>
      <c r="W142" s="221"/>
      <c r="X142" s="221" t="s">
        <v>462</v>
      </c>
      <c r="Y142" s="221" t="s">
        <v>407</v>
      </c>
      <c r="Z142" s="210"/>
      <c r="AA142" s="210"/>
      <c r="AB142" s="210"/>
      <c r="AC142" s="210"/>
      <c r="AD142" s="210"/>
      <c r="AE142" s="210"/>
      <c r="AF142" s="210"/>
      <c r="AG142" s="210" t="s">
        <v>463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5" t="s">
        <v>2368</v>
      </c>
      <c r="D143" s="247"/>
      <c r="E143" s="247"/>
      <c r="F143" s="247"/>
      <c r="G143" s="247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608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6" t="s">
        <v>2369</v>
      </c>
      <c r="D144" s="248"/>
      <c r="E144" s="248"/>
      <c r="F144" s="248"/>
      <c r="G144" s="248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608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2" t="s">
        <v>2370</v>
      </c>
      <c r="D145" s="223"/>
      <c r="E145" s="224">
        <v>4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6">
        <v>30</v>
      </c>
      <c r="B146" s="237" t="s">
        <v>2371</v>
      </c>
      <c r="C146" s="250" t="s">
        <v>2372</v>
      </c>
      <c r="D146" s="238" t="s">
        <v>450</v>
      </c>
      <c r="E146" s="239">
        <v>3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0.01</v>
      </c>
      <c r="O146" s="239">
        <f>ROUND(E146*N146,2)</f>
        <v>0.03</v>
      </c>
      <c r="P146" s="239">
        <v>0</v>
      </c>
      <c r="Q146" s="239">
        <f>ROUND(E146*P146,2)</f>
        <v>0</v>
      </c>
      <c r="R146" s="241"/>
      <c r="S146" s="241" t="s">
        <v>429</v>
      </c>
      <c r="T146" s="242" t="s">
        <v>430</v>
      </c>
      <c r="U146" s="221">
        <v>0</v>
      </c>
      <c r="V146" s="221">
        <f>ROUND(E146*U146,2)</f>
        <v>0</v>
      </c>
      <c r="W146" s="221"/>
      <c r="X146" s="221" t="s">
        <v>462</v>
      </c>
      <c r="Y146" s="221" t="s">
        <v>407</v>
      </c>
      <c r="Z146" s="210"/>
      <c r="AA146" s="210"/>
      <c r="AB146" s="210"/>
      <c r="AC146" s="210"/>
      <c r="AD146" s="210"/>
      <c r="AE146" s="210"/>
      <c r="AF146" s="210"/>
      <c r="AG146" s="210" t="s">
        <v>463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5" t="s">
        <v>2368</v>
      </c>
      <c r="D147" s="247"/>
      <c r="E147" s="247"/>
      <c r="F147" s="247"/>
      <c r="G147" s="247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608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6" t="s">
        <v>2369</v>
      </c>
      <c r="D148" s="248"/>
      <c r="E148" s="248"/>
      <c r="F148" s="248"/>
      <c r="G148" s="248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608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2373</v>
      </c>
      <c r="D149" s="223"/>
      <c r="E149" s="224">
        <v>3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6">
        <v>31</v>
      </c>
      <c r="B150" s="237" t="s">
        <v>2374</v>
      </c>
      <c r="C150" s="250" t="s">
        <v>2375</v>
      </c>
      <c r="D150" s="238" t="s">
        <v>450</v>
      </c>
      <c r="E150" s="239">
        <v>2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0.01</v>
      </c>
      <c r="O150" s="239">
        <f>ROUND(E150*N150,2)</f>
        <v>0.02</v>
      </c>
      <c r="P150" s="239">
        <v>0</v>
      </c>
      <c r="Q150" s="239">
        <f>ROUND(E150*P150,2)</f>
        <v>0</v>
      </c>
      <c r="R150" s="241"/>
      <c r="S150" s="241" t="s">
        <v>429</v>
      </c>
      <c r="T150" s="242" t="s">
        <v>430</v>
      </c>
      <c r="U150" s="221">
        <v>0</v>
      </c>
      <c r="V150" s="221">
        <f>ROUND(E150*U150,2)</f>
        <v>0</v>
      </c>
      <c r="W150" s="221"/>
      <c r="X150" s="221" t="s">
        <v>462</v>
      </c>
      <c r="Y150" s="221" t="s">
        <v>407</v>
      </c>
      <c r="Z150" s="210"/>
      <c r="AA150" s="210"/>
      <c r="AB150" s="210"/>
      <c r="AC150" s="210"/>
      <c r="AD150" s="210"/>
      <c r="AE150" s="210"/>
      <c r="AF150" s="210"/>
      <c r="AG150" s="210" t="s">
        <v>463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5" t="s">
        <v>2368</v>
      </c>
      <c r="D151" s="247"/>
      <c r="E151" s="247"/>
      <c r="F151" s="247"/>
      <c r="G151" s="247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608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6" t="s">
        <v>2369</v>
      </c>
      <c r="D152" s="248"/>
      <c r="E152" s="248"/>
      <c r="F152" s="248"/>
      <c r="G152" s="248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608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2376</v>
      </c>
      <c r="D153" s="223"/>
      <c r="E153" s="224">
        <v>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6">
        <v>32</v>
      </c>
      <c r="B154" s="237" t="s">
        <v>2377</v>
      </c>
      <c r="C154" s="250" t="s">
        <v>2378</v>
      </c>
      <c r="D154" s="238" t="s">
        <v>450</v>
      </c>
      <c r="E154" s="239">
        <v>5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0.01</v>
      </c>
      <c r="O154" s="239">
        <f>ROUND(E154*N154,2)</f>
        <v>0.05</v>
      </c>
      <c r="P154" s="239">
        <v>0</v>
      </c>
      <c r="Q154" s="239">
        <f>ROUND(E154*P154,2)</f>
        <v>0</v>
      </c>
      <c r="R154" s="241"/>
      <c r="S154" s="241" t="s">
        <v>429</v>
      </c>
      <c r="T154" s="242" t="s">
        <v>430</v>
      </c>
      <c r="U154" s="221">
        <v>0</v>
      </c>
      <c r="V154" s="221">
        <f>ROUND(E154*U154,2)</f>
        <v>0</v>
      </c>
      <c r="W154" s="221"/>
      <c r="X154" s="221" t="s">
        <v>462</v>
      </c>
      <c r="Y154" s="221" t="s">
        <v>407</v>
      </c>
      <c r="Z154" s="210"/>
      <c r="AA154" s="210"/>
      <c r="AB154" s="210"/>
      <c r="AC154" s="210"/>
      <c r="AD154" s="210"/>
      <c r="AE154" s="210"/>
      <c r="AF154" s="210"/>
      <c r="AG154" s="210" t="s">
        <v>463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5" t="s">
        <v>2368</v>
      </c>
      <c r="D155" s="247"/>
      <c r="E155" s="247"/>
      <c r="F155" s="247"/>
      <c r="G155" s="247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608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6" t="s">
        <v>2369</v>
      </c>
      <c r="D156" s="248"/>
      <c r="E156" s="248"/>
      <c r="F156" s="248"/>
      <c r="G156" s="248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608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2" t="s">
        <v>2379</v>
      </c>
      <c r="D157" s="223"/>
      <c r="E157" s="224">
        <v>5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6">
        <v>33</v>
      </c>
      <c r="B158" s="237" t="s">
        <v>2380</v>
      </c>
      <c r="C158" s="250" t="s">
        <v>2381</v>
      </c>
      <c r="D158" s="238" t="s">
        <v>450</v>
      </c>
      <c r="E158" s="239">
        <v>3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0.01</v>
      </c>
      <c r="O158" s="239">
        <f>ROUND(E158*N158,2)</f>
        <v>0.03</v>
      </c>
      <c r="P158" s="239">
        <v>0</v>
      </c>
      <c r="Q158" s="239">
        <f>ROUND(E158*P158,2)</f>
        <v>0</v>
      </c>
      <c r="R158" s="241"/>
      <c r="S158" s="241" t="s">
        <v>429</v>
      </c>
      <c r="T158" s="242" t="s">
        <v>430</v>
      </c>
      <c r="U158" s="221">
        <v>0</v>
      </c>
      <c r="V158" s="221">
        <f>ROUND(E158*U158,2)</f>
        <v>0</v>
      </c>
      <c r="W158" s="221"/>
      <c r="X158" s="221" t="s">
        <v>462</v>
      </c>
      <c r="Y158" s="221" t="s">
        <v>407</v>
      </c>
      <c r="Z158" s="210"/>
      <c r="AA158" s="210"/>
      <c r="AB158" s="210"/>
      <c r="AC158" s="210"/>
      <c r="AD158" s="210"/>
      <c r="AE158" s="210"/>
      <c r="AF158" s="210"/>
      <c r="AG158" s="210" t="s">
        <v>463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5" t="s">
        <v>2368</v>
      </c>
      <c r="D159" s="247"/>
      <c r="E159" s="247"/>
      <c r="F159" s="247"/>
      <c r="G159" s="247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608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6" t="s">
        <v>2369</v>
      </c>
      <c r="D160" s="248"/>
      <c r="E160" s="248"/>
      <c r="F160" s="248"/>
      <c r="G160" s="248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608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2373</v>
      </c>
      <c r="D161" s="223"/>
      <c r="E161" s="224">
        <v>3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6">
        <v>34</v>
      </c>
      <c r="B162" s="237" t="s">
        <v>2382</v>
      </c>
      <c r="C162" s="250" t="s">
        <v>2383</v>
      </c>
      <c r="D162" s="238" t="s">
        <v>450</v>
      </c>
      <c r="E162" s="239">
        <v>2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0.01</v>
      </c>
      <c r="O162" s="239">
        <f>ROUND(E162*N162,2)</f>
        <v>0.02</v>
      </c>
      <c r="P162" s="239">
        <v>0</v>
      </c>
      <c r="Q162" s="239">
        <f>ROUND(E162*P162,2)</f>
        <v>0</v>
      </c>
      <c r="R162" s="241"/>
      <c r="S162" s="241" t="s">
        <v>429</v>
      </c>
      <c r="T162" s="242" t="s">
        <v>430</v>
      </c>
      <c r="U162" s="221">
        <v>0</v>
      </c>
      <c r="V162" s="221">
        <f>ROUND(E162*U162,2)</f>
        <v>0</v>
      </c>
      <c r="W162" s="221"/>
      <c r="X162" s="221" t="s">
        <v>462</v>
      </c>
      <c r="Y162" s="221" t="s">
        <v>407</v>
      </c>
      <c r="Z162" s="210"/>
      <c r="AA162" s="210"/>
      <c r="AB162" s="210"/>
      <c r="AC162" s="210"/>
      <c r="AD162" s="210"/>
      <c r="AE162" s="210"/>
      <c r="AF162" s="210"/>
      <c r="AG162" s="210" t="s">
        <v>463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5" t="s">
        <v>2368</v>
      </c>
      <c r="D163" s="247"/>
      <c r="E163" s="247"/>
      <c r="F163" s="247"/>
      <c r="G163" s="247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608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6" t="s">
        <v>2369</v>
      </c>
      <c r="D164" s="248"/>
      <c r="E164" s="248"/>
      <c r="F164" s="248"/>
      <c r="G164" s="248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608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2" t="s">
        <v>2376</v>
      </c>
      <c r="D165" s="223"/>
      <c r="E165" s="224">
        <v>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247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6">
        <v>35</v>
      </c>
      <c r="B166" s="237" t="s">
        <v>2384</v>
      </c>
      <c r="C166" s="250" t="s">
        <v>2385</v>
      </c>
      <c r="D166" s="238" t="s">
        <v>450</v>
      </c>
      <c r="E166" s="239">
        <v>5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0.01</v>
      </c>
      <c r="O166" s="239">
        <f>ROUND(E166*N166,2)</f>
        <v>0.05</v>
      </c>
      <c r="P166" s="239">
        <v>0</v>
      </c>
      <c r="Q166" s="239">
        <f>ROUND(E166*P166,2)</f>
        <v>0</v>
      </c>
      <c r="R166" s="241"/>
      <c r="S166" s="241" t="s">
        <v>429</v>
      </c>
      <c r="T166" s="242" t="s">
        <v>430</v>
      </c>
      <c r="U166" s="221">
        <v>0</v>
      </c>
      <c r="V166" s="221">
        <f>ROUND(E166*U166,2)</f>
        <v>0</v>
      </c>
      <c r="W166" s="221"/>
      <c r="X166" s="221" t="s">
        <v>462</v>
      </c>
      <c r="Y166" s="221" t="s">
        <v>407</v>
      </c>
      <c r="Z166" s="210"/>
      <c r="AA166" s="210"/>
      <c r="AB166" s="210"/>
      <c r="AC166" s="210"/>
      <c r="AD166" s="210"/>
      <c r="AE166" s="210"/>
      <c r="AF166" s="210"/>
      <c r="AG166" s="210" t="s">
        <v>463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5" t="s">
        <v>2368</v>
      </c>
      <c r="D167" s="247"/>
      <c r="E167" s="247"/>
      <c r="F167" s="247"/>
      <c r="G167" s="247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608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6" t="s">
        <v>2369</v>
      </c>
      <c r="D168" s="248"/>
      <c r="E168" s="248"/>
      <c r="F168" s="248"/>
      <c r="G168" s="248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608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2" t="s">
        <v>2379</v>
      </c>
      <c r="D169" s="223"/>
      <c r="E169" s="224">
        <v>5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6">
        <v>36</v>
      </c>
      <c r="B170" s="237" t="s">
        <v>2386</v>
      </c>
      <c r="C170" s="250" t="s">
        <v>2387</v>
      </c>
      <c r="D170" s="238" t="s">
        <v>450</v>
      </c>
      <c r="E170" s="239">
        <v>6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0.01</v>
      </c>
      <c r="O170" s="239">
        <f>ROUND(E170*N170,2)</f>
        <v>0.06</v>
      </c>
      <c r="P170" s="239">
        <v>0</v>
      </c>
      <c r="Q170" s="239">
        <f>ROUND(E170*P170,2)</f>
        <v>0</v>
      </c>
      <c r="R170" s="241"/>
      <c r="S170" s="241" t="s">
        <v>429</v>
      </c>
      <c r="T170" s="242" t="s">
        <v>430</v>
      </c>
      <c r="U170" s="221">
        <v>0</v>
      </c>
      <c r="V170" s="221">
        <f>ROUND(E170*U170,2)</f>
        <v>0</v>
      </c>
      <c r="W170" s="221"/>
      <c r="X170" s="221" t="s">
        <v>462</v>
      </c>
      <c r="Y170" s="221" t="s">
        <v>407</v>
      </c>
      <c r="Z170" s="210"/>
      <c r="AA170" s="210"/>
      <c r="AB170" s="210"/>
      <c r="AC170" s="210"/>
      <c r="AD170" s="210"/>
      <c r="AE170" s="210"/>
      <c r="AF170" s="210"/>
      <c r="AG170" s="210" t="s">
        <v>463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5" t="s">
        <v>2368</v>
      </c>
      <c r="D171" s="247"/>
      <c r="E171" s="247"/>
      <c r="F171" s="247"/>
      <c r="G171" s="247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608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6" t="s">
        <v>2369</v>
      </c>
      <c r="D172" s="248"/>
      <c r="E172" s="248"/>
      <c r="F172" s="248"/>
      <c r="G172" s="248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608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2" t="s">
        <v>2388</v>
      </c>
      <c r="D173" s="223"/>
      <c r="E173" s="224">
        <v>6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6">
        <v>37</v>
      </c>
      <c r="B174" s="237" t="s">
        <v>2389</v>
      </c>
      <c r="C174" s="250" t="s">
        <v>2390</v>
      </c>
      <c r="D174" s="238" t="s">
        <v>450</v>
      </c>
      <c r="E174" s="239">
        <v>1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0.01</v>
      </c>
      <c r="O174" s="239">
        <f>ROUND(E174*N174,2)</f>
        <v>0.01</v>
      </c>
      <c r="P174" s="239">
        <v>0</v>
      </c>
      <c r="Q174" s="239">
        <f>ROUND(E174*P174,2)</f>
        <v>0</v>
      </c>
      <c r="R174" s="241"/>
      <c r="S174" s="241" t="s">
        <v>429</v>
      </c>
      <c r="T174" s="242" t="s">
        <v>430</v>
      </c>
      <c r="U174" s="221">
        <v>0</v>
      </c>
      <c r="V174" s="221">
        <f>ROUND(E174*U174,2)</f>
        <v>0</v>
      </c>
      <c r="W174" s="221"/>
      <c r="X174" s="221" t="s">
        <v>462</v>
      </c>
      <c r="Y174" s="221" t="s">
        <v>407</v>
      </c>
      <c r="Z174" s="210"/>
      <c r="AA174" s="210"/>
      <c r="AB174" s="210"/>
      <c r="AC174" s="210"/>
      <c r="AD174" s="210"/>
      <c r="AE174" s="210"/>
      <c r="AF174" s="210"/>
      <c r="AG174" s="210" t="s">
        <v>463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5" t="s">
        <v>2368</v>
      </c>
      <c r="D175" s="247"/>
      <c r="E175" s="247"/>
      <c r="F175" s="247"/>
      <c r="G175" s="247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608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6" t="s">
        <v>2369</v>
      </c>
      <c r="D176" s="248"/>
      <c r="E176" s="248"/>
      <c r="F176" s="248"/>
      <c r="G176" s="248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608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2" t="s">
        <v>2391</v>
      </c>
      <c r="D177" s="223"/>
      <c r="E177" s="224">
        <v>1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6">
        <v>38</v>
      </c>
      <c r="B178" s="237" t="s">
        <v>2392</v>
      </c>
      <c r="C178" s="250" t="s">
        <v>2393</v>
      </c>
      <c r="D178" s="238" t="s">
        <v>450</v>
      </c>
      <c r="E178" s="239">
        <v>3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0.01</v>
      </c>
      <c r="O178" s="239">
        <f>ROUND(E178*N178,2)</f>
        <v>0.03</v>
      </c>
      <c r="P178" s="239">
        <v>0</v>
      </c>
      <c r="Q178" s="239">
        <f>ROUND(E178*P178,2)</f>
        <v>0</v>
      </c>
      <c r="R178" s="241"/>
      <c r="S178" s="241" t="s">
        <v>429</v>
      </c>
      <c r="T178" s="242" t="s">
        <v>430</v>
      </c>
      <c r="U178" s="221">
        <v>0</v>
      </c>
      <c r="V178" s="221">
        <f>ROUND(E178*U178,2)</f>
        <v>0</v>
      </c>
      <c r="W178" s="221"/>
      <c r="X178" s="221" t="s">
        <v>462</v>
      </c>
      <c r="Y178" s="221" t="s">
        <v>407</v>
      </c>
      <c r="Z178" s="210"/>
      <c r="AA178" s="210"/>
      <c r="AB178" s="210"/>
      <c r="AC178" s="210"/>
      <c r="AD178" s="210"/>
      <c r="AE178" s="210"/>
      <c r="AF178" s="210"/>
      <c r="AG178" s="210" t="s">
        <v>463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5" t="s">
        <v>2368</v>
      </c>
      <c r="D179" s="247"/>
      <c r="E179" s="247"/>
      <c r="F179" s="247"/>
      <c r="G179" s="247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608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6" t="s">
        <v>2369</v>
      </c>
      <c r="D180" s="248"/>
      <c r="E180" s="248"/>
      <c r="F180" s="248"/>
      <c r="G180" s="248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608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2" t="s">
        <v>2373</v>
      </c>
      <c r="D181" s="223"/>
      <c r="E181" s="224">
        <v>3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247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6">
        <v>39</v>
      </c>
      <c r="B182" s="237" t="s">
        <v>2394</v>
      </c>
      <c r="C182" s="250" t="s">
        <v>2395</v>
      </c>
      <c r="D182" s="238" t="s">
        <v>450</v>
      </c>
      <c r="E182" s="239">
        <v>2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0.01</v>
      </c>
      <c r="O182" s="239">
        <f>ROUND(E182*N182,2)</f>
        <v>0.02</v>
      </c>
      <c r="P182" s="239">
        <v>0</v>
      </c>
      <c r="Q182" s="239">
        <f>ROUND(E182*P182,2)</f>
        <v>0</v>
      </c>
      <c r="R182" s="241"/>
      <c r="S182" s="241" t="s">
        <v>429</v>
      </c>
      <c r="T182" s="242" t="s">
        <v>430</v>
      </c>
      <c r="U182" s="221">
        <v>0</v>
      </c>
      <c r="V182" s="221">
        <f>ROUND(E182*U182,2)</f>
        <v>0</v>
      </c>
      <c r="W182" s="221"/>
      <c r="X182" s="221" t="s">
        <v>462</v>
      </c>
      <c r="Y182" s="221" t="s">
        <v>407</v>
      </c>
      <c r="Z182" s="210"/>
      <c r="AA182" s="210"/>
      <c r="AB182" s="210"/>
      <c r="AC182" s="210"/>
      <c r="AD182" s="210"/>
      <c r="AE182" s="210"/>
      <c r="AF182" s="210"/>
      <c r="AG182" s="210" t="s">
        <v>463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5" t="s">
        <v>2368</v>
      </c>
      <c r="D183" s="247"/>
      <c r="E183" s="247"/>
      <c r="F183" s="247"/>
      <c r="G183" s="247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608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6" t="s">
        <v>2369</v>
      </c>
      <c r="D184" s="248"/>
      <c r="E184" s="248"/>
      <c r="F184" s="248"/>
      <c r="G184" s="248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608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2" t="s">
        <v>2376</v>
      </c>
      <c r="D185" s="223"/>
      <c r="E185" s="224">
        <v>2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247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6">
        <v>40</v>
      </c>
      <c r="B186" s="237" t="s">
        <v>2396</v>
      </c>
      <c r="C186" s="250" t="s">
        <v>2397</v>
      </c>
      <c r="D186" s="238" t="s">
        <v>450</v>
      </c>
      <c r="E186" s="239">
        <v>82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0.01</v>
      </c>
      <c r="O186" s="239">
        <f>ROUND(E186*N186,2)</f>
        <v>0.82</v>
      </c>
      <c r="P186" s="239">
        <v>0</v>
      </c>
      <c r="Q186" s="239">
        <f>ROUND(E186*P186,2)</f>
        <v>0</v>
      </c>
      <c r="R186" s="241"/>
      <c r="S186" s="241" t="s">
        <v>429</v>
      </c>
      <c r="T186" s="242" t="s">
        <v>430</v>
      </c>
      <c r="U186" s="221">
        <v>0</v>
      </c>
      <c r="V186" s="221">
        <f>ROUND(E186*U186,2)</f>
        <v>0</v>
      </c>
      <c r="W186" s="221"/>
      <c r="X186" s="221" t="s">
        <v>462</v>
      </c>
      <c r="Y186" s="221" t="s">
        <v>256</v>
      </c>
      <c r="Z186" s="210"/>
      <c r="AA186" s="210"/>
      <c r="AB186" s="210"/>
      <c r="AC186" s="210"/>
      <c r="AD186" s="210"/>
      <c r="AE186" s="210"/>
      <c r="AF186" s="210"/>
      <c r="AG186" s="210" t="s">
        <v>463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2" t="s">
        <v>2398</v>
      </c>
      <c r="D187" s="223"/>
      <c r="E187" s="224">
        <v>82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6">
        <v>41</v>
      </c>
      <c r="B188" s="237" t="s">
        <v>2399</v>
      </c>
      <c r="C188" s="250" t="s">
        <v>2400</v>
      </c>
      <c r="D188" s="238" t="s">
        <v>450</v>
      </c>
      <c r="E188" s="239">
        <v>211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0.01</v>
      </c>
      <c r="O188" s="239">
        <f>ROUND(E188*N188,2)</f>
        <v>2.11</v>
      </c>
      <c r="P188" s="239">
        <v>0</v>
      </c>
      <c r="Q188" s="239">
        <f>ROUND(E188*P188,2)</f>
        <v>0</v>
      </c>
      <c r="R188" s="241"/>
      <c r="S188" s="241" t="s">
        <v>429</v>
      </c>
      <c r="T188" s="242" t="s">
        <v>430</v>
      </c>
      <c r="U188" s="221">
        <v>0</v>
      </c>
      <c r="V188" s="221">
        <f>ROUND(E188*U188,2)</f>
        <v>0</v>
      </c>
      <c r="W188" s="221"/>
      <c r="X188" s="221" t="s">
        <v>462</v>
      </c>
      <c r="Y188" s="221" t="s">
        <v>256</v>
      </c>
      <c r="Z188" s="210"/>
      <c r="AA188" s="210"/>
      <c r="AB188" s="210"/>
      <c r="AC188" s="210"/>
      <c r="AD188" s="210"/>
      <c r="AE188" s="210"/>
      <c r="AF188" s="210"/>
      <c r="AG188" s="210" t="s">
        <v>463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2" t="s">
        <v>2401</v>
      </c>
      <c r="D189" s="223"/>
      <c r="E189" s="224">
        <v>211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6">
        <v>42</v>
      </c>
      <c r="B190" s="237" t="s">
        <v>2402</v>
      </c>
      <c r="C190" s="250" t="s">
        <v>2403</v>
      </c>
      <c r="D190" s="238" t="s">
        <v>450</v>
      </c>
      <c r="E190" s="239">
        <v>36</v>
      </c>
      <c r="F190" s="240"/>
      <c r="G190" s="241">
        <f>ROUND(E190*F190,2)</f>
        <v>0</v>
      </c>
      <c r="H190" s="240"/>
      <c r="I190" s="241">
        <f>ROUND(E190*H190,2)</f>
        <v>0</v>
      </c>
      <c r="J190" s="240"/>
      <c r="K190" s="241">
        <f>ROUND(E190*J190,2)</f>
        <v>0</v>
      </c>
      <c r="L190" s="241">
        <v>21</v>
      </c>
      <c r="M190" s="241">
        <f>G190*(1+L190/100)</f>
        <v>0</v>
      </c>
      <c r="N190" s="239">
        <v>0.01</v>
      </c>
      <c r="O190" s="239">
        <f>ROUND(E190*N190,2)</f>
        <v>0.36</v>
      </c>
      <c r="P190" s="239">
        <v>0</v>
      </c>
      <c r="Q190" s="239">
        <f>ROUND(E190*P190,2)</f>
        <v>0</v>
      </c>
      <c r="R190" s="241"/>
      <c r="S190" s="241" t="s">
        <v>429</v>
      </c>
      <c r="T190" s="242" t="s">
        <v>430</v>
      </c>
      <c r="U190" s="221">
        <v>0</v>
      </c>
      <c r="V190" s="221">
        <f>ROUND(E190*U190,2)</f>
        <v>0</v>
      </c>
      <c r="W190" s="221"/>
      <c r="X190" s="221" t="s">
        <v>462</v>
      </c>
      <c r="Y190" s="221" t="s">
        <v>256</v>
      </c>
      <c r="Z190" s="210"/>
      <c r="AA190" s="210"/>
      <c r="AB190" s="210"/>
      <c r="AC190" s="210"/>
      <c r="AD190" s="210"/>
      <c r="AE190" s="210"/>
      <c r="AF190" s="210"/>
      <c r="AG190" s="210" t="s">
        <v>463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2" t="s">
        <v>2404</v>
      </c>
      <c r="D191" s="223"/>
      <c r="E191" s="224">
        <v>36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6">
        <v>43</v>
      </c>
      <c r="B192" s="237" t="s">
        <v>2405</v>
      </c>
      <c r="C192" s="250" t="s">
        <v>2406</v>
      </c>
      <c r="D192" s="238" t="s">
        <v>450</v>
      </c>
      <c r="E192" s="239">
        <v>980</v>
      </c>
      <c r="F192" s="240"/>
      <c r="G192" s="241">
        <f>ROUND(E192*F192,2)</f>
        <v>0</v>
      </c>
      <c r="H192" s="240"/>
      <c r="I192" s="241">
        <f>ROUND(E192*H192,2)</f>
        <v>0</v>
      </c>
      <c r="J192" s="240"/>
      <c r="K192" s="241">
        <f>ROUND(E192*J192,2)</f>
        <v>0</v>
      </c>
      <c r="L192" s="241">
        <v>21</v>
      </c>
      <c r="M192" s="241">
        <f>G192*(1+L192/100)</f>
        <v>0</v>
      </c>
      <c r="N192" s="239">
        <v>0.01</v>
      </c>
      <c r="O192" s="239">
        <f>ROUND(E192*N192,2)</f>
        <v>9.8000000000000007</v>
      </c>
      <c r="P192" s="239">
        <v>0</v>
      </c>
      <c r="Q192" s="239">
        <f>ROUND(E192*P192,2)</f>
        <v>0</v>
      </c>
      <c r="R192" s="241"/>
      <c r="S192" s="241" t="s">
        <v>429</v>
      </c>
      <c r="T192" s="242" t="s">
        <v>430</v>
      </c>
      <c r="U192" s="221">
        <v>0</v>
      </c>
      <c r="V192" s="221">
        <f>ROUND(E192*U192,2)</f>
        <v>0</v>
      </c>
      <c r="W192" s="221"/>
      <c r="X192" s="221" t="s">
        <v>462</v>
      </c>
      <c r="Y192" s="221" t="s">
        <v>256</v>
      </c>
      <c r="Z192" s="210"/>
      <c r="AA192" s="210"/>
      <c r="AB192" s="210"/>
      <c r="AC192" s="210"/>
      <c r="AD192" s="210"/>
      <c r="AE192" s="210"/>
      <c r="AF192" s="210"/>
      <c r="AG192" s="210" t="s">
        <v>463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2407</v>
      </c>
      <c r="D193" s="223"/>
      <c r="E193" s="224">
        <v>980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247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6">
        <v>44</v>
      </c>
      <c r="B194" s="237" t="s">
        <v>2408</v>
      </c>
      <c r="C194" s="250" t="s">
        <v>2409</v>
      </c>
      <c r="D194" s="238" t="s">
        <v>311</v>
      </c>
      <c r="E194" s="239">
        <v>44.25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0.6</v>
      </c>
      <c r="O194" s="239">
        <f>ROUND(E194*N194,2)</f>
        <v>26.55</v>
      </c>
      <c r="P194" s="239">
        <v>0</v>
      </c>
      <c r="Q194" s="239">
        <f>ROUND(E194*P194,2)</f>
        <v>0</v>
      </c>
      <c r="R194" s="241" t="s">
        <v>461</v>
      </c>
      <c r="S194" s="241" t="s">
        <v>239</v>
      </c>
      <c r="T194" s="242" t="s">
        <v>240</v>
      </c>
      <c r="U194" s="221">
        <v>0</v>
      </c>
      <c r="V194" s="221">
        <f>ROUND(E194*U194,2)</f>
        <v>0</v>
      </c>
      <c r="W194" s="221"/>
      <c r="X194" s="221" t="s">
        <v>462</v>
      </c>
      <c r="Y194" s="221" t="s">
        <v>256</v>
      </c>
      <c r="Z194" s="210"/>
      <c r="AA194" s="210"/>
      <c r="AB194" s="210"/>
      <c r="AC194" s="210"/>
      <c r="AD194" s="210"/>
      <c r="AE194" s="210"/>
      <c r="AF194" s="210"/>
      <c r="AG194" s="210" t="s">
        <v>463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2" t="s">
        <v>2258</v>
      </c>
      <c r="D195" s="223"/>
      <c r="E195" s="224"/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247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2" t="s">
        <v>2410</v>
      </c>
      <c r="D196" s="223"/>
      <c r="E196" s="224">
        <v>18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247</v>
      </c>
      <c r="AH196" s="210">
        <v>5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2" t="s">
        <v>2260</v>
      </c>
      <c r="D197" s="223"/>
      <c r="E197" s="224"/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2" t="s">
        <v>2411</v>
      </c>
      <c r="D198" s="223"/>
      <c r="E198" s="224">
        <v>16.45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247</v>
      </c>
      <c r="AH198" s="210">
        <v>5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2267</v>
      </c>
      <c r="D199" s="223"/>
      <c r="E199" s="224"/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247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2412</v>
      </c>
      <c r="D200" s="223"/>
      <c r="E200" s="224">
        <v>9.8000000000000007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247</v>
      </c>
      <c r="AH200" s="210">
        <v>5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6">
        <v>45</v>
      </c>
      <c r="B201" s="237" t="s">
        <v>2413</v>
      </c>
      <c r="C201" s="250" t="s">
        <v>2414</v>
      </c>
      <c r="D201" s="238" t="s">
        <v>311</v>
      </c>
      <c r="E201" s="239">
        <v>34.96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0.6</v>
      </c>
      <c r="O201" s="239">
        <f>ROUND(E201*N201,2)</f>
        <v>20.98</v>
      </c>
      <c r="P201" s="239">
        <v>0</v>
      </c>
      <c r="Q201" s="239">
        <f>ROUND(E201*P201,2)</f>
        <v>0</v>
      </c>
      <c r="R201" s="241" t="s">
        <v>461</v>
      </c>
      <c r="S201" s="241" t="s">
        <v>239</v>
      </c>
      <c r="T201" s="242" t="s">
        <v>240</v>
      </c>
      <c r="U201" s="221">
        <v>0</v>
      </c>
      <c r="V201" s="221">
        <f>ROUND(E201*U201,2)</f>
        <v>0</v>
      </c>
      <c r="W201" s="221"/>
      <c r="X201" s="221" t="s">
        <v>462</v>
      </c>
      <c r="Y201" s="221" t="s">
        <v>256</v>
      </c>
      <c r="Z201" s="210"/>
      <c r="AA201" s="210"/>
      <c r="AB201" s="210"/>
      <c r="AC201" s="210"/>
      <c r="AD201" s="210"/>
      <c r="AE201" s="210"/>
      <c r="AF201" s="210"/>
      <c r="AG201" s="210" t="s">
        <v>463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2" t="s">
        <v>2415</v>
      </c>
      <c r="D202" s="223"/>
      <c r="E202" s="224">
        <v>34.96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247</v>
      </c>
      <c r="AH202" s="210">
        <v>5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6">
        <v>46</v>
      </c>
      <c r="B203" s="237" t="s">
        <v>2416</v>
      </c>
      <c r="C203" s="250" t="s">
        <v>2417</v>
      </c>
      <c r="D203" s="238" t="s">
        <v>2418</v>
      </c>
      <c r="E203" s="239">
        <v>120.1</v>
      </c>
      <c r="F203" s="240"/>
      <c r="G203" s="241">
        <f>ROUND(E203*F203,2)</f>
        <v>0</v>
      </c>
      <c r="H203" s="240"/>
      <c r="I203" s="241">
        <f>ROUND(E203*H203,2)</f>
        <v>0</v>
      </c>
      <c r="J203" s="240"/>
      <c r="K203" s="241">
        <f>ROUND(E203*J203,2)</f>
        <v>0</v>
      </c>
      <c r="L203" s="241">
        <v>21</v>
      </c>
      <c r="M203" s="241">
        <f>G203*(1+L203/100)</f>
        <v>0</v>
      </c>
      <c r="N203" s="239">
        <v>1E-3</v>
      </c>
      <c r="O203" s="239">
        <f>ROUND(E203*N203,2)</f>
        <v>0.12</v>
      </c>
      <c r="P203" s="239">
        <v>0</v>
      </c>
      <c r="Q203" s="239">
        <f>ROUND(E203*P203,2)</f>
        <v>0</v>
      </c>
      <c r="R203" s="241" t="s">
        <v>461</v>
      </c>
      <c r="S203" s="241" t="s">
        <v>239</v>
      </c>
      <c r="T203" s="242" t="s">
        <v>240</v>
      </c>
      <c r="U203" s="221">
        <v>0</v>
      </c>
      <c r="V203" s="221">
        <f>ROUND(E203*U203,2)</f>
        <v>0</v>
      </c>
      <c r="W203" s="221"/>
      <c r="X203" s="221" t="s">
        <v>462</v>
      </c>
      <c r="Y203" s="221" t="s">
        <v>256</v>
      </c>
      <c r="Z203" s="210"/>
      <c r="AA203" s="210"/>
      <c r="AB203" s="210"/>
      <c r="AC203" s="210"/>
      <c r="AD203" s="210"/>
      <c r="AE203" s="210"/>
      <c r="AF203" s="210"/>
      <c r="AG203" s="210" t="s">
        <v>463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2" t="s">
        <v>2243</v>
      </c>
      <c r="D204" s="223"/>
      <c r="E204" s="224"/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247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2" t="s">
        <v>2419</v>
      </c>
      <c r="D205" s="223"/>
      <c r="E205" s="224">
        <v>120.1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247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6">
        <v>47</v>
      </c>
      <c r="B206" s="237" t="s">
        <v>2420</v>
      </c>
      <c r="C206" s="250" t="s">
        <v>2421</v>
      </c>
      <c r="D206" s="238" t="s">
        <v>2422</v>
      </c>
      <c r="E206" s="239">
        <v>5</v>
      </c>
      <c r="F206" s="240"/>
      <c r="G206" s="241">
        <f>ROUND(E206*F206,2)</f>
        <v>0</v>
      </c>
      <c r="H206" s="240"/>
      <c r="I206" s="241">
        <f>ROUND(E206*H206,2)</f>
        <v>0</v>
      </c>
      <c r="J206" s="240"/>
      <c r="K206" s="241">
        <f>ROUND(E206*J206,2)</f>
        <v>0</v>
      </c>
      <c r="L206" s="241">
        <v>21</v>
      </c>
      <c r="M206" s="241">
        <f>G206*(1+L206/100)</f>
        <v>0</v>
      </c>
      <c r="N206" s="239">
        <v>1E-3</v>
      </c>
      <c r="O206" s="239">
        <f>ROUND(E206*N206,2)</f>
        <v>0.01</v>
      </c>
      <c r="P206" s="239">
        <v>0</v>
      </c>
      <c r="Q206" s="239">
        <f>ROUND(E206*P206,2)</f>
        <v>0</v>
      </c>
      <c r="R206" s="241" t="s">
        <v>461</v>
      </c>
      <c r="S206" s="241" t="s">
        <v>239</v>
      </c>
      <c r="T206" s="242" t="s">
        <v>240</v>
      </c>
      <c r="U206" s="221">
        <v>0</v>
      </c>
      <c r="V206" s="221">
        <f>ROUND(E206*U206,2)</f>
        <v>0</v>
      </c>
      <c r="W206" s="221"/>
      <c r="X206" s="221" t="s">
        <v>462</v>
      </c>
      <c r="Y206" s="221" t="s">
        <v>256</v>
      </c>
      <c r="Z206" s="210"/>
      <c r="AA206" s="210"/>
      <c r="AB206" s="210"/>
      <c r="AC206" s="210"/>
      <c r="AD206" s="210"/>
      <c r="AE206" s="210"/>
      <c r="AF206" s="210"/>
      <c r="AG206" s="210" t="s">
        <v>463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2423</v>
      </c>
      <c r="D207" s="223"/>
      <c r="E207" s="224">
        <v>5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36">
        <v>48</v>
      </c>
      <c r="B208" s="237" t="s">
        <v>2424</v>
      </c>
      <c r="C208" s="250" t="s">
        <v>2425</v>
      </c>
      <c r="D208" s="238" t="s">
        <v>450</v>
      </c>
      <c r="E208" s="239">
        <v>108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3.7000000000000002E-3</v>
      </c>
      <c r="O208" s="239">
        <f>ROUND(E208*N208,2)</f>
        <v>0.4</v>
      </c>
      <c r="P208" s="239">
        <v>0</v>
      </c>
      <c r="Q208" s="239">
        <f>ROUND(E208*P208,2)</f>
        <v>0</v>
      </c>
      <c r="R208" s="241" t="s">
        <v>461</v>
      </c>
      <c r="S208" s="241" t="s">
        <v>239</v>
      </c>
      <c r="T208" s="242" t="s">
        <v>2290</v>
      </c>
      <c r="U208" s="221">
        <v>0</v>
      </c>
      <c r="V208" s="221">
        <f>ROUND(E208*U208,2)</f>
        <v>0</v>
      </c>
      <c r="W208" s="221"/>
      <c r="X208" s="221" t="s">
        <v>462</v>
      </c>
      <c r="Y208" s="221" t="s">
        <v>256</v>
      </c>
      <c r="Z208" s="210"/>
      <c r="AA208" s="210"/>
      <c r="AB208" s="210"/>
      <c r="AC208" s="210"/>
      <c r="AD208" s="210"/>
      <c r="AE208" s="210"/>
      <c r="AF208" s="210"/>
      <c r="AG208" s="210" t="s">
        <v>463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2" t="s">
        <v>2258</v>
      </c>
      <c r="D209" s="223"/>
      <c r="E209" s="224"/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2" t="s">
        <v>2426</v>
      </c>
      <c r="D210" s="223"/>
      <c r="E210" s="224">
        <v>108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247</v>
      </c>
      <c r="AH210" s="210">
        <v>5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36">
        <v>49</v>
      </c>
      <c r="B211" s="237" t="s">
        <v>2427</v>
      </c>
      <c r="C211" s="250" t="s">
        <v>2428</v>
      </c>
      <c r="D211" s="238" t="s">
        <v>450</v>
      </c>
      <c r="E211" s="239">
        <v>108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8.0000000000000004E-4</v>
      </c>
      <c r="O211" s="239">
        <f>ROUND(E211*N211,2)</f>
        <v>0.09</v>
      </c>
      <c r="P211" s="239">
        <v>0</v>
      </c>
      <c r="Q211" s="239">
        <f>ROUND(E211*P211,2)</f>
        <v>0</v>
      </c>
      <c r="R211" s="241" t="s">
        <v>461</v>
      </c>
      <c r="S211" s="241" t="s">
        <v>239</v>
      </c>
      <c r="T211" s="242" t="s">
        <v>2290</v>
      </c>
      <c r="U211" s="221">
        <v>0</v>
      </c>
      <c r="V211" s="221">
        <f>ROUND(E211*U211,2)</f>
        <v>0</v>
      </c>
      <c r="W211" s="221"/>
      <c r="X211" s="221" t="s">
        <v>462</v>
      </c>
      <c r="Y211" s="221" t="s">
        <v>256</v>
      </c>
      <c r="Z211" s="210"/>
      <c r="AA211" s="210"/>
      <c r="AB211" s="210"/>
      <c r="AC211" s="210"/>
      <c r="AD211" s="210"/>
      <c r="AE211" s="210"/>
      <c r="AF211" s="210"/>
      <c r="AG211" s="210" t="s">
        <v>463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2" t="s">
        <v>2258</v>
      </c>
      <c r="D212" s="223"/>
      <c r="E212" s="224"/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247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2" t="s">
        <v>2429</v>
      </c>
      <c r="D213" s="223"/>
      <c r="E213" s="224">
        <v>108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247</v>
      </c>
      <c r="AH213" s="210">
        <v>5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60">
        <v>50</v>
      </c>
      <c r="B214" s="261" t="s">
        <v>2430</v>
      </c>
      <c r="C214" s="267" t="s">
        <v>2431</v>
      </c>
      <c r="D214" s="262" t="s">
        <v>450</v>
      </c>
      <c r="E214" s="263">
        <v>15</v>
      </c>
      <c r="F214" s="264"/>
      <c r="G214" s="265">
        <f>ROUND(E214*F214,2)</f>
        <v>0</v>
      </c>
      <c r="H214" s="264"/>
      <c r="I214" s="265">
        <f>ROUND(E214*H214,2)</f>
        <v>0</v>
      </c>
      <c r="J214" s="264"/>
      <c r="K214" s="265">
        <f>ROUND(E214*J214,2)</f>
        <v>0</v>
      </c>
      <c r="L214" s="265">
        <v>21</v>
      </c>
      <c r="M214" s="265">
        <f>G214*(1+L214/100)</f>
        <v>0</v>
      </c>
      <c r="N214" s="263">
        <v>5.0000000000000001E-4</v>
      </c>
      <c r="O214" s="263">
        <f>ROUND(E214*N214,2)</f>
        <v>0.01</v>
      </c>
      <c r="P214" s="263">
        <v>0</v>
      </c>
      <c r="Q214" s="263">
        <f>ROUND(E214*P214,2)</f>
        <v>0</v>
      </c>
      <c r="R214" s="265" t="s">
        <v>461</v>
      </c>
      <c r="S214" s="265" t="s">
        <v>239</v>
      </c>
      <c r="T214" s="266" t="s">
        <v>2290</v>
      </c>
      <c r="U214" s="221">
        <v>0</v>
      </c>
      <c r="V214" s="221">
        <f>ROUND(E214*U214,2)</f>
        <v>0</v>
      </c>
      <c r="W214" s="221"/>
      <c r="X214" s="221" t="s">
        <v>462</v>
      </c>
      <c r="Y214" s="221" t="s">
        <v>256</v>
      </c>
      <c r="Z214" s="210"/>
      <c r="AA214" s="210"/>
      <c r="AB214" s="210"/>
      <c r="AC214" s="210"/>
      <c r="AD214" s="210"/>
      <c r="AE214" s="210"/>
      <c r="AF214" s="210"/>
      <c r="AG214" s="210" t="s">
        <v>463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x14ac:dyDescent="0.2">
      <c r="A215" s="229" t="s">
        <v>233</v>
      </c>
      <c r="B215" s="230" t="s">
        <v>169</v>
      </c>
      <c r="C215" s="249" t="s">
        <v>170</v>
      </c>
      <c r="D215" s="231"/>
      <c r="E215" s="232"/>
      <c r="F215" s="233"/>
      <c r="G215" s="233">
        <f>SUMIF(AG216:AG216,"&lt;&gt;NOR",G216:G216)</f>
        <v>0</v>
      </c>
      <c r="H215" s="233"/>
      <c r="I215" s="233">
        <f>SUM(I216:I216)</f>
        <v>0</v>
      </c>
      <c r="J215" s="233"/>
      <c r="K215" s="233">
        <f>SUM(K216:K216)</f>
        <v>0</v>
      </c>
      <c r="L215" s="233"/>
      <c r="M215" s="233">
        <f>SUM(M216:M216)</f>
        <v>0</v>
      </c>
      <c r="N215" s="232"/>
      <c r="O215" s="232">
        <f>SUM(O216:O216)</f>
        <v>0</v>
      </c>
      <c r="P215" s="232"/>
      <c r="Q215" s="232">
        <f>SUM(Q216:Q216)</f>
        <v>0</v>
      </c>
      <c r="R215" s="233"/>
      <c r="S215" s="233"/>
      <c r="T215" s="234"/>
      <c r="U215" s="228"/>
      <c r="V215" s="228">
        <f>SUM(V216:V216)</f>
        <v>119.74</v>
      </c>
      <c r="W215" s="228"/>
      <c r="X215" s="228"/>
      <c r="Y215" s="228"/>
      <c r="AG215" t="s">
        <v>234</v>
      </c>
    </row>
    <row r="216" spans="1:60" ht="22.5" outlineLevel="1" x14ac:dyDescent="0.2">
      <c r="A216" s="236">
        <v>51</v>
      </c>
      <c r="B216" s="237" t="s">
        <v>2432</v>
      </c>
      <c r="C216" s="250" t="s">
        <v>2433</v>
      </c>
      <c r="D216" s="238" t="s">
        <v>460</v>
      </c>
      <c r="E216" s="239">
        <v>62.203830000000004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41" t="s">
        <v>620</v>
      </c>
      <c r="S216" s="241" t="s">
        <v>239</v>
      </c>
      <c r="T216" s="242" t="s">
        <v>240</v>
      </c>
      <c r="U216" s="221">
        <v>1.925</v>
      </c>
      <c r="V216" s="221">
        <f>ROUND(E216*U216,2)</f>
        <v>119.74</v>
      </c>
      <c r="W216" s="221"/>
      <c r="X216" s="221" t="s">
        <v>563</v>
      </c>
      <c r="Y216" s="221" t="s">
        <v>256</v>
      </c>
      <c r="Z216" s="210"/>
      <c r="AA216" s="210"/>
      <c r="AB216" s="210"/>
      <c r="AC216" s="210"/>
      <c r="AD216" s="210"/>
      <c r="AE216" s="210"/>
      <c r="AF216" s="210"/>
      <c r="AG216" s="210" t="s">
        <v>564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3"/>
      <c r="B217" s="4"/>
      <c r="C217" s="257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15</v>
      </c>
      <c r="AF217">
        <v>21</v>
      </c>
      <c r="AG217" t="s">
        <v>219</v>
      </c>
    </row>
    <row r="218" spans="1:60" x14ac:dyDescent="0.2">
      <c r="A218" s="213"/>
      <c r="B218" s="214" t="s">
        <v>29</v>
      </c>
      <c r="C218" s="258"/>
      <c r="D218" s="215"/>
      <c r="E218" s="216"/>
      <c r="F218" s="216"/>
      <c r="G218" s="235">
        <f>G8+G215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611</v>
      </c>
    </row>
    <row r="219" spans="1:60" x14ac:dyDescent="0.2">
      <c r="C219" s="259"/>
      <c r="D219" s="10"/>
      <c r="AG219" t="s">
        <v>612</v>
      </c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/IpuasEnWI/hNKY4XDotApuJ1nxHFjE1ujK08M3n06BoDkhOQYCIEj37kTz5DdirbtBlYHSt347QSldQw8TEQ==" saltValue="aDEAdBCbqfHQ/6dr/LQLlg==" spinCount="100000" sheet="1" formatRows="0"/>
  <mergeCells count="49">
    <mergeCell ref="C184:G184"/>
    <mergeCell ref="C172:G172"/>
    <mergeCell ref="C175:G175"/>
    <mergeCell ref="C176:G176"/>
    <mergeCell ref="C179:G179"/>
    <mergeCell ref="C180:G180"/>
    <mergeCell ref="C183:G183"/>
    <mergeCell ref="C160:G160"/>
    <mergeCell ref="C163:G163"/>
    <mergeCell ref="C164:G164"/>
    <mergeCell ref="C167:G167"/>
    <mergeCell ref="C168:G168"/>
    <mergeCell ref="C171:G171"/>
    <mergeCell ref="C148:G148"/>
    <mergeCell ref="C151:G151"/>
    <mergeCell ref="C152:G152"/>
    <mergeCell ref="C155:G155"/>
    <mergeCell ref="C156:G156"/>
    <mergeCell ref="C159:G159"/>
    <mergeCell ref="C133:G133"/>
    <mergeCell ref="C134:G134"/>
    <mergeCell ref="C138:G138"/>
    <mergeCell ref="C143:G143"/>
    <mergeCell ref="C144:G144"/>
    <mergeCell ref="C147:G147"/>
    <mergeCell ref="C92:G92"/>
    <mergeCell ref="C96:G96"/>
    <mergeCell ref="C104:G104"/>
    <mergeCell ref="C127:G127"/>
    <mergeCell ref="C128:G128"/>
    <mergeCell ref="C129:G129"/>
    <mergeCell ref="C75:G75"/>
    <mergeCell ref="C76:G76"/>
    <mergeCell ref="C80:G80"/>
    <mergeCell ref="C84:G84"/>
    <mergeCell ref="C87:G87"/>
    <mergeCell ref="C91:G91"/>
    <mergeCell ref="C20:G20"/>
    <mergeCell ref="C24:G24"/>
    <mergeCell ref="C37:G37"/>
    <mergeCell ref="C41:G41"/>
    <mergeCell ref="C45:G45"/>
    <mergeCell ref="C61:G61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0A2-7D1E-43E5-8AD1-8BD2016D30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98</v>
      </c>
      <c r="C3" s="199" t="s">
        <v>99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100</v>
      </c>
      <c r="C4" s="202" t="s">
        <v>50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145</v>
      </c>
      <c r="C8" s="249" t="s">
        <v>146</v>
      </c>
      <c r="D8" s="231"/>
      <c r="E8" s="232"/>
      <c r="F8" s="233"/>
      <c r="G8" s="233">
        <f>SUMIF(AG9:AG27,"&lt;&gt;NOR",G9:G27)</f>
        <v>0</v>
      </c>
      <c r="H8" s="233"/>
      <c r="I8" s="233">
        <f>SUM(I9:I27)</f>
        <v>0</v>
      </c>
      <c r="J8" s="233"/>
      <c r="K8" s="233">
        <f>SUM(K9:K27)</f>
        <v>0</v>
      </c>
      <c r="L8" s="233"/>
      <c r="M8" s="233">
        <f>SUM(M9:M27)</f>
        <v>0</v>
      </c>
      <c r="N8" s="232"/>
      <c r="O8" s="232">
        <f>SUM(O9:O27)</f>
        <v>0</v>
      </c>
      <c r="P8" s="232"/>
      <c r="Q8" s="232">
        <f>SUM(Q9:Q27)</f>
        <v>0</v>
      </c>
      <c r="R8" s="233"/>
      <c r="S8" s="233"/>
      <c r="T8" s="234"/>
      <c r="U8" s="228"/>
      <c r="V8" s="228">
        <f>SUM(V9:V27)</f>
        <v>5.4599999999999991</v>
      </c>
      <c r="W8" s="228"/>
      <c r="X8" s="228"/>
      <c r="Y8" s="228"/>
      <c r="AG8" t="s">
        <v>234</v>
      </c>
    </row>
    <row r="9" spans="1:60" outlineLevel="1" x14ac:dyDescent="0.2">
      <c r="A9" s="236">
        <v>1</v>
      </c>
      <c r="B9" s="237" t="s">
        <v>2434</v>
      </c>
      <c r="C9" s="250" t="s">
        <v>2435</v>
      </c>
      <c r="D9" s="238" t="s">
        <v>311</v>
      </c>
      <c r="E9" s="239">
        <v>1.5367500000000001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306</v>
      </c>
      <c r="S9" s="241" t="s">
        <v>239</v>
      </c>
      <c r="T9" s="242" t="s">
        <v>2436</v>
      </c>
      <c r="U9" s="221">
        <v>3.5329999999999999</v>
      </c>
      <c r="V9" s="221">
        <f>ROUND(E9*U9,2)</f>
        <v>5.43</v>
      </c>
      <c r="W9" s="221"/>
      <c r="X9" s="221" t="s">
        <v>241</v>
      </c>
      <c r="Y9" s="221" t="s">
        <v>615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2437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2438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2439</v>
      </c>
      <c r="D12" s="223"/>
      <c r="E12" s="224">
        <v>0.28875000000000001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2440</v>
      </c>
      <c r="D13" s="223"/>
      <c r="E13" s="224">
        <v>0.28799999999999998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2441</v>
      </c>
      <c r="D14" s="223"/>
      <c r="E14" s="224">
        <v>0.89600000000000002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2442</v>
      </c>
      <c r="D15" s="223"/>
      <c r="E15" s="224">
        <v>6.4000000000000001E-2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6">
        <v>2</v>
      </c>
      <c r="B16" s="237" t="s">
        <v>405</v>
      </c>
      <c r="C16" s="250" t="s">
        <v>406</v>
      </c>
      <c r="D16" s="238" t="s">
        <v>311</v>
      </c>
      <c r="E16" s="239">
        <v>1.5367500000000001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306</v>
      </c>
      <c r="S16" s="241" t="s">
        <v>239</v>
      </c>
      <c r="T16" s="242" t="s">
        <v>240</v>
      </c>
      <c r="U16" s="221">
        <v>1.0999999999999999E-2</v>
      </c>
      <c r="V16" s="221">
        <f>ROUND(E16*U16,2)</f>
        <v>0.02</v>
      </c>
      <c r="W16" s="221"/>
      <c r="X16" s="221" t="s">
        <v>241</v>
      </c>
      <c r="Y16" s="221" t="s">
        <v>615</v>
      </c>
      <c r="Z16" s="210"/>
      <c r="AA16" s="210"/>
      <c r="AB16" s="210"/>
      <c r="AC16" s="210"/>
      <c r="AD16" s="210"/>
      <c r="AE16" s="210"/>
      <c r="AF16" s="210"/>
      <c r="AG16" s="210" t="s">
        <v>243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1" t="s">
        <v>400</v>
      </c>
      <c r="D17" s="243"/>
      <c r="E17" s="243"/>
      <c r="F17" s="243"/>
      <c r="G17" s="243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2" t="s">
        <v>2443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2" t="s">
        <v>2444</v>
      </c>
      <c r="D19" s="223"/>
      <c r="E19" s="224">
        <v>1.5367500000000001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247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6">
        <v>3</v>
      </c>
      <c r="B20" s="237" t="s">
        <v>408</v>
      </c>
      <c r="C20" s="250" t="s">
        <v>409</v>
      </c>
      <c r="D20" s="238" t="s">
        <v>311</v>
      </c>
      <c r="E20" s="239">
        <v>15.3675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306</v>
      </c>
      <c r="S20" s="241" t="s">
        <v>239</v>
      </c>
      <c r="T20" s="242" t="s">
        <v>240</v>
      </c>
      <c r="U20" s="221">
        <v>0</v>
      </c>
      <c r="V20" s="221">
        <f>ROUND(E20*U20,2)</f>
        <v>0</v>
      </c>
      <c r="W20" s="221"/>
      <c r="X20" s="221" t="s">
        <v>241</v>
      </c>
      <c r="Y20" s="221" t="s">
        <v>615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400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2445</v>
      </c>
      <c r="D22" s="223"/>
      <c r="E22" s="224">
        <v>15.3675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247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6">
        <v>4</v>
      </c>
      <c r="B23" s="237" t="s">
        <v>666</v>
      </c>
      <c r="C23" s="250" t="s">
        <v>667</v>
      </c>
      <c r="D23" s="238" t="s">
        <v>311</v>
      </c>
      <c r="E23" s="239">
        <v>1.5367500000000001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306</v>
      </c>
      <c r="S23" s="241" t="s">
        <v>239</v>
      </c>
      <c r="T23" s="242" t="s">
        <v>240</v>
      </c>
      <c r="U23" s="221">
        <v>8.9999999999999993E-3</v>
      </c>
      <c r="V23" s="221">
        <f>ROUND(E23*U23,2)</f>
        <v>0.01</v>
      </c>
      <c r="W23" s="221"/>
      <c r="X23" s="221" t="s">
        <v>241</v>
      </c>
      <c r="Y23" s="221" t="s">
        <v>615</v>
      </c>
      <c r="Z23" s="210"/>
      <c r="AA23" s="210"/>
      <c r="AB23" s="210"/>
      <c r="AC23" s="210"/>
      <c r="AD23" s="210"/>
      <c r="AE23" s="210"/>
      <c r="AF23" s="210"/>
      <c r="AG23" s="210" t="s">
        <v>243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2446</v>
      </c>
      <c r="D24" s="223"/>
      <c r="E24" s="224">
        <v>1.5367500000000001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247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5</v>
      </c>
      <c r="B25" s="237" t="s">
        <v>679</v>
      </c>
      <c r="C25" s="250" t="s">
        <v>680</v>
      </c>
      <c r="D25" s="238" t="s">
        <v>460</v>
      </c>
      <c r="E25" s="239">
        <v>2.5356399999999999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306</v>
      </c>
      <c r="S25" s="241" t="s">
        <v>239</v>
      </c>
      <c r="T25" s="242" t="s">
        <v>240</v>
      </c>
      <c r="U25" s="221">
        <v>0</v>
      </c>
      <c r="V25" s="221">
        <f>ROUND(E25*U25,2)</f>
        <v>0</v>
      </c>
      <c r="W25" s="221"/>
      <c r="X25" s="221" t="s">
        <v>241</v>
      </c>
      <c r="Y25" s="221" t="s">
        <v>615</v>
      </c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2" t="s">
        <v>681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2447</v>
      </c>
      <c r="D27" s="223"/>
      <c r="E27" s="224">
        <v>2.5356399999999999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247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9" t="s">
        <v>233</v>
      </c>
      <c r="B28" s="230" t="s">
        <v>147</v>
      </c>
      <c r="C28" s="249" t="s">
        <v>148</v>
      </c>
      <c r="D28" s="231"/>
      <c r="E28" s="232"/>
      <c r="F28" s="233"/>
      <c r="G28" s="233">
        <f>SUMIF(AG29:AG44,"&lt;&gt;NOR",G29:G44)</f>
        <v>0</v>
      </c>
      <c r="H28" s="233"/>
      <c r="I28" s="233">
        <f>SUM(I29:I44)</f>
        <v>0</v>
      </c>
      <c r="J28" s="233"/>
      <c r="K28" s="233">
        <f>SUM(K29:K44)</f>
        <v>0</v>
      </c>
      <c r="L28" s="233"/>
      <c r="M28" s="233">
        <f>SUM(M29:M44)</f>
        <v>0</v>
      </c>
      <c r="N28" s="232"/>
      <c r="O28" s="232">
        <f>SUM(O29:O44)</f>
        <v>4.51</v>
      </c>
      <c r="P28" s="232"/>
      <c r="Q28" s="232">
        <f>SUM(Q29:Q44)</f>
        <v>0</v>
      </c>
      <c r="R28" s="233"/>
      <c r="S28" s="233"/>
      <c r="T28" s="234"/>
      <c r="U28" s="228"/>
      <c r="V28" s="228">
        <f>SUM(V29:V44)</f>
        <v>22.84</v>
      </c>
      <c r="W28" s="228"/>
      <c r="X28" s="228"/>
      <c r="Y28" s="228"/>
      <c r="AG28" t="s">
        <v>234</v>
      </c>
    </row>
    <row r="29" spans="1:60" outlineLevel="1" x14ac:dyDescent="0.2">
      <c r="A29" s="236">
        <v>6</v>
      </c>
      <c r="B29" s="237" t="s">
        <v>2448</v>
      </c>
      <c r="C29" s="250" t="s">
        <v>2449</v>
      </c>
      <c r="D29" s="238" t="s">
        <v>311</v>
      </c>
      <c r="E29" s="239">
        <v>1.5367500000000001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2.5249999999999999</v>
      </c>
      <c r="O29" s="239">
        <f>ROUND(E29*N29,2)</f>
        <v>3.88</v>
      </c>
      <c r="P29" s="239">
        <v>0</v>
      </c>
      <c r="Q29" s="239">
        <f>ROUND(E29*P29,2)</f>
        <v>0</v>
      </c>
      <c r="R29" s="241" t="s">
        <v>891</v>
      </c>
      <c r="S29" s="241" t="s">
        <v>239</v>
      </c>
      <c r="T29" s="242" t="s">
        <v>2436</v>
      </c>
      <c r="U29" s="221">
        <v>0.47699999999999998</v>
      </c>
      <c r="V29" s="221">
        <f>ROUND(E29*U29,2)</f>
        <v>0.73</v>
      </c>
      <c r="W29" s="221"/>
      <c r="X29" s="221" t="s">
        <v>241</v>
      </c>
      <c r="Y29" s="221" t="s">
        <v>615</v>
      </c>
      <c r="Z29" s="210"/>
      <c r="AA29" s="210"/>
      <c r="AB29" s="210"/>
      <c r="AC29" s="210"/>
      <c r="AD29" s="210"/>
      <c r="AE29" s="210"/>
      <c r="AF29" s="210"/>
      <c r="AG29" s="210" t="s">
        <v>243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2438</v>
      </c>
      <c r="D30" s="223"/>
      <c r="E30" s="224"/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2439</v>
      </c>
      <c r="D31" s="223"/>
      <c r="E31" s="224">
        <v>0.28875000000000001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2440</v>
      </c>
      <c r="D32" s="223"/>
      <c r="E32" s="224">
        <v>0.28799999999999998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247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2441</v>
      </c>
      <c r="D33" s="223"/>
      <c r="E33" s="224">
        <v>0.89600000000000002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2442</v>
      </c>
      <c r="D34" s="223"/>
      <c r="E34" s="224">
        <v>6.4000000000000001E-2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6">
        <v>7</v>
      </c>
      <c r="B35" s="237" t="s">
        <v>2450</v>
      </c>
      <c r="C35" s="250" t="s">
        <v>2451</v>
      </c>
      <c r="D35" s="238" t="s">
        <v>237</v>
      </c>
      <c r="E35" s="239">
        <v>16.14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3.9199999999999999E-2</v>
      </c>
      <c r="O35" s="239">
        <f>ROUND(E35*N35,2)</f>
        <v>0.63</v>
      </c>
      <c r="P35" s="239">
        <v>0</v>
      </c>
      <c r="Q35" s="239">
        <f>ROUND(E35*P35,2)</f>
        <v>0</v>
      </c>
      <c r="R35" s="241" t="s">
        <v>891</v>
      </c>
      <c r="S35" s="241" t="s">
        <v>239</v>
      </c>
      <c r="T35" s="242" t="s">
        <v>240</v>
      </c>
      <c r="U35" s="221">
        <v>1.05</v>
      </c>
      <c r="V35" s="221">
        <f>ROUND(E35*U35,2)</f>
        <v>16.95</v>
      </c>
      <c r="W35" s="221"/>
      <c r="X35" s="221" t="s">
        <v>241</v>
      </c>
      <c r="Y35" s="221" t="s">
        <v>615</v>
      </c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17"/>
      <c r="B36" s="218"/>
      <c r="C36" s="251" t="s">
        <v>2452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4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2" t="s">
        <v>2438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2453</v>
      </c>
      <c r="D38" s="223"/>
      <c r="E38" s="224">
        <v>2.7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2454</v>
      </c>
      <c r="D39" s="223"/>
      <c r="E39" s="224">
        <v>3.84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2455</v>
      </c>
      <c r="D40" s="223"/>
      <c r="E40" s="224">
        <v>8.9600000000000009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2456</v>
      </c>
      <c r="D41" s="223"/>
      <c r="E41" s="224">
        <v>0.64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8</v>
      </c>
      <c r="B42" s="237" t="s">
        <v>2457</v>
      </c>
      <c r="C42" s="250" t="s">
        <v>2458</v>
      </c>
      <c r="D42" s="238" t="s">
        <v>237</v>
      </c>
      <c r="E42" s="239">
        <v>16.14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891</v>
      </c>
      <c r="S42" s="241" t="s">
        <v>239</v>
      </c>
      <c r="T42" s="242" t="s">
        <v>240</v>
      </c>
      <c r="U42" s="221">
        <v>0.32</v>
      </c>
      <c r="V42" s="221">
        <f>ROUND(E42*U42,2)</f>
        <v>5.16</v>
      </c>
      <c r="W42" s="221"/>
      <c r="X42" s="221" t="s">
        <v>241</v>
      </c>
      <c r="Y42" s="221" t="s">
        <v>615</v>
      </c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2" x14ac:dyDescent="0.2">
      <c r="A43" s="217"/>
      <c r="B43" s="218"/>
      <c r="C43" s="251" t="s">
        <v>2452</v>
      </c>
      <c r="D43" s="243"/>
      <c r="E43" s="243"/>
      <c r="F43" s="243"/>
      <c r="G43" s="243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4" t="str">
        <f>C43</f>
        <v>bednění svislé nebo šikmé (odkloněné), půdorysně přímé nebo zalomené, stěn základových patek ve volných nebo zapažených jámách, rýhách, šachtách, včetně případných vzpěr,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2459</v>
      </c>
      <c r="D44" s="223"/>
      <c r="E44" s="224">
        <v>16.14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247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9" t="s">
        <v>233</v>
      </c>
      <c r="B45" s="230" t="s">
        <v>161</v>
      </c>
      <c r="C45" s="249" t="s">
        <v>162</v>
      </c>
      <c r="D45" s="231"/>
      <c r="E45" s="232"/>
      <c r="F45" s="233"/>
      <c r="G45" s="233">
        <f>SUMIF(AG46:AG58,"&lt;&gt;NOR",G46:G58)</f>
        <v>0</v>
      </c>
      <c r="H45" s="233"/>
      <c r="I45" s="233">
        <f>SUM(I46:I58)</f>
        <v>0</v>
      </c>
      <c r="J45" s="233"/>
      <c r="K45" s="233">
        <f>SUM(K46:K58)</f>
        <v>0</v>
      </c>
      <c r="L45" s="233"/>
      <c r="M45" s="233">
        <f>SUM(M46:M58)</f>
        <v>0</v>
      </c>
      <c r="N45" s="232"/>
      <c r="O45" s="232">
        <f>SUM(O46:O58)</f>
        <v>2.87</v>
      </c>
      <c r="P45" s="232"/>
      <c r="Q45" s="232">
        <f>SUM(Q46:Q58)</f>
        <v>0</v>
      </c>
      <c r="R45" s="233"/>
      <c r="S45" s="233"/>
      <c r="T45" s="234"/>
      <c r="U45" s="228"/>
      <c r="V45" s="228">
        <f>SUM(V46:V58)</f>
        <v>0</v>
      </c>
      <c r="W45" s="228"/>
      <c r="X45" s="228"/>
      <c r="Y45" s="228"/>
      <c r="AG45" t="s">
        <v>234</v>
      </c>
    </row>
    <row r="46" spans="1:60" outlineLevel="1" x14ac:dyDescent="0.2">
      <c r="A46" s="236">
        <v>9</v>
      </c>
      <c r="B46" s="237" t="s">
        <v>2460</v>
      </c>
      <c r="C46" s="250" t="s">
        <v>2461</v>
      </c>
      <c r="D46" s="238" t="s">
        <v>450</v>
      </c>
      <c r="E46" s="239">
        <v>11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0.03</v>
      </c>
      <c r="O46" s="239">
        <f>ROUND(E46*N46,2)</f>
        <v>0.33</v>
      </c>
      <c r="P46" s="239">
        <v>0</v>
      </c>
      <c r="Q46" s="239">
        <f>ROUND(E46*P46,2)</f>
        <v>0</v>
      </c>
      <c r="R46" s="241"/>
      <c r="S46" s="241" t="s">
        <v>429</v>
      </c>
      <c r="T46" s="242" t="s">
        <v>430</v>
      </c>
      <c r="U46" s="221">
        <v>0</v>
      </c>
      <c r="V46" s="221">
        <f>ROUND(E46*U46,2)</f>
        <v>0</v>
      </c>
      <c r="W46" s="221"/>
      <c r="X46" s="221" t="s">
        <v>241</v>
      </c>
      <c r="Y46" s="221" t="s">
        <v>615</v>
      </c>
      <c r="Z46" s="210"/>
      <c r="AA46" s="210"/>
      <c r="AB46" s="210"/>
      <c r="AC46" s="210"/>
      <c r="AD46" s="210"/>
      <c r="AE46" s="210"/>
      <c r="AF46" s="210"/>
      <c r="AG46" s="210" t="s">
        <v>243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2462</v>
      </c>
      <c r="D47" s="223"/>
      <c r="E47" s="224">
        <v>11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10</v>
      </c>
      <c r="B48" s="237" t="s">
        <v>2463</v>
      </c>
      <c r="C48" s="250" t="s">
        <v>2464</v>
      </c>
      <c r="D48" s="238" t="s">
        <v>450</v>
      </c>
      <c r="E48" s="239">
        <v>5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7.0000000000000007E-2</v>
      </c>
      <c r="O48" s="239">
        <f>ROUND(E48*N48,2)</f>
        <v>0.35</v>
      </c>
      <c r="P48" s="239">
        <v>0</v>
      </c>
      <c r="Q48" s="239">
        <f>ROUND(E48*P48,2)</f>
        <v>0</v>
      </c>
      <c r="R48" s="241"/>
      <c r="S48" s="241" t="s">
        <v>429</v>
      </c>
      <c r="T48" s="242" t="s">
        <v>430</v>
      </c>
      <c r="U48" s="221">
        <v>0</v>
      </c>
      <c r="V48" s="221">
        <f>ROUND(E48*U48,2)</f>
        <v>0</v>
      </c>
      <c r="W48" s="221"/>
      <c r="X48" s="221" t="s">
        <v>241</v>
      </c>
      <c r="Y48" s="221" t="s">
        <v>615</v>
      </c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2465</v>
      </c>
      <c r="D49" s="223"/>
      <c r="E49" s="224">
        <v>5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6">
        <v>11</v>
      </c>
      <c r="B50" s="237" t="s">
        <v>2466</v>
      </c>
      <c r="C50" s="250" t="s">
        <v>2467</v>
      </c>
      <c r="D50" s="238" t="s">
        <v>450</v>
      </c>
      <c r="E50" s="239">
        <v>2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0.02</v>
      </c>
      <c r="O50" s="239">
        <f>ROUND(E50*N50,2)</f>
        <v>0.04</v>
      </c>
      <c r="P50" s="239">
        <v>0</v>
      </c>
      <c r="Q50" s="239">
        <f>ROUND(E50*P50,2)</f>
        <v>0</v>
      </c>
      <c r="R50" s="241"/>
      <c r="S50" s="241" t="s">
        <v>429</v>
      </c>
      <c r="T50" s="242" t="s">
        <v>430</v>
      </c>
      <c r="U50" s="221">
        <v>0</v>
      </c>
      <c r="V50" s="221">
        <f>ROUND(E50*U50,2)</f>
        <v>0</v>
      </c>
      <c r="W50" s="221"/>
      <c r="X50" s="221" t="s">
        <v>241</v>
      </c>
      <c r="Y50" s="221" t="s">
        <v>615</v>
      </c>
      <c r="Z50" s="210"/>
      <c r="AA50" s="210"/>
      <c r="AB50" s="210"/>
      <c r="AC50" s="210"/>
      <c r="AD50" s="210"/>
      <c r="AE50" s="210"/>
      <c r="AF50" s="210"/>
      <c r="AG50" s="210" t="s">
        <v>243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2468</v>
      </c>
      <c r="D51" s="223"/>
      <c r="E51" s="224">
        <v>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12</v>
      </c>
      <c r="B52" s="237" t="s">
        <v>2469</v>
      </c>
      <c r="C52" s="250" t="s">
        <v>2470</v>
      </c>
      <c r="D52" s="238" t="s">
        <v>450</v>
      </c>
      <c r="E52" s="239">
        <v>7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0.3</v>
      </c>
      <c r="O52" s="239">
        <f>ROUND(E52*N52,2)</f>
        <v>2.1</v>
      </c>
      <c r="P52" s="239">
        <v>0</v>
      </c>
      <c r="Q52" s="239">
        <f>ROUND(E52*P52,2)</f>
        <v>0</v>
      </c>
      <c r="R52" s="241"/>
      <c r="S52" s="241" t="s">
        <v>429</v>
      </c>
      <c r="T52" s="242" t="s">
        <v>430</v>
      </c>
      <c r="U52" s="221">
        <v>0</v>
      </c>
      <c r="V52" s="221">
        <f>ROUND(E52*U52,2)</f>
        <v>0</v>
      </c>
      <c r="W52" s="221"/>
      <c r="X52" s="221" t="s">
        <v>241</v>
      </c>
      <c r="Y52" s="221" t="s">
        <v>615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2471</v>
      </c>
      <c r="D53" s="223"/>
      <c r="E53" s="224">
        <v>7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6">
        <v>13</v>
      </c>
      <c r="B54" s="237" t="s">
        <v>2472</v>
      </c>
      <c r="C54" s="250" t="s">
        <v>2473</v>
      </c>
      <c r="D54" s="238" t="s">
        <v>450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0.05</v>
      </c>
      <c r="O54" s="239">
        <f>ROUND(E54*N54,2)</f>
        <v>0.05</v>
      </c>
      <c r="P54" s="239">
        <v>0</v>
      </c>
      <c r="Q54" s="239">
        <f>ROUND(E54*P54,2)</f>
        <v>0</v>
      </c>
      <c r="R54" s="241"/>
      <c r="S54" s="241" t="s">
        <v>429</v>
      </c>
      <c r="T54" s="242" t="s">
        <v>430</v>
      </c>
      <c r="U54" s="221">
        <v>0</v>
      </c>
      <c r="V54" s="221">
        <f>ROUND(E54*U54,2)</f>
        <v>0</v>
      </c>
      <c r="W54" s="221"/>
      <c r="X54" s="221" t="s">
        <v>241</v>
      </c>
      <c r="Y54" s="221" t="s">
        <v>615</v>
      </c>
      <c r="Z54" s="210"/>
      <c r="AA54" s="210"/>
      <c r="AB54" s="210"/>
      <c r="AC54" s="210"/>
      <c r="AD54" s="210"/>
      <c r="AE54" s="210"/>
      <c r="AF54" s="210"/>
      <c r="AG54" s="210" t="s">
        <v>243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2474</v>
      </c>
      <c r="D55" s="247"/>
      <c r="E55" s="247"/>
      <c r="F55" s="247"/>
      <c r="G55" s="247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608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6" t="s">
        <v>2475</v>
      </c>
      <c r="D56" s="248"/>
      <c r="E56" s="248"/>
      <c r="F56" s="248"/>
      <c r="G56" s="248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608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6" t="s">
        <v>2476</v>
      </c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2" t="s">
        <v>2477</v>
      </c>
      <c r="D58" s="223"/>
      <c r="E58" s="224">
        <v>1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9" t="s">
        <v>233</v>
      </c>
      <c r="B59" s="230" t="s">
        <v>169</v>
      </c>
      <c r="C59" s="249" t="s">
        <v>170</v>
      </c>
      <c r="D59" s="231"/>
      <c r="E59" s="232"/>
      <c r="F59" s="233"/>
      <c r="G59" s="233">
        <f>SUMIF(AG60:AG61,"&lt;&gt;NOR",G60:G61)</f>
        <v>0</v>
      </c>
      <c r="H59" s="233"/>
      <c r="I59" s="233">
        <f>SUM(I60:I61)</f>
        <v>0</v>
      </c>
      <c r="J59" s="233"/>
      <c r="K59" s="233">
        <f>SUM(K60:K61)</f>
        <v>0</v>
      </c>
      <c r="L59" s="233"/>
      <c r="M59" s="233">
        <f>SUM(M60:M61)</f>
        <v>0</v>
      </c>
      <c r="N59" s="232"/>
      <c r="O59" s="232">
        <f>SUM(O60:O61)</f>
        <v>0</v>
      </c>
      <c r="P59" s="232"/>
      <c r="Q59" s="232">
        <f>SUM(Q60:Q61)</f>
        <v>0</v>
      </c>
      <c r="R59" s="233"/>
      <c r="S59" s="233"/>
      <c r="T59" s="234"/>
      <c r="U59" s="228"/>
      <c r="V59" s="228">
        <f>SUM(V60:V61)</f>
        <v>6.93</v>
      </c>
      <c r="W59" s="228"/>
      <c r="X59" s="228"/>
      <c r="Y59" s="228"/>
      <c r="AG59" t="s">
        <v>234</v>
      </c>
    </row>
    <row r="60" spans="1:60" ht="22.5" outlineLevel="1" x14ac:dyDescent="0.2">
      <c r="A60" s="236">
        <v>14</v>
      </c>
      <c r="B60" s="237" t="s">
        <v>561</v>
      </c>
      <c r="C60" s="250" t="s">
        <v>562</v>
      </c>
      <c r="D60" s="238" t="s">
        <v>460</v>
      </c>
      <c r="E60" s="239">
        <v>7.3829799999999999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 t="s">
        <v>472</v>
      </c>
      <c r="S60" s="241" t="s">
        <v>239</v>
      </c>
      <c r="T60" s="242" t="s">
        <v>240</v>
      </c>
      <c r="U60" s="221">
        <v>0.9385</v>
      </c>
      <c r="V60" s="221">
        <f>ROUND(E60*U60,2)</f>
        <v>6.93</v>
      </c>
      <c r="W60" s="221"/>
      <c r="X60" s="221" t="s">
        <v>563</v>
      </c>
      <c r="Y60" s="221" t="s">
        <v>615</v>
      </c>
      <c r="Z60" s="210"/>
      <c r="AA60" s="210"/>
      <c r="AB60" s="210"/>
      <c r="AC60" s="210"/>
      <c r="AD60" s="210"/>
      <c r="AE60" s="210"/>
      <c r="AF60" s="210"/>
      <c r="AG60" s="210" t="s">
        <v>564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565</v>
      </c>
      <c r="D61" s="243"/>
      <c r="E61" s="243"/>
      <c r="F61" s="243"/>
      <c r="G61" s="243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3"/>
      <c r="B62" s="4"/>
      <c r="C62" s="25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15</v>
      </c>
      <c r="AF62">
        <v>21</v>
      </c>
      <c r="AG62" t="s">
        <v>219</v>
      </c>
    </row>
    <row r="63" spans="1:60" x14ac:dyDescent="0.2">
      <c r="A63" s="213"/>
      <c r="B63" s="214" t="s">
        <v>29</v>
      </c>
      <c r="C63" s="258"/>
      <c r="D63" s="215"/>
      <c r="E63" s="216"/>
      <c r="F63" s="216"/>
      <c r="G63" s="235">
        <f>G8+G28+G45+G59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611</v>
      </c>
    </row>
    <row r="64" spans="1:60" x14ac:dyDescent="0.2">
      <c r="C64" s="259"/>
      <c r="D64" s="10"/>
      <c r="AG64" t="s">
        <v>612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UNLzUSFk8kfnlcEDDWrvcB1h818mZdmns51SiShTcem7vR8LLqd067S9IP35y3jauI81fUY8rkOw8rX8MeqHw==" saltValue="aDtIRAMasaAIOX4kgVklBQ==" spinCount="100000" sheet="1" formatRows="0"/>
  <mergeCells count="13">
    <mergeCell ref="C61:G61"/>
    <mergeCell ref="C21:G21"/>
    <mergeCell ref="C36:G36"/>
    <mergeCell ref="C43:G43"/>
    <mergeCell ref="C55:G55"/>
    <mergeCell ref="C56:G56"/>
    <mergeCell ref="C57:G57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B9C9-09D4-4899-8E84-2985003556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101</v>
      </c>
      <c r="C3" s="199" t="s">
        <v>102</v>
      </c>
      <c r="D3" s="197"/>
      <c r="E3" s="197"/>
      <c r="F3" s="197"/>
      <c r="G3" s="198"/>
      <c r="AC3" s="174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101</v>
      </c>
      <c r="C4" s="202" t="s">
        <v>103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  <c r="Y6" s="209" t="s">
        <v>232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233</v>
      </c>
      <c r="B8" s="230" t="s">
        <v>171</v>
      </c>
      <c r="C8" s="249" t="s">
        <v>171</v>
      </c>
      <c r="D8" s="231"/>
      <c r="E8" s="232"/>
      <c r="F8" s="233"/>
      <c r="G8" s="233">
        <f>SUMIF(AG9:AG50,"&lt;&gt;NOR",G9:G50)</f>
        <v>0</v>
      </c>
      <c r="H8" s="233"/>
      <c r="I8" s="233">
        <f>SUM(I9:I50)</f>
        <v>0</v>
      </c>
      <c r="J8" s="233"/>
      <c r="K8" s="233">
        <f>SUM(K9:K50)</f>
        <v>0</v>
      </c>
      <c r="L8" s="233"/>
      <c r="M8" s="233">
        <f>SUM(M9:M50)</f>
        <v>0</v>
      </c>
      <c r="N8" s="232"/>
      <c r="O8" s="232">
        <f>SUM(O9:O50)</f>
        <v>0</v>
      </c>
      <c r="P8" s="232"/>
      <c r="Q8" s="232">
        <f>SUM(Q9:Q50)</f>
        <v>0</v>
      </c>
      <c r="R8" s="233"/>
      <c r="S8" s="233"/>
      <c r="T8" s="234"/>
      <c r="U8" s="228"/>
      <c r="V8" s="228">
        <f>SUM(V9:V50)</f>
        <v>0</v>
      </c>
      <c r="W8" s="228"/>
      <c r="X8" s="228"/>
      <c r="Y8" s="228"/>
      <c r="AG8" t="s">
        <v>234</v>
      </c>
    </row>
    <row r="9" spans="1:60" ht="22.5" outlineLevel="1" x14ac:dyDescent="0.2">
      <c r="A9" s="260">
        <v>1</v>
      </c>
      <c r="B9" s="261" t="s">
        <v>2478</v>
      </c>
      <c r="C9" s="267" t="s">
        <v>2479</v>
      </c>
      <c r="D9" s="262" t="s">
        <v>1672</v>
      </c>
      <c r="E9" s="263">
        <v>1</v>
      </c>
      <c r="F9" s="264"/>
      <c r="G9" s="265">
        <f>ROUND(E9*F9,2)</f>
        <v>0</v>
      </c>
      <c r="H9" s="264"/>
      <c r="I9" s="265">
        <f>ROUND(E9*H9,2)</f>
        <v>0</v>
      </c>
      <c r="J9" s="264"/>
      <c r="K9" s="265">
        <f>ROUND(E9*J9,2)</f>
        <v>0</v>
      </c>
      <c r="L9" s="265">
        <v>21</v>
      </c>
      <c r="M9" s="265">
        <f>G9*(1+L9/100)</f>
        <v>0</v>
      </c>
      <c r="N9" s="263">
        <v>0</v>
      </c>
      <c r="O9" s="263">
        <f>ROUND(E9*N9,2)</f>
        <v>0</v>
      </c>
      <c r="P9" s="263">
        <v>0</v>
      </c>
      <c r="Q9" s="263">
        <f>ROUND(E9*P9,2)</f>
        <v>0</v>
      </c>
      <c r="R9" s="265"/>
      <c r="S9" s="265" t="s">
        <v>429</v>
      </c>
      <c r="T9" s="266" t="s">
        <v>430</v>
      </c>
      <c r="U9" s="221">
        <v>0</v>
      </c>
      <c r="V9" s="221">
        <f>ROUND(E9*U9,2)</f>
        <v>0</v>
      </c>
      <c r="W9" s="221"/>
      <c r="X9" s="221" t="s">
        <v>241</v>
      </c>
      <c r="Y9" s="221" t="s">
        <v>256</v>
      </c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36">
        <v>2</v>
      </c>
      <c r="B10" s="237" t="s">
        <v>2480</v>
      </c>
      <c r="C10" s="250" t="s">
        <v>2481</v>
      </c>
      <c r="D10" s="238" t="s">
        <v>1672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41"/>
      <c r="S10" s="241" t="s">
        <v>429</v>
      </c>
      <c r="T10" s="242" t="s">
        <v>430</v>
      </c>
      <c r="U10" s="221">
        <v>0</v>
      </c>
      <c r="V10" s="221">
        <f>ROUND(E10*U10,2)</f>
        <v>0</v>
      </c>
      <c r="W10" s="221"/>
      <c r="X10" s="221" t="s">
        <v>241</v>
      </c>
      <c r="Y10" s="221" t="s">
        <v>256</v>
      </c>
      <c r="Z10" s="210"/>
      <c r="AA10" s="210"/>
      <c r="AB10" s="210"/>
      <c r="AC10" s="210"/>
      <c r="AD10" s="210"/>
      <c r="AE10" s="210"/>
      <c r="AF10" s="210"/>
      <c r="AG10" s="210" t="s">
        <v>243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2482</v>
      </c>
      <c r="D11" s="247"/>
      <c r="E11" s="247"/>
      <c r="F11" s="247"/>
      <c r="G11" s="247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608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60">
        <v>3</v>
      </c>
      <c r="B12" s="261" t="s">
        <v>2483</v>
      </c>
      <c r="C12" s="267" t="s">
        <v>2484</v>
      </c>
      <c r="D12" s="262" t="s">
        <v>1672</v>
      </c>
      <c r="E12" s="263">
        <v>1</v>
      </c>
      <c r="F12" s="264"/>
      <c r="G12" s="265">
        <f>ROUND(E12*F12,2)</f>
        <v>0</v>
      </c>
      <c r="H12" s="264"/>
      <c r="I12" s="265">
        <f>ROUND(E12*H12,2)</f>
        <v>0</v>
      </c>
      <c r="J12" s="264"/>
      <c r="K12" s="265">
        <f>ROUND(E12*J12,2)</f>
        <v>0</v>
      </c>
      <c r="L12" s="265">
        <v>21</v>
      </c>
      <c r="M12" s="265">
        <f>G12*(1+L12/100)</f>
        <v>0</v>
      </c>
      <c r="N12" s="263">
        <v>0</v>
      </c>
      <c r="O12" s="263">
        <f>ROUND(E12*N12,2)</f>
        <v>0</v>
      </c>
      <c r="P12" s="263">
        <v>0</v>
      </c>
      <c r="Q12" s="263">
        <f>ROUND(E12*P12,2)</f>
        <v>0</v>
      </c>
      <c r="R12" s="265"/>
      <c r="S12" s="265" t="s">
        <v>429</v>
      </c>
      <c r="T12" s="266" t="s">
        <v>430</v>
      </c>
      <c r="U12" s="221">
        <v>0</v>
      </c>
      <c r="V12" s="221">
        <f>ROUND(E12*U12,2)</f>
        <v>0</v>
      </c>
      <c r="W12" s="221"/>
      <c r="X12" s="221" t="s">
        <v>241</v>
      </c>
      <c r="Y12" s="221" t="s">
        <v>256</v>
      </c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36">
        <v>4</v>
      </c>
      <c r="B13" s="237" t="s">
        <v>2485</v>
      </c>
      <c r="C13" s="250" t="s">
        <v>2486</v>
      </c>
      <c r="D13" s="238" t="s">
        <v>1672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429</v>
      </c>
      <c r="T13" s="242" t="s">
        <v>430</v>
      </c>
      <c r="U13" s="221">
        <v>0</v>
      </c>
      <c r="V13" s="221">
        <f>ROUND(E13*U13,2)</f>
        <v>0</v>
      </c>
      <c r="W13" s="221"/>
      <c r="X13" s="221" t="s">
        <v>241</v>
      </c>
      <c r="Y13" s="221" t="s">
        <v>312</v>
      </c>
      <c r="Z13" s="210"/>
      <c r="AA13" s="210"/>
      <c r="AB13" s="210"/>
      <c r="AC13" s="210"/>
      <c r="AD13" s="210"/>
      <c r="AE13" s="210"/>
      <c r="AF13" s="210"/>
      <c r="AG13" s="210" t="s">
        <v>243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5" t="s">
        <v>2487</v>
      </c>
      <c r="D14" s="247"/>
      <c r="E14" s="247"/>
      <c r="F14" s="247"/>
      <c r="G14" s="247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608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17"/>
      <c r="B15" s="218"/>
      <c r="C15" s="256" t="s">
        <v>2488</v>
      </c>
      <c r="D15" s="248"/>
      <c r="E15" s="248"/>
      <c r="F15" s="248"/>
      <c r="G15" s="248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608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Zkoušky a revize, veškeré náklady zhotovitele, související s prováděním zkoušek a revizí předepsaných technickými normami nebo objednatelem a které jsou pro provedení díla nezbytné a které nejsou obsaženy v seznamu prací.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71" t="s">
        <v>1067</v>
      </c>
      <c r="D16" s="225"/>
      <c r="E16" s="226"/>
      <c r="F16" s="227"/>
      <c r="G16" s="227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608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3" x14ac:dyDescent="0.2">
      <c r="A17" s="217"/>
      <c r="B17" s="218"/>
      <c r="C17" s="256" t="s">
        <v>2489</v>
      </c>
      <c r="D17" s="248"/>
      <c r="E17" s="248"/>
      <c r="F17" s="248"/>
      <c r="G17" s="248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608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4" t="str">
        <f>C17</f>
        <v>(Zkoušky a rozbory zeminy; statické zatěžovací zkoušky komunikací a chodníků  na pláni; zkoušky  zhutnění  zemin a sypanin a ostatní  zkoušky  v nezbytném rozsahu k zajištění kvalitního díla a v souladu s  ČSN)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60">
        <v>5</v>
      </c>
      <c r="B18" s="261" t="s">
        <v>2490</v>
      </c>
      <c r="C18" s="267" t="s">
        <v>2491</v>
      </c>
      <c r="D18" s="262" t="s">
        <v>1672</v>
      </c>
      <c r="E18" s="263">
        <v>1</v>
      </c>
      <c r="F18" s="264"/>
      <c r="G18" s="265">
        <f>ROUND(E18*F18,2)</f>
        <v>0</v>
      </c>
      <c r="H18" s="264"/>
      <c r="I18" s="265">
        <f>ROUND(E18*H18,2)</f>
        <v>0</v>
      </c>
      <c r="J18" s="264"/>
      <c r="K18" s="265">
        <f>ROUND(E18*J18,2)</f>
        <v>0</v>
      </c>
      <c r="L18" s="265">
        <v>21</v>
      </c>
      <c r="M18" s="265">
        <f>G18*(1+L18/100)</f>
        <v>0</v>
      </c>
      <c r="N18" s="263">
        <v>0</v>
      </c>
      <c r="O18" s="263">
        <f>ROUND(E18*N18,2)</f>
        <v>0</v>
      </c>
      <c r="P18" s="263">
        <v>0</v>
      </c>
      <c r="Q18" s="263">
        <f>ROUND(E18*P18,2)</f>
        <v>0</v>
      </c>
      <c r="R18" s="265"/>
      <c r="S18" s="265" t="s">
        <v>429</v>
      </c>
      <c r="T18" s="266" t="s">
        <v>430</v>
      </c>
      <c r="U18" s="221">
        <v>0</v>
      </c>
      <c r="V18" s="221">
        <f>ROUND(E18*U18,2)</f>
        <v>0</v>
      </c>
      <c r="W18" s="221"/>
      <c r="X18" s="221" t="s">
        <v>241</v>
      </c>
      <c r="Y18" s="221" t="s">
        <v>256</v>
      </c>
      <c r="Z18" s="210"/>
      <c r="AA18" s="210"/>
      <c r="AB18" s="210"/>
      <c r="AC18" s="210"/>
      <c r="AD18" s="210"/>
      <c r="AE18" s="210"/>
      <c r="AF18" s="210"/>
      <c r="AG18" s="210" t="s">
        <v>243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60">
        <v>6</v>
      </c>
      <c r="B19" s="261" t="s">
        <v>2492</v>
      </c>
      <c r="C19" s="267" t="s">
        <v>2493</v>
      </c>
      <c r="D19" s="262" t="s">
        <v>1672</v>
      </c>
      <c r="E19" s="263">
        <v>1</v>
      </c>
      <c r="F19" s="264"/>
      <c r="G19" s="265">
        <f>ROUND(E19*F19,2)</f>
        <v>0</v>
      </c>
      <c r="H19" s="264"/>
      <c r="I19" s="265">
        <f>ROUND(E19*H19,2)</f>
        <v>0</v>
      </c>
      <c r="J19" s="264"/>
      <c r="K19" s="265">
        <f>ROUND(E19*J19,2)</f>
        <v>0</v>
      </c>
      <c r="L19" s="265">
        <v>21</v>
      </c>
      <c r="M19" s="265">
        <f>G19*(1+L19/100)</f>
        <v>0</v>
      </c>
      <c r="N19" s="263">
        <v>0</v>
      </c>
      <c r="O19" s="263">
        <f>ROUND(E19*N19,2)</f>
        <v>0</v>
      </c>
      <c r="P19" s="263">
        <v>0</v>
      </c>
      <c r="Q19" s="263">
        <f>ROUND(E19*P19,2)</f>
        <v>0</v>
      </c>
      <c r="R19" s="265"/>
      <c r="S19" s="265" t="s">
        <v>429</v>
      </c>
      <c r="T19" s="266" t="s">
        <v>430</v>
      </c>
      <c r="U19" s="221">
        <v>0</v>
      </c>
      <c r="V19" s="221">
        <f>ROUND(E19*U19,2)</f>
        <v>0</v>
      </c>
      <c r="W19" s="221"/>
      <c r="X19" s="221" t="s">
        <v>241</v>
      </c>
      <c r="Y19" s="221" t="s">
        <v>256</v>
      </c>
      <c r="Z19" s="210"/>
      <c r="AA19" s="210"/>
      <c r="AB19" s="210"/>
      <c r="AC19" s="210"/>
      <c r="AD19" s="210"/>
      <c r="AE19" s="210"/>
      <c r="AF19" s="210"/>
      <c r="AG19" s="210" t="s">
        <v>243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36">
        <v>7</v>
      </c>
      <c r="B20" s="237" t="s">
        <v>2494</v>
      </c>
      <c r="C20" s="250" t="s">
        <v>2495</v>
      </c>
      <c r="D20" s="238" t="s">
        <v>1672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429</v>
      </c>
      <c r="T20" s="242" t="s">
        <v>430</v>
      </c>
      <c r="U20" s="221">
        <v>0</v>
      </c>
      <c r="V20" s="221">
        <f>ROUND(E20*U20,2)</f>
        <v>0</v>
      </c>
      <c r="W20" s="221"/>
      <c r="X20" s="221" t="s">
        <v>241</v>
      </c>
      <c r="Y20" s="221" t="s">
        <v>670</v>
      </c>
      <c r="Z20" s="210"/>
      <c r="AA20" s="210"/>
      <c r="AB20" s="210"/>
      <c r="AC20" s="210"/>
      <c r="AD20" s="210"/>
      <c r="AE20" s="210"/>
      <c r="AF20" s="210"/>
      <c r="AG20" s="210" t="s">
        <v>243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17"/>
      <c r="B21" s="218"/>
      <c r="C21" s="255" t="s">
        <v>2563</v>
      </c>
      <c r="D21" s="247"/>
      <c r="E21" s="247"/>
      <c r="F21" s="247"/>
      <c r="G21" s="247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608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Součástí jsou veškeré náklady na ustanoveného "vedoucího provozu " po dobu zkušebního provozu, v položce je zahrnuto školení personálu Objednatele a další požadavky dle SoD.Zkušební provoz zařízení po dobu stanovenou ve SoD, včetně nákladů zhotovitele na účast na zkušebním provozu a včetně všech rizik vyplývajících z nutnosti zásahu či úprav zkoušeného zařízení.</v>
      </c>
      <c r="BB21" s="210"/>
      <c r="BC21" s="210"/>
      <c r="BD21" s="210"/>
      <c r="BE21" s="210"/>
      <c r="BF21" s="210"/>
      <c r="BG21" s="210"/>
      <c r="BH21" s="210"/>
    </row>
    <row r="22" spans="1:60" ht="22.5" outlineLevel="3" x14ac:dyDescent="0.2">
      <c r="A22" s="217"/>
      <c r="B22" s="218"/>
      <c r="C22" s="256" t="s">
        <v>2496</v>
      </c>
      <c r="D22" s="248"/>
      <c r="E22" s="248"/>
      <c r="F22" s="248"/>
      <c r="G22" s="248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608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4" t="str">
        <f>C22</f>
        <v>Součástí jsou veškeré náklady na ustanoveného "vedoucího provozu " po dobu zkušebního provozu, v položce je zahrnuto školení personálu Objednatele a další požadavky dle SoD.</v>
      </c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60">
        <v>8</v>
      </c>
      <c r="B23" s="261" t="s">
        <v>2497</v>
      </c>
      <c r="C23" s="267" t="s">
        <v>2498</v>
      </c>
      <c r="D23" s="262" t="s">
        <v>1672</v>
      </c>
      <c r="E23" s="263">
        <v>1</v>
      </c>
      <c r="F23" s="264"/>
      <c r="G23" s="265">
        <f>ROUND(E23*F23,2)</f>
        <v>0</v>
      </c>
      <c r="H23" s="264"/>
      <c r="I23" s="265">
        <f>ROUND(E23*H23,2)</f>
        <v>0</v>
      </c>
      <c r="J23" s="264"/>
      <c r="K23" s="265">
        <f>ROUND(E23*J23,2)</f>
        <v>0</v>
      </c>
      <c r="L23" s="265">
        <v>21</v>
      </c>
      <c r="M23" s="265">
        <f>G23*(1+L23/100)</f>
        <v>0</v>
      </c>
      <c r="N23" s="263">
        <v>0</v>
      </c>
      <c r="O23" s="263">
        <f>ROUND(E23*N23,2)</f>
        <v>0</v>
      </c>
      <c r="P23" s="263">
        <v>0</v>
      </c>
      <c r="Q23" s="263">
        <f>ROUND(E23*P23,2)</f>
        <v>0</v>
      </c>
      <c r="R23" s="265"/>
      <c r="S23" s="265" t="s">
        <v>429</v>
      </c>
      <c r="T23" s="266" t="s">
        <v>430</v>
      </c>
      <c r="U23" s="221">
        <v>0</v>
      </c>
      <c r="V23" s="221">
        <f>ROUND(E23*U23,2)</f>
        <v>0</v>
      </c>
      <c r="W23" s="221"/>
      <c r="X23" s="221" t="s">
        <v>241</v>
      </c>
      <c r="Y23" s="221" t="s">
        <v>256</v>
      </c>
      <c r="Z23" s="210"/>
      <c r="AA23" s="210"/>
      <c r="AB23" s="210"/>
      <c r="AC23" s="210"/>
      <c r="AD23" s="210"/>
      <c r="AE23" s="210"/>
      <c r="AF23" s="210"/>
      <c r="AG23" s="210" t="s">
        <v>243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1" x14ac:dyDescent="0.2">
      <c r="A24" s="260">
        <v>9</v>
      </c>
      <c r="B24" s="261" t="s">
        <v>2499</v>
      </c>
      <c r="C24" s="267" t="s">
        <v>2500</v>
      </c>
      <c r="D24" s="262" t="s">
        <v>1672</v>
      </c>
      <c r="E24" s="263">
        <v>1</v>
      </c>
      <c r="F24" s="264"/>
      <c r="G24" s="265">
        <f>ROUND(E24*F24,2)</f>
        <v>0</v>
      </c>
      <c r="H24" s="264"/>
      <c r="I24" s="265">
        <f>ROUND(E24*H24,2)</f>
        <v>0</v>
      </c>
      <c r="J24" s="264"/>
      <c r="K24" s="265">
        <f>ROUND(E24*J24,2)</f>
        <v>0</v>
      </c>
      <c r="L24" s="265">
        <v>21</v>
      </c>
      <c r="M24" s="265">
        <f>G24*(1+L24/100)</f>
        <v>0</v>
      </c>
      <c r="N24" s="263">
        <v>0</v>
      </c>
      <c r="O24" s="263">
        <f>ROUND(E24*N24,2)</f>
        <v>0</v>
      </c>
      <c r="P24" s="263">
        <v>0</v>
      </c>
      <c r="Q24" s="263">
        <f>ROUND(E24*P24,2)</f>
        <v>0</v>
      </c>
      <c r="R24" s="265"/>
      <c r="S24" s="265" t="s">
        <v>429</v>
      </c>
      <c r="T24" s="266" t="s">
        <v>430</v>
      </c>
      <c r="U24" s="221">
        <v>0</v>
      </c>
      <c r="V24" s="221">
        <f>ROUND(E24*U24,2)</f>
        <v>0</v>
      </c>
      <c r="W24" s="221"/>
      <c r="X24" s="221" t="s">
        <v>241</v>
      </c>
      <c r="Y24" s="221" t="s">
        <v>256</v>
      </c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36">
        <v>10</v>
      </c>
      <c r="B25" s="237" t="s">
        <v>2501</v>
      </c>
      <c r="C25" s="250" t="s">
        <v>2502</v>
      </c>
      <c r="D25" s="238" t="s">
        <v>1672</v>
      </c>
      <c r="E25" s="239">
        <v>1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429</v>
      </c>
      <c r="T25" s="242" t="s">
        <v>430</v>
      </c>
      <c r="U25" s="221">
        <v>0</v>
      </c>
      <c r="V25" s="221">
        <f>ROUND(E25*U25,2)</f>
        <v>0</v>
      </c>
      <c r="W25" s="221"/>
      <c r="X25" s="221" t="s">
        <v>241</v>
      </c>
      <c r="Y25" s="221" t="s">
        <v>256</v>
      </c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2503</v>
      </c>
      <c r="D26" s="247"/>
      <c r="E26" s="247"/>
      <c r="F26" s="247"/>
      <c r="G26" s="247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608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3" x14ac:dyDescent="0.2">
      <c r="A27" s="217"/>
      <c r="B27" s="218"/>
      <c r="C27" s="256" t="s">
        <v>2504</v>
      </c>
      <c r="D27" s="248"/>
      <c r="E27" s="248"/>
      <c r="F27" s="248"/>
      <c r="G27" s="248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608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4" t="str">
        <f>C27</f>
        <v>Vypracování požárních řádů stavebních a inženýrských objektů, provozních objektů, řád ohlašovny požáru. Vypracování schémat veškerých rozvodů (elektrických rozvodů, vzduchotechnických rozvodů, vodovodních a kanalizačních rozvodů, plynových rozvodů) včetně popisů systémových celků zařízení</v>
      </c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36">
        <v>11</v>
      </c>
      <c r="B28" s="237" t="s">
        <v>2505</v>
      </c>
      <c r="C28" s="250" t="s">
        <v>2506</v>
      </c>
      <c r="D28" s="238" t="s">
        <v>1672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429</v>
      </c>
      <c r="T28" s="242" t="s">
        <v>430</v>
      </c>
      <c r="U28" s="221">
        <v>0</v>
      </c>
      <c r="V28" s="221">
        <f>ROUND(E28*U28,2)</f>
        <v>0</v>
      </c>
      <c r="W28" s="221"/>
      <c r="X28" s="221" t="s">
        <v>241</v>
      </c>
      <c r="Y28" s="221" t="s">
        <v>256</v>
      </c>
      <c r="Z28" s="210"/>
      <c r="AA28" s="210"/>
      <c r="AB28" s="210"/>
      <c r="AC28" s="210"/>
      <c r="AD28" s="210"/>
      <c r="AE28" s="210"/>
      <c r="AF28" s="210"/>
      <c r="AG28" s="210" t="s">
        <v>243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2507</v>
      </c>
      <c r="D29" s="247"/>
      <c r="E29" s="247"/>
      <c r="F29" s="247"/>
      <c r="G29" s="247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608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36">
        <v>12</v>
      </c>
      <c r="B30" s="237" t="s">
        <v>2508</v>
      </c>
      <c r="C30" s="250" t="s">
        <v>2509</v>
      </c>
      <c r="D30" s="238" t="s">
        <v>1672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429</v>
      </c>
      <c r="T30" s="242" t="s">
        <v>430</v>
      </c>
      <c r="U30" s="221">
        <v>0</v>
      </c>
      <c r="V30" s="221">
        <f>ROUND(E30*U30,2)</f>
        <v>0</v>
      </c>
      <c r="W30" s="221"/>
      <c r="X30" s="221" t="s">
        <v>241</v>
      </c>
      <c r="Y30" s="221" t="s">
        <v>256</v>
      </c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5" t="s">
        <v>2510</v>
      </c>
      <c r="D31" s="247"/>
      <c r="E31" s="247"/>
      <c r="F31" s="247"/>
      <c r="G31" s="247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608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4" t="str">
        <f>C31</f>
        <v>zajištění všech kolaudačních souhlasů a povolení, povinnosti vyplívající v souvislosti s předáním a převzetím díla nebo jeho části.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60">
        <v>13</v>
      </c>
      <c r="B32" s="261" t="s">
        <v>2511</v>
      </c>
      <c r="C32" s="267" t="s">
        <v>2512</v>
      </c>
      <c r="D32" s="262" t="s">
        <v>1672</v>
      </c>
      <c r="E32" s="263">
        <v>1</v>
      </c>
      <c r="F32" s="264"/>
      <c r="G32" s="265">
        <f>ROUND(E32*F32,2)</f>
        <v>0</v>
      </c>
      <c r="H32" s="264"/>
      <c r="I32" s="265">
        <f>ROUND(E32*H32,2)</f>
        <v>0</v>
      </c>
      <c r="J32" s="264"/>
      <c r="K32" s="265">
        <f>ROUND(E32*J32,2)</f>
        <v>0</v>
      </c>
      <c r="L32" s="265">
        <v>21</v>
      </c>
      <c r="M32" s="265">
        <f>G32*(1+L32/100)</f>
        <v>0</v>
      </c>
      <c r="N32" s="263">
        <v>0</v>
      </c>
      <c r="O32" s="263">
        <f>ROUND(E32*N32,2)</f>
        <v>0</v>
      </c>
      <c r="P32" s="263">
        <v>0</v>
      </c>
      <c r="Q32" s="263">
        <f>ROUND(E32*P32,2)</f>
        <v>0</v>
      </c>
      <c r="R32" s="265"/>
      <c r="S32" s="265" t="s">
        <v>429</v>
      </c>
      <c r="T32" s="266" t="s">
        <v>430</v>
      </c>
      <c r="U32" s="221">
        <v>0</v>
      </c>
      <c r="V32" s="221">
        <f>ROUND(E32*U32,2)</f>
        <v>0</v>
      </c>
      <c r="W32" s="221"/>
      <c r="X32" s="221" t="s">
        <v>241</v>
      </c>
      <c r="Y32" s="221" t="s">
        <v>256</v>
      </c>
      <c r="Z32" s="210"/>
      <c r="AA32" s="210"/>
      <c r="AB32" s="210"/>
      <c r="AC32" s="210"/>
      <c r="AD32" s="210"/>
      <c r="AE32" s="210"/>
      <c r="AF32" s="210"/>
      <c r="AG32" s="210" t="s">
        <v>243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60">
        <v>14</v>
      </c>
      <c r="B33" s="261" t="s">
        <v>2513</v>
      </c>
      <c r="C33" s="267" t="s">
        <v>2514</v>
      </c>
      <c r="D33" s="262" t="s">
        <v>1672</v>
      </c>
      <c r="E33" s="263">
        <v>1</v>
      </c>
      <c r="F33" s="264"/>
      <c r="G33" s="265">
        <f>ROUND(E33*F33,2)</f>
        <v>0</v>
      </c>
      <c r="H33" s="264"/>
      <c r="I33" s="265">
        <f>ROUND(E33*H33,2)</f>
        <v>0</v>
      </c>
      <c r="J33" s="264"/>
      <c r="K33" s="265">
        <f>ROUND(E33*J33,2)</f>
        <v>0</v>
      </c>
      <c r="L33" s="265">
        <v>21</v>
      </c>
      <c r="M33" s="265">
        <f>G33*(1+L33/100)</f>
        <v>0</v>
      </c>
      <c r="N33" s="263">
        <v>0</v>
      </c>
      <c r="O33" s="263">
        <f>ROUND(E33*N33,2)</f>
        <v>0</v>
      </c>
      <c r="P33" s="263">
        <v>0</v>
      </c>
      <c r="Q33" s="263">
        <f>ROUND(E33*P33,2)</f>
        <v>0</v>
      </c>
      <c r="R33" s="265"/>
      <c r="S33" s="265" t="s">
        <v>429</v>
      </c>
      <c r="T33" s="266" t="s">
        <v>430</v>
      </c>
      <c r="U33" s="221">
        <v>0</v>
      </c>
      <c r="V33" s="221">
        <f>ROUND(E33*U33,2)</f>
        <v>0</v>
      </c>
      <c r="W33" s="221"/>
      <c r="X33" s="221" t="s">
        <v>241</v>
      </c>
      <c r="Y33" s="221" t="s">
        <v>407</v>
      </c>
      <c r="Z33" s="210"/>
      <c r="AA33" s="210"/>
      <c r="AB33" s="210"/>
      <c r="AC33" s="210"/>
      <c r="AD33" s="210"/>
      <c r="AE33" s="210"/>
      <c r="AF33" s="210"/>
      <c r="AG33" s="210" t="s">
        <v>243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6">
        <v>15</v>
      </c>
      <c r="B34" s="237" t="s">
        <v>2515</v>
      </c>
      <c r="C34" s="250" t="s">
        <v>2516</v>
      </c>
      <c r="D34" s="238" t="s">
        <v>2517</v>
      </c>
      <c r="E34" s="239">
        <v>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429</v>
      </c>
      <c r="T34" s="242" t="s">
        <v>430</v>
      </c>
      <c r="U34" s="221">
        <v>0</v>
      </c>
      <c r="V34" s="221">
        <f>ROUND(E34*U34,2)</f>
        <v>0</v>
      </c>
      <c r="W34" s="221"/>
      <c r="X34" s="221" t="s">
        <v>241</v>
      </c>
      <c r="Y34" s="221" t="s">
        <v>407</v>
      </c>
      <c r="Z34" s="210"/>
      <c r="AA34" s="210"/>
      <c r="AB34" s="210"/>
      <c r="AC34" s="210"/>
      <c r="AD34" s="210"/>
      <c r="AE34" s="210"/>
      <c r="AF34" s="210"/>
      <c r="AG34" s="210" t="s">
        <v>243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2564</v>
      </c>
      <c r="D35" s="247"/>
      <c r="E35" s="247"/>
      <c r="F35" s="247"/>
      <c r="G35" s="247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608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17"/>
      <c r="B36" s="218"/>
      <c r="C36" s="256" t="s">
        <v>2518</v>
      </c>
      <c r="D36" s="248"/>
      <c r="E36" s="248"/>
      <c r="F36" s="248"/>
      <c r="G36" s="248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608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4" t="str">
        <f>C36</f>
        <v>Vyhotovení protokolu o vytyčení stavby se seznamem souřadnic vytyčených bodů a jejich polohopisnými (S-JTSK) a výškopisnými (Bpv) hodnotami.</v>
      </c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6">
        <v>16</v>
      </c>
      <c r="B37" s="237" t="s">
        <v>2519</v>
      </c>
      <c r="C37" s="250" t="s">
        <v>2520</v>
      </c>
      <c r="D37" s="238" t="s">
        <v>2517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429</v>
      </c>
      <c r="T37" s="242" t="s">
        <v>430</v>
      </c>
      <c r="U37" s="221">
        <v>0</v>
      </c>
      <c r="V37" s="221">
        <f>ROUND(E37*U37,2)</f>
        <v>0</v>
      </c>
      <c r="W37" s="221"/>
      <c r="X37" s="221" t="s">
        <v>241</v>
      </c>
      <c r="Y37" s="221" t="s">
        <v>407</v>
      </c>
      <c r="Z37" s="210"/>
      <c r="AA37" s="210"/>
      <c r="AB37" s="210"/>
      <c r="AC37" s="210"/>
      <c r="AD37" s="210"/>
      <c r="AE37" s="210"/>
      <c r="AF37" s="210"/>
      <c r="AG37" s="210" t="s">
        <v>243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2564</v>
      </c>
      <c r="D38" s="247"/>
      <c r="E38" s="247"/>
      <c r="F38" s="247"/>
      <c r="G38" s="247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608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3" x14ac:dyDescent="0.2">
      <c r="A39" s="217"/>
      <c r="B39" s="218"/>
      <c r="C39" s="256" t="s">
        <v>2518</v>
      </c>
      <c r="D39" s="248"/>
      <c r="E39" s="248"/>
      <c r="F39" s="248"/>
      <c r="G39" s="248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608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4" t="str">
        <f>C39</f>
        <v>Vyhotovení protokolu o vytyčení stavby se seznamem souřadnic vytyčených bodů a jejich polohopisnými (S-JTSK) a výškopisnými (Bpv) hodnotami.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17</v>
      </c>
      <c r="B40" s="237" t="s">
        <v>2521</v>
      </c>
      <c r="C40" s="250" t="s">
        <v>2522</v>
      </c>
      <c r="D40" s="238" t="s">
        <v>2517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429</v>
      </c>
      <c r="T40" s="242" t="s">
        <v>430</v>
      </c>
      <c r="U40" s="221">
        <v>0</v>
      </c>
      <c r="V40" s="221">
        <f>ROUND(E40*U40,2)</f>
        <v>0</v>
      </c>
      <c r="W40" s="221"/>
      <c r="X40" s="221" t="s">
        <v>241</v>
      </c>
      <c r="Y40" s="221" t="s">
        <v>407</v>
      </c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2564</v>
      </c>
      <c r="D41" s="247"/>
      <c r="E41" s="247"/>
      <c r="F41" s="247"/>
      <c r="G41" s="247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608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3" x14ac:dyDescent="0.2">
      <c r="A42" s="217"/>
      <c r="B42" s="218"/>
      <c r="C42" s="256" t="s">
        <v>2518</v>
      </c>
      <c r="D42" s="248"/>
      <c r="E42" s="248"/>
      <c r="F42" s="248"/>
      <c r="G42" s="248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608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4" t="str">
        <f>C42</f>
        <v>Vyhotovení protokolu o vytyčení stavby se seznamem souřadnic vytyčených bodů a jejich polohopisnými (S-JTSK) a výškopisnými (Bpv) hodnotami.</v>
      </c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60">
        <v>18</v>
      </c>
      <c r="B43" s="261" t="s">
        <v>2523</v>
      </c>
      <c r="C43" s="267" t="s">
        <v>2524</v>
      </c>
      <c r="D43" s="262" t="s">
        <v>1672</v>
      </c>
      <c r="E43" s="263">
        <v>1</v>
      </c>
      <c r="F43" s="264"/>
      <c r="G43" s="265">
        <f>ROUND(E43*F43,2)</f>
        <v>0</v>
      </c>
      <c r="H43" s="264"/>
      <c r="I43" s="265">
        <f>ROUND(E43*H43,2)</f>
        <v>0</v>
      </c>
      <c r="J43" s="264"/>
      <c r="K43" s="265">
        <f>ROUND(E43*J43,2)</f>
        <v>0</v>
      </c>
      <c r="L43" s="265">
        <v>21</v>
      </c>
      <c r="M43" s="265">
        <f>G43*(1+L43/100)</f>
        <v>0</v>
      </c>
      <c r="N43" s="263">
        <v>0</v>
      </c>
      <c r="O43" s="263">
        <f>ROUND(E43*N43,2)</f>
        <v>0</v>
      </c>
      <c r="P43" s="263">
        <v>0</v>
      </c>
      <c r="Q43" s="263">
        <f>ROUND(E43*P43,2)</f>
        <v>0</v>
      </c>
      <c r="R43" s="265"/>
      <c r="S43" s="265" t="s">
        <v>429</v>
      </c>
      <c r="T43" s="266" t="s">
        <v>430</v>
      </c>
      <c r="U43" s="221">
        <v>0</v>
      </c>
      <c r="V43" s="221">
        <f>ROUND(E43*U43,2)</f>
        <v>0</v>
      </c>
      <c r="W43" s="221"/>
      <c r="X43" s="221" t="s">
        <v>241</v>
      </c>
      <c r="Y43" s="221" t="s">
        <v>256</v>
      </c>
      <c r="Z43" s="210"/>
      <c r="AA43" s="210"/>
      <c r="AB43" s="210"/>
      <c r="AC43" s="210"/>
      <c r="AD43" s="210"/>
      <c r="AE43" s="210"/>
      <c r="AF43" s="210"/>
      <c r="AG43" s="210" t="s">
        <v>243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36">
        <v>19</v>
      </c>
      <c r="B44" s="237" t="s">
        <v>2525</v>
      </c>
      <c r="C44" s="250" t="s">
        <v>2526</v>
      </c>
      <c r="D44" s="238" t="s">
        <v>1672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429</v>
      </c>
      <c r="T44" s="242" t="s">
        <v>430</v>
      </c>
      <c r="U44" s="221">
        <v>0</v>
      </c>
      <c r="V44" s="221">
        <f>ROUND(E44*U44,2)</f>
        <v>0</v>
      </c>
      <c r="W44" s="221"/>
      <c r="X44" s="221" t="s">
        <v>241</v>
      </c>
      <c r="Y44" s="221" t="s">
        <v>256</v>
      </c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2527</v>
      </c>
      <c r="D45" s="247"/>
      <c r="E45" s="247"/>
      <c r="F45" s="247"/>
      <c r="G45" s="247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608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4" t="str">
        <f>C45</f>
        <v>světelné signalizace, dodání dopravních značek a jejich rozmisťování a přemisťování a údržba v průběhu výstavby.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60">
        <v>20</v>
      </c>
      <c r="B46" s="261" t="s">
        <v>2528</v>
      </c>
      <c r="C46" s="267" t="s">
        <v>2529</v>
      </c>
      <c r="D46" s="262" t="s">
        <v>1672</v>
      </c>
      <c r="E46" s="263">
        <v>1</v>
      </c>
      <c r="F46" s="264"/>
      <c r="G46" s="265">
        <f>ROUND(E46*F46,2)</f>
        <v>0</v>
      </c>
      <c r="H46" s="264"/>
      <c r="I46" s="265">
        <f>ROUND(E46*H46,2)</f>
        <v>0</v>
      </c>
      <c r="J46" s="264"/>
      <c r="K46" s="265">
        <f>ROUND(E46*J46,2)</f>
        <v>0</v>
      </c>
      <c r="L46" s="265">
        <v>21</v>
      </c>
      <c r="M46" s="265">
        <f>G46*(1+L46/100)</f>
        <v>0</v>
      </c>
      <c r="N46" s="263">
        <v>0</v>
      </c>
      <c r="O46" s="263">
        <f>ROUND(E46*N46,2)</f>
        <v>0</v>
      </c>
      <c r="P46" s="263">
        <v>0</v>
      </c>
      <c r="Q46" s="263">
        <f>ROUND(E46*P46,2)</f>
        <v>0</v>
      </c>
      <c r="R46" s="265"/>
      <c r="S46" s="265" t="s">
        <v>429</v>
      </c>
      <c r="T46" s="266" t="s">
        <v>430</v>
      </c>
      <c r="U46" s="221">
        <v>0</v>
      </c>
      <c r="V46" s="221">
        <f>ROUND(E46*U46,2)</f>
        <v>0</v>
      </c>
      <c r="W46" s="221"/>
      <c r="X46" s="221" t="s">
        <v>241</v>
      </c>
      <c r="Y46" s="221" t="s">
        <v>256</v>
      </c>
      <c r="Z46" s="210"/>
      <c r="AA46" s="210"/>
      <c r="AB46" s="210"/>
      <c r="AC46" s="210"/>
      <c r="AD46" s="210"/>
      <c r="AE46" s="210"/>
      <c r="AF46" s="210"/>
      <c r="AG46" s="210" t="s">
        <v>243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6">
        <v>21</v>
      </c>
      <c r="B47" s="237" t="s">
        <v>2530</v>
      </c>
      <c r="C47" s="250" t="s">
        <v>2531</v>
      </c>
      <c r="D47" s="238" t="s">
        <v>2517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239</v>
      </c>
      <c r="T47" s="242" t="s">
        <v>430</v>
      </c>
      <c r="U47" s="221">
        <v>0</v>
      </c>
      <c r="V47" s="221">
        <f>ROUND(E47*U47,2)</f>
        <v>0</v>
      </c>
      <c r="W47" s="221"/>
      <c r="X47" s="221" t="s">
        <v>172</v>
      </c>
      <c r="Y47" s="221" t="s">
        <v>256</v>
      </c>
      <c r="Z47" s="210"/>
      <c r="AA47" s="210"/>
      <c r="AB47" s="210"/>
      <c r="AC47" s="210"/>
      <c r="AD47" s="210"/>
      <c r="AE47" s="210"/>
      <c r="AF47" s="210"/>
      <c r="AG47" s="210" t="s">
        <v>2532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2" x14ac:dyDescent="0.2">
      <c r="A48" s="217"/>
      <c r="B48" s="218"/>
      <c r="C48" s="255" t="s">
        <v>2533</v>
      </c>
      <c r="D48" s="247"/>
      <c r="E48" s="247"/>
      <c r="F48" s="247"/>
      <c r="G48" s="247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608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4" t="str">
        <f>C48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6">
        <v>22</v>
      </c>
      <c r="B49" s="237" t="s">
        <v>2534</v>
      </c>
      <c r="C49" s="250" t="s">
        <v>2535</v>
      </c>
      <c r="D49" s="238" t="s">
        <v>2517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239</v>
      </c>
      <c r="T49" s="242" t="s">
        <v>430</v>
      </c>
      <c r="U49" s="221">
        <v>0</v>
      </c>
      <c r="V49" s="221">
        <f>ROUND(E49*U49,2)</f>
        <v>0</v>
      </c>
      <c r="W49" s="221"/>
      <c r="X49" s="221" t="s">
        <v>172</v>
      </c>
      <c r="Y49" s="221" t="s">
        <v>256</v>
      </c>
      <c r="Z49" s="210"/>
      <c r="AA49" s="210"/>
      <c r="AB49" s="210"/>
      <c r="AC49" s="210"/>
      <c r="AD49" s="210"/>
      <c r="AE49" s="210"/>
      <c r="AF49" s="210"/>
      <c r="AG49" s="210" t="s">
        <v>2532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2" x14ac:dyDescent="0.2">
      <c r="A50" s="217"/>
      <c r="B50" s="218"/>
      <c r="C50" s="255" t="s">
        <v>2536</v>
      </c>
      <c r="D50" s="247"/>
      <c r="E50" s="247"/>
      <c r="F50" s="247"/>
      <c r="G50" s="247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608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4" t="str">
        <f>C50</f>
        <v>Náklady na vyhotovení dokumentace skutečného provedení stavby (včetně profesí) a její předání objednateli v požadované formě a požadovaném počtu.</v>
      </c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9" t="s">
        <v>233</v>
      </c>
      <c r="B51" s="230" t="s">
        <v>172</v>
      </c>
      <c r="C51" s="249" t="s">
        <v>172</v>
      </c>
      <c r="D51" s="231"/>
      <c r="E51" s="232"/>
      <c r="F51" s="233"/>
      <c r="G51" s="233">
        <f>SUMIF(AG52:AG67,"&lt;&gt;NOR",G52:G67)</f>
        <v>0</v>
      </c>
      <c r="H51" s="233"/>
      <c r="I51" s="233">
        <f>SUM(I52:I67)</f>
        <v>0</v>
      </c>
      <c r="J51" s="233"/>
      <c r="K51" s="233">
        <f>SUM(K52:K67)</f>
        <v>0</v>
      </c>
      <c r="L51" s="233"/>
      <c r="M51" s="233">
        <f>SUM(M52:M67)</f>
        <v>0</v>
      </c>
      <c r="N51" s="232"/>
      <c r="O51" s="232">
        <f>SUM(O52:O67)</f>
        <v>0</v>
      </c>
      <c r="P51" s="232"/>
      <c r="Q51" s="232">
        <f>SUM(Q52:Q67)</f>
        <v>0</v>
      </c>
      <c r="R51" s="233"/>
      <c r="S51" s="233"/>
      <c r="T51" s="234"/>
      <c r="U51" s="228"/>
      <c r="V51" s="228">
        <f>SUM(V52:V67)</f>
        <v>0</v>
      </c>
      <c r="W51" s="228"/>
      <c r="X51" s="228"/>
      <c r="Y51" s="228"/>
      <c r="AG51" t="s">
        <v>234</v>
      </c>
    </row>
    <row r="52" spans="1:60" ht="22.5" outlineLevel="1" x14ac:dyDescent="0.2">
      <c r="A52" s="260">
        <v>23</v>
      </c>
      <c r="B52" s="261" t="s">
        <v>2537</v>
      </c>
      <c r="C52" s="267" t="s">
        <v>2538</v>
      </c>
      <c r="D52" s="262" t="s">
        <v>450</v>
      </c>
      <c r="E52" s="263">
        <v>1</v>
      </c>
      <c r="F52" s="264"/>
      <c r="G52" s="265">
        <f>ROUND(E52*F52,2)</f>
        <v>0</v>
      </c>
      <c r="H52" s="264"/>
      <c r="I52" s="265">
        <f>ROUND(E52*H52,2)</f>
        <v>0</v>
      </c>
      <c r="J52" s="264"/>
      <c r="K52" s="265">
        <f>ROUND(E52*J52,2)</f>
        <v>0</v>
      </c>
      <c r="L52" s="265">
        <v>21</v>
      </c>
      <c r="M52" s="265">
        <f>G52*(1+L52/100)</f>
        <v>0</v>
      </c>
      <c r="N52" s="263">
        <v>0</v>
      </c>
      <c r="O52" s="263">
        <f>ROUND(E52*N52,2)</f>
        <v>0</v>
      </c>
      <c r="P52" s="263">
        <v>0</v>
      </c>
      <c r="Q52" s="263">
        <f>ROUND(E52*P52,2)</f>
        <v>0</v>
      </c>
      <c r="R52" s="265"/>
      <c r="S52" s="265" t="s">
        <v>429</v>
      </c>
      <c r="T52" s="266" t="s">
        <v>430</v>
      </c>
      <c r="U52" s="221">
        <v>0</v>
      </c>
      <c r="V52" s="221">
        <f>ROUND(E52*U52,2)</f>
        <v>0</v>
      </c>
      <c r="W52" s="221"/>
      <c r="X52" s="221" t="s">
        <v>241</v>
      </c>
      <c r="Y52" s="221" t="s">
        <v>256</v>
      </c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60">
        <v>24</v>
      </c>
      <c r="B53" s="261" t="s">
        <v>2539</v>
      </c>
      <c r="C53" s="267" t="s">
        <v>2540</v>
      </c>
      <c r="D53" s="262" t="s">
        <v>450</v>
      </c>
      <c r="E53" s="263">
        <v>1</v>
      </c>
      <c r="F53" s="264"/>
      <c r="G53" s="265">
        <f>ROUND(E53*F53,2)</f>
        <v>0</v>
      </c>
      <c r="H53" s="264"/>
      <c r="I53" s="265">
        <f>ROUND(E53*H53,2)</f>
        <v>0</v>
      </c>
      <c r="J53" s="264"/>
      <c r="K53" s="265">
        <f>ROUND(E53*J53,2)</f>
        <v>0</v>
      </c>
      <c r="L53" s="265">
        <v>21</v>
      </c>
      <c r="M53" s="265">
        <f>G53*(1+L53/100)</f>
        <v>0</v>
      </c>
      <c r="N53" s="263">
        <v>0</v>
      </c>
      <c r="O53" s="263">
        <f>ROUND(E53*N53,2)</f>
        <v>0</v>
      </c>
      <c r="P53" s="263">
        <v>0</v>
      </c>
      <c r="Q53" s="263">
        <f>ROUND(E53*P53,2)</f>
        <v>0</v>
      </c>
      <c r="R53" s="265"/>
      <c r="S53" s="265" t="s">
        <v>429</v>
      </c>
      <c r="T53" s="266" t="s">
        <v>430</v>
      </c>
      <c r="U53" s="221">
        <v>0</v>
      </c>
      <c r="V53" s="221">
        <f>ROUND(E53*U53,2)</f>
        <v>0</v>
      </c>
      <c r="W53" s="221"/>
      <c r="X53" s="221" t="s">
        <v>241</v>
      </c>
      <c r="Y53" s="221" t="s">
        <v>407</v>
      </c>
      <c r="Z53" s="210"/>
      <c r="AA53" s="210"/>
      <c r="AB53" s="210"/>
      <c r="AC53" s="210"/>
      <c r="AD53" s="210"/>
      <c r="AE53" s="210"/>
      <c r="AF53" s="210"/>
      <c r="AG53" s="210" t="s">
        <v>243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36">
        <v>25</v>
      </c>
      <c r="B54" s="237" t="s">
        <v>2541</v>
      </c>
      <c r="C54" s="250" t="s">
        <v>2542</v>
      </c>
      <c r="D54" s="238" t="s">
        <v>1672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429</v>
      </c>
      <c r="T54" s="242" t="s">
        <v>430</v>
      </c>
      <c r="U54" s="221">
        <v>0</v>
      </c>
      <c r="V54" s="221">
        <f>ROUND(E54*U54,2)</f>
        <v>0</v>
      </c>
      <c r="W54" s="221"/>
      <c r="X54" s="221" t="s">
        <v>241</v>
      </c>
      <c r="Y54" s="221" t="s">
        <v>256</v>
      </c>
      <c r="Z54" s="210"/>
      <c r="AA54" s="210"/>
      <c r="AB54" s="210"/>
      <c r="AC54" s="210"/>
      <c r="AD54" s="210"/>
      <c r="AE54" s="210"/>
      <c r="AF54" s="210"/>
      <c r="AG54" s="210" t="s">
        <v>243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45" outlineLevel="2" x14ac:dyDescent="0.2">
      <c r="A55" s="217"/>
      <c r="B55" s="218"/>
      <c r="C55" s="255" t="s">
        <v>2543</v>
      </c>
      <c r="D55" s="247"/>
      <c r="E55" s="247"/>
      <c r="F55" s="247"/>
      <c r="G55" s="247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608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4" t="str">
        <f>C55</f>
        <v>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</v>
      </c>
      <c r="BB55" s="210"/>
      <c r="BC55" s="210"/>
      <c r="BD55" s="210"/>
      <c r="BE55" s="210"/>
      <c r="BF55" s="210"/>
      <c r="BG55" s="210"/>
      <c r="BH55" s="210"/>
    </row>
    <row r="56" spans="1:60" ht="33.75" outlineLevel="1" x14ac:dyDescent="0.2">
      <c r="A56" s="236">
        <v>26</v>
      </c>
      <c r="B56" s="237" t="s">
        <v>2544</v>
      </c>
      <c r="C56" s="250" t="s">
        <v>2545</v>
      </c>
      <c r="D56" s="238" t="s">
        <v>1672</v>
      </c>
      <c r="E56" s="239">
        <v>1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429</v>
      </c>
      <c r="T56" s="242" t="s">
        <v>430</v>
      </c>
      <c r="U56" s="221">
        <v>0</v>
      </c>
      <c r="V56" s="221">
        <f>ROUND(E56*U56,2)</f>
        <v>0</v>
      </c>
      <c r="W56" s="221"/>
      <c r="X56" s="221" t="s">
        <v>241</v>
      </c>
      <c r="Y56" s="221" t="s">
        <v>256</v>
      </c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5" t="s">
        <v>2546</v>
      </c>
      <c r="D57" s="247"/>
      <c r="E57" s="247"/>
      <c r="F57" s="247"/>
      <c r="G57" s="247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608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4" t="str">
        <f>C57</f>
        <v>prostorách zařízení staveniště, náklady na nutnou údržbu a opravy na objektech zařízení staveniště a na přípojkách energií.</v>
      </c>
      <c r="BB57" s="210"/>
      <c r="BC57" s="210"/>
      <c r="BD57" s="210"/>
      <c r="BE57" s="210"/>
      <c r="BF57" s="210"/>
      <c r="BG57" s="210"/>
      <c r="BH57" s="210"/>
    </row>
    <row r="58" spans="1:60" ht="33.75" outlineLevel="1" x14ac:dyDescent="0.2">
      <c r="A58" s="236">
        <v>27</v>
      </c>
      <c r="B58" s="237" t="s">
        <v>2547</v>
      </c>
      <c r="C58" s="250" t="s">
        <v>2548</v>
      </c>
      <c r="D58" s="238" t="s">
        <v>1672</v>
      </c>
      <c r="E58" s="239">
        <v>1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/>
      <c r="S58" s="241" t="s">
        <v>429</v>
      </c>
      <c r="T58" s="242" t="s">
        <v>430</v>
      </c>
      <c r="U58" s="221">
        <v>0</v>
      </c>
      <c r="V58" s="221">
        <f>ROUND(E58*U58,2)</f>
        <v>0</v>
      </c>
      <c r="W58" s="221"/>
      <c r="X58" s="221" t="s">
        <v>241</v>
      </c>
      <c r="Y58" s="221" t="s">
        <v>256</v>
      </c>
      <c r="Z58" s="210"/>
      <c r="AA58" s="210"/>
      <c r="AB58" s="210"/>
      <c r="AC58" s="210"/>
      <c r="AD58" s="210"/>
      <c r="AE58" s="210"/>
      <c r="AF58" s="210"/>
      <c r="AG58" s="210" t="s">
        <v>243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2" x14ac:dyDescent="0.2">
      <c r="A59" s="217"/>
      <c r="B59" s="218"/>
      <c r="C59" s="255" t="s">
        <v>2549</v>
      </c>
      <c r="D59" s="247"/>
      <c r="E59" s="247"/>
      <c r="F59" s="247"/>
      <c r="G59" s="247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608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4" t="str">
        <f>C59</f>
        <v>zařízení staveniště a úklid ploch, na kterých bylo zařízení staveniště provozováno. Zajištění odstranění dočasných komunikací, sjezdů a nájezdů pro realizaci stavby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60">
        <v>28</v>
      </c>
      <c r="B60" s="261" t="s">
        <v>2550</v>
      </c>
      <c r="C60" s="267" t="s">
        <v>2551</v>
      </c>
      <c r="D60" s="262" t="s">
        <v>1672</v>
      </c>
      <c r="E60" s="263">
        <v>1</v>
      </c>
      <c r="F60" s="264"/>
      <c r="G60" s="265">
        <f>ROUND(E60*F60,2)</f>
        <v>0</v>
      </c>
      <c r="H60" s="264"/>
      <c r="I60" s="265">
        <f>ROUND(E60*H60,2)</f>
        <v>0</v>
      </c>
      <c r="J60" s="264"/>
      <c r="K60" s="265">
        <f>ROUND(E60*J60,2)</f>
        <v>0</v>
      </c>
      <c r="L60" s="265">
        <v>21</v>
      </c>
      <c r="M60" s="265">
        <f>G60*(1+L60/100)</f>
        <v>0</v>
      </c>
      <c r="N60" s="263">
        <v>0</v>
      </c>
      <c r="O60" s="263">
        <f>ROUND(E60*N60,2)</f>
        <v>0</v>
      </c>
      <c r="P60" s="263">
        <v>0</v>
      </c>
      <c r="Q60" s="263">
        <f>ROUND(E60*P60,2)</f>
        <v>0</v>
      </c>
      <c r="R60" s="265"/>
      <c r="S60" s="265" t="s">
        <v>429</v>
      </c>
      <c r="T60" s="266" t="s">
        <v>430</v>
      </c>
      <c r="U60" s="221">
        <v>0</v>
      </c>
      <c r="V60" s="221">
        <f>ROUND(E60*U60,2)</f>
        <v>0</v>
      </c>
      <c r="W60" s="221"/>
      <c r="X60" s="221" t="s">
        <v>241</v>
      </c>
      <c r="Y60" s="221" t="s">
        <v>256</v>
      </c>
      <c r="Z60" s="210"/>
      <c r="AA60" s="210"/>
      <c r="AB60" s="210"/>
      <c r="AC60" s="210"/>
      <c r="AD60" s="210"/>
      <c r="AE60" s="210"/>
      <c r="AF60" s="210"/>
      <c r="AG60" s="210" t="s">
        <v>243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60">
        <v>29</v>
      </c>
      <c r="B61" s="261" t="s">
        <v>2552</v>
      </c>
      <c r="C61" s="267" t="s">
        <v>2553</v>
      </c>
      <c r="D61" s="262" t="s">
        <v>1672</v>
      </c>
      <c r="E61" s="263">
        <v>1</v>
      </c>
      <c r="F61" s="264"/>
      <c r="G61" s="265">
        <f>ROUND(E61*F61,2)</f>
        <v>0</v>
      </c>
      <c r="H61" s="264"/>
      <c r="I61" s="265">
        <f>ROUND(E61*H61,2)</f>
        <v>0</v>
      </c>
      <c r="J61" s="264"/>
      <c r="K61" s="265">
        <f>ROUND(E61*J61,2)</f>
        <v>0</v>
      </c>
      <c r="L61" s="265">
        <v>21</v>
      </c>
      <c r="M61" s="265">
        <f>G61*(1+L61/100)</f>
        <v>0</v>
      </c>
      <c r="N61" s="263">
        <v>0</v>
      </c>
      <c r="O61" s="263">
        <f>ROUND(E61*N61,2)</f>
        <v>0</v>
      </c>
      <c r="P61" s="263">
        <v>0</v>
      </c>
      <c r="Q61" s="263">
        <f>ROUND(E61*P61,2)</f>
        <v>0</v>
      </c>
      <c r="R61" s="265"/>
      <c r="S61" s="265" t="s">
        <v>429</v>
      </c>
      <c r="T61" s="266" t="s">
        <v>430</v>
      </c>
      <c r="U61" s="221">
        <v>0</v>
      </c>
      <c r="V61" s="221">
        <f>ROUND(E61*U61,2)</f>
        <v>0</v>
      </c>
      <c r="W61" s="221"/>
      <c r="X61" s="221" t="s">
        <v>241</v>
      </c>
      <c r="Y61" s="221" t="s">
        <v>256</v>
      </c>
      <c r="Z61" s="210"/>
      <c r="AA61" s="210"/>
      <c r="AB61" s="210"/>
      <c r="AC61" s="210"/>
      <c r="AD61" s="210"/>
      <c r="AE61" s="210"/>
      <c r="AF61" s="210"/>
      <c r="AG61" s="210" t="s">
        <v>243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6">
        <v>30</v>
      </c>
      <c r="B62" s="237" t="s">
        <v>2554</v>
      </c>
      <c r="C62" s="250" t="s">
        <v>2555</v>
      </c>
      <c r="D62" s="238" t="s">
        <v>1672</v>
      </c>
      <c r="E62" s="239">
        <v>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429</v>
      </c>
      <c r="T62" s="242" t="s">
        <v>430</v>
      </c>
      <c r="U62" s="221">
        <v>0</v>
      </c>
      <c r="V62" s="221">
        <f>ROUND(E62*U62,2)</f>
        <v>0</v>
      </c>
      <c r="W62" s="221"/>
      <c r="X62" s="221" t="s">
        <v>241</v>
      </c>
      <c r="Y62" s="221" t="s">
        <v>407</v>
      </c>
      <c r="Z62" s="210"/>
      <c r="AA62" s="210"/>
      <c r="AB62" s="210"/>
      <c r="AC62" s="210"/>
      <c r="AD62" s="210"/>
      <c r="AE62" s="210"/>
      <c r="AF62" s="210"/>
      <c r="AG62" s="210" t="s">
        <v>243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5" t="s">
        <v>2556</v>
      </c>
      <c r="D63" s="247"/>
      <c r="E63" s="247"/>
      <c r="F63" s="247"/>
      <c r="G63" s="247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608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6">
        <v>31</v>
      </c>
      <c r="B64" s="237" t="s">
        <v>2557</v>
      </c>
      <c r="C64" s="250" t="s">
        <v>2558</v>
      </c>
      <c r="D64" s="238" t="s">
        <v>2517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41"/>
      <c r="S64" s="241" t="s">
        <v>239</v>
      </c>
      <c r="T64" s="242" t="s">
        <v>430</v>
      </c>
      <c r="U64" s="221">
        <v>0</v>
      </c>
      <c r="V64" s="221">
        <f>ROUND(E64*U64,2)</f>
        <v>0</v>
      </c>
      <c r="W64" s="221"/>
      <c r="X64" s="221" t="s">
        <v>172</v>
      </c>
      <c r="Y64" s="221" t="s">
        <v>256</v>
      </c>
      <c r="Z64" s="210"/>
      <c r="AA64" s="210"/>
      <c r="AB64" s="210"/>
      <c r="AC64" s="210"/>
      <c r="AD64" s="210"/>
      <c r="AE64" s="210"/>
      <c r="AF64" s="210"/>
      <c r="AG64" s="210" t="s">
        <v>2532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2" x14ac:dyDescent="0.2">
      <c r="A65" s="217"/>
      <c r="B65" s="218"/>
      <c r="C65" s="255" t="s">
        <v>2559</v>
      </c>
      <c r="D65" s="247"/>
      <c r="E65" s="247"/>
      <c r="F65" s="247"/>
      <c r="G65" s="247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608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4" t="str">
        <f>C65</f>
        <v>Náklady na ztížené provádění stavebních prací v důsledku nepřerušeného provozu na staveništi nebo v případech nepřerušeného provozu v objektech v nichž se stavební práce provádí.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6">
        <v>32</v>
      </c>
      <c r="B66" s="237" t="s">
        <v>2560</v>
      </c>
      <c r="C66" s="250" t="s">
        <v>2561</v>
      </c>
      <c r="D66" s="238" t="s">
        <v>2517</v>
      </c>
      <c r="E66" s="239">
        <v>1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/>
      <c r="S66" s="241" t="s">
        <v>239</v>
      </c>
      <c r="T66" s="242" t="s">
        <v>430</v>
      </c>
      <c r="U66" s="221">
        <v>0</v>
      </c>
      <c r="V66" s="221">
        <f>ROUND(E66*U66,2)</f>
        <v>0</v>
      </c>
      <c r="W66" s="221"/>
      <c r="X66" s="221" t="s">
        <v>172</v>
      </c>
      <c r="Y66" s="221" t="s">
        <v>256</v>
      </c>
      <c r="Z66" s="210"/>
      <c r="AA66" s="210"/>
      <c r="AB66" s="210"/>
      <c r="AC66" s="210"/>
      <c r="AD66" s="210"/>
      <c r="AE66" s="210"/>
      <c r="AF66" s="210"/>
      <c r="AG66" s="210" t="s">
        <v>2532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5" t="s">
        <v>2562</v>
      </c>
      <c r="D67" s="247"/>
      <c r="E67" s="247"/>
      <c r="F67" s="247"/>
      <c r="G67" s="247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608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3"/>
      <c r="B68" s="4"/>
      <c r="C68" s="25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219</v>
      </c>
    </row>
    <row r="69" spans="1:60" x14ac:dyDescent="0.2">
      <c r="A69" s="213"/>
      <c r="B69" s="214" t="s">
        <v>29</v>
      </c>
      <c r="C69" s="258"/>
      <c r="D69" s="215"/>
      <c r="E69" s="216"/>
      <c r="F69" s="216"/>
      <c r="G69" s="235">
        <f>G8+G51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611</v>
      </c>
    </row>
    <row r="70" spans="1:60" x14ac:dyDescent="0.2">
      <c r="C70" s="259"/>
      <c r="D70" s="10"/>
      <c r="AG70" t="s">
        <v>612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CAjvNPDl/+6Mr6roKKcEC61AqQMdMZXykYptJZRstYmiHbh1DDd5Gd8GtW0DgLAcXtEMYV2ISPZPjFAHTZE6w==" saltValue="RfI8tYkPcmrzQ22zBkqtyg==" spinCount="100000" sheet="1" formatRows="0"/>
  <mergeCells count="29">
    <mergeCell ref="C57:G57"/>
    <mergeCell ref="C59:G59"/>
    <mergeCell ref="C63:G63"/>
    <mergeCell ref="C65:G65"/>
    <mergeCell ref="C67:G67"/>
    <mergeCell ref="C41:G41"/>
    <mergeCell ref="C42:G42"/>
    <mergeCell ref="C45:G45"/>
    <mergeCell ref="C48:G48"/>
    <mergeCell ref="C50:G50"/>
    <mergeCell ref="C55:G55"/>
    <mergeCell ref="C29:G29"/>
    <mergeCell ref="C31:G31"/>
    <mergeCell ref="C35:G35"/>
    <mergeCell ref="C36:G36"/>
    <mergeCell ref="C38:G38"/>
    <mergeCell ref="C39:G39"/>
    <mergeCell ref="C15:G15"/>
    <mergeCell ref="C17:G17"/>
    <mergeCell ref="C21:G21"/>
    <mergeCell ref="C22:G22"/>
    <mergeCell ref="C26:G26"/>
    <mergeCell ref="C27:G27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86</vt:i4>
      </vt:variant>
    </vt:vector>
  </HeadingPairs>
  <TitlesOfParts>
    <vt:vector size="109" baseType="lpstr">
      <vt:lpstr>Pokyny pro vyplnění</vt:lpstr>
      <vt:lpstr>Stavba</vt:lpstr>
      <vt:lpstr>VzorPolozky</vt:lpstr>
      <vt:lpstr>001 SO001 Pol</vt:lpstr>
      <vt:lpstr>002 002 Pol</vt:lpstr>
      <vt:lpstr>101 01 Pol</vt:lpstr>
      <vt:lpstr>101 02 Pol</vt:lpstr>
      <vt:lpstr>102 01 Pol</vt:lpstr>
      <vt:lpstr>102 02 Pol</vt:lpstr>
      <vt:lpstr>201 01 Pol</vt:lpstr>
      <vt:lpstr>301 SO301_01 Pol</vt:lpstr>
      <vt:lpstr>301 SO301_02 Pol</vt:lpstr>
      <vt:lpstr>302 SO302_01-D1+D2+D3 Pol</vt:lpstr>
      <vt:lpstr>302 SO302_02-ČERP Pol</vt:lpstr>
      <vt:lpstr>303 SO303-J1 Pol</vt:lpstr>
      <vt:lpstr>303 SO303-J1 PŘEKOP Pol</vt:lpstr>
      <vt:lpstr>303 SO303-J2 Pol</vt:lpstr>
      <vt:lpstr>303 SO303-J2 PŘEKOP Pol</vt:lpstr>
      <vt:lpstr>401 401-01 VO Pol</vt:lpstr>
      <vt:lpstr>701 SO701 Pol</vt:lpstr>
      <vt:lpstr>801 SO801 Pol</vt:lpstr>
      <vt:lpstr>802 SO802 Pol</vt:lpstr>
      <vt:lpstr>VN+ON VN+ON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SO001 Pol'!Názvy_tisku</vt:lpstr>
      <vt:lpstr>'002 002 Pol'!Názvy_tisku</vt:lpstr>
      <vt:lpstr>'101 01 Pol'!Názvy_tisku</vt:lpstr>
      <vt:lpstr>'101 02 Pol'!Názvy_tisku</vt:lpstr>
      <vt:lpstr>'102 01 Pol'!Názvy_tisku</vt:lpstr>
      <vt:lpstr>'102 02 Pol'!Názvy_tisku</vt:lpstr>
      <vt:lpstr>'201 01 Pol'!Názvy_tisku</vt:lpstr>
      <vt:lpstr>'301 SO301_01 Pol'!Názvy_tisku</vt:lpstr>
      <vt:lpstr>'301 SO301_02 Pol'!Názvy_tisku</vt:lpstr>
      <vt:lpstr>'302 SO302_01-D1+D2+D3 Pol'!Názvy_tisku</vt:lpstr>
      <vt:lpstr>'302 SO302_02-ČERP Pol'!Názvy_tisku</vt:lpstr>
      <vt:lpstr>'303 SO303-J1 Pol'!Názvy_tisku</vt:lpstr>
      <vt:lpstr>'303 SO303-J1 PŘEKOP Pol'!Názvy_tisku</vt:lpstr>
      <vt:lpstr>'303 SO303-J2 Pol'!Názvy_tisku</vt:lpstr>
      <vt:lpstr>'303 SO303-J2 PŘEKOP Pol'!Názvy_tisku</vt:lpstr>
      <vt:lpstr>'401 401-01 VO Pol'!Názvy_tisku</vt:lpstr>
      <vt:lpstr>'701 SO701 Pol'!Názvy_tisku</vt:lpstr>
      <vt:lpstr>'801 SO801 Pol'!Názvy_tisku</vt:lpstr>
      <vt:lpstr>'802 SO802 Pol'!Názvy_tisku</vt:lpstr>
      <vt:lpstr>'VN+ON VN+ON Pol'!Názvy_tisku</vt:lpstr>
      <vt:lpstr>oadresa</vt:lpstr>
      <vt:lpstr>Stavba!Objednatel</vt:lpstr>
      <vt:lpstr>Stavba!Objekt</vt:lpstr>
      <vt:lpstr>'001 SO001 Pol'!Oblast_tisku</vt:lpstr>
      <vt:lpstr>'002 002 Pol'!Oblast_tisku</vt:lpstr>
      <vt:lpstr>'101 01 Pol'!Oblast_tisku</vt:lpstr>
      <vt:lpstr>'101 02 Pol'!Oblast_tisku</vt:lpstr>
      <vt:lpstr>'102 01 Pol'!Oblast_tisku</vt:lpstr>
      <vt:lpstr>'102 02 Pol'!Oblast_tisku</vt:lpstr>
      <vt:lpstr>'201 01 Pol'!Oblast_tisku</vt:lpstr>
      <vt:lpstr>'301 SO301_01 Pol'!Oblast_tisku</vt:lpstr>
      <vt:lpstr>'301 SO301_02 Pol'!Oblast_tisku</vt:lpstr>
      <vt:lpstr>'302 SO302_01-D1+D2+D3 Pol'!Oblast_tisku</vt:lpstr>
      <vt:lpstr>'302 SO302_02-ČERP Pol'!Oblast_tisku</vt:lpstr>
      <vt:lpstr>'303 SO303-J1 Pol'!Oblast_tisku</vt:lpstr>
      <vt:lpstr>'303 SO303-J1 PŘEKOP Pol'!Oblast_tisku</vt:lpstr>
      <vt:lpstr>'303 SO303-J2 Pol'!Oblast_tisku</vt:lpstr>
      <vt:lpstr>'303 SO303-J2 PŘEKOP Pol'!Oblast_tisku</vt:lpstr>
      <vt:lpstr>'401 401-01 VO Pol'!Oblast_tisku</vt:lpstr>
      <vt:lpstr>'701 SO701 Pol'!Oblast_tisku</vt:lpstr>
      <vt:lpstr>'801 SO801 Pol'!Oblast_tisku</vt:lpstr>
      <vt:lpstr>'802 SO802 Pol'!Oblast_tisku</vt:lpstr>
      <vt:lpstr>Stavba!Oblast_tisku</vt:lpstr>
      <vt:lpstr>'VN+ON VN+ON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2025-01-10T09:49:45Z</dcterms:modified>
</cp:coreProperties>
</file>