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C:\Users\akpr\Desktop\Bytový dům ul. Pavláková - Město KM\Vysvětlení ZD\"/>
    </mc:Choice>
  </mc:AlternateContent>
  <xr:revisionPtr revIDLastSave="0" documentId="13_ncr:1_{A5507755-A443-479D-B51B-5D439700C73D}" xr6:coauthVersionLast="47" xr6:coauthVersionMax="47" xr10:uidLastSave="{00000000-0000-0000-0000-000000000000}"/>
  <bookViews>
    <workbookView xWindow="-120" yWindow="-120" windowWidth="29040" windowHeight="15840" tabRatio="790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'SO001-ASŘ'!$C$128:$J$263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'SO001-ASŘ'!$C$4:$J$613</definedName>
    <definedName name="_xlnm.Print_Area" localSheetId="6">'SO100 HTÚ'!$C$4:$J$188</definedName>
    <definedName name="_xlnm.Print_Area" localSheetId="7">'SO101 Oplocení'!$C$4:$J$158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81029"/>
</workbook>
</file>

<file path=xl/calcChain.xml><?xml version="1.0" encoding="utf-8"?>
<calcChain xmlns="http://schemas.openxmlformats.org/spreadsheetml/2006/main">
  <c r="J250" i="23" l="1"/>
  <c r="J217" i="23"/>
  <c r="J157" i="23"/>
  <c r="J337" i="11"/>
  <c r="J173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140" i="22" s="1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307" i="12" l="1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46" i="11" s="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57" i="18"/>
  <c r="J156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8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J140" i="18"/>
  <c r="BD140" i="18" s="1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Q155" i="18"/>
  <c r="O155" i="18"/>
  <c r="O154" i="18" s="1"/>
  <c r="S154" i="18"/>
  <c r="Q154" i="18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S143" i="18" s="1"/>
  <c r="Q144" i="18"/>
  <c r="Q143" i="18" s="1"/>
  <c r="O144" i="18"/>
  <c r="O143" i="18" s="1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Q141" i="18"/>
  <c r="O141" i="18"/>
  <c r="BJ140" i="18"/>
  <c r="BH140" i="18"/>
  <c r="BG140" i="18"/>
  <c r="BF140" i="18"/>
  <c r="BE140" i="18"/>
  <c r="S140" i="18"/>
  <c r="Q140" i="18"/>
  <c r="Q139" i="18" s="1"/>
  <c r="O140" i="18"/>
  <c r="S139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Q131" i="18" s="1"/>
  <c r="O132" i="18"/>
  <c r="O131" i="18" s="1"/>
  <c r="BD132" i="18"/>
  <c r="J123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6" i="2"/>
  <c r="J599" i="2"/>
  <c r="J598" i="2"/>
  <c r="J596" i="2"/>
  <c r="J591" i="2"/>
  <c r="J590" i="2"/>
  <c r="J587" i="2"/>
  <c r="J585" i="2"/>
  <c r="J582" i="2"/>
  <c r="J581" i="2"/>
  <c r="J579" i="2"/>
  <c r="J570" i="2"/>
  <c r="J563" i="2"/>
  <c r="J561" i="2"/>
  <c r="J552" i="2"/>
  <c r="J541" i="2"/>
  <c r="J535" i="2"/>
  <c r="J526" i="2"/>
  <c r="J524" i="2"/>
  <c r="J523" i="2"/>
  <c r="J522" i="2"/>
  <c r="J521" i="2"/>
  <c r="J520" i="2"/>
  <c r="J519" i="2"/>
  <c r="J518" i="2"/>
  <c r="J517" i="2"/>
  <c r="J512" i="2"/>
  <c r="J509" i="2"/>
  <c r="J507" i="2"/>
  <c r="J506" i="2"/>
  <c r="J505" i="2"/>
  <c r="J504" i="2"/>
  <c r="J503" i="2"/>
  <c r="J499" i="2"/>
  <c r="J496" i="2"/>
  <c r="J492" i="2"/>
  <c r="J489" i="2"/>
  <c r="J480" i="2"/>
  <c r="J466" i="2"/>
  <c r="J460" i="2"/>
  <c r="J452" i="2"/>
  <c r="J450" i="2"/>
  <c r="J448" i="2"/>
  <c r="J445" i="2"/>
  <c r="J443" i="2"/>
  <c r="J440" i="2"/>
  <c r="J437" i="2"/>
  <c r="J434" i="2"/>
  <c r="J432" i="2"/>
  <c r="J429" i="2"/>
  <c r="J426" i="2"/>
  <c r="J422" i="2"/>
  <c r="J420" i="2"/>
  <c r="J415" i="2"/>
  <c r="J413" i="2"/>
  <c r="J412" i="2"/>
  <c r="J411" i="2"/>
  <c r="J409" i="2"/>
  <c r="J406" i="2"/>
  <c r="J402" i="2"/>
  <c r="J397" i="2"/>
  <c r="J392" i="2"/>
  <c r="J387" i="2"/>
  <c r="J382" i="2"/>
  <c r="J377" i="2"/>
  <c r="J375" i="2"/>
  <c r="J372" i="2"/>
  <c r="J367" i="2"/>
  <c r="J365" i="2"/>
  <c r="J360" i="2"/>
  <c r="J359" i="2"/>
  <c r="J354" i="2"/>
  <c r="J349" i="2"/>
  <c r="J344" i="2"/>
  <c r="J339" i="2"/>
  <c r="J334" i="2"/>
  <c r="J329" i="2"/>
  <c r="J326" i="2"/>
  <c r="J325" i="2" s="1"/>
  <c r="J324" i="2"/>
  <c r="J323" i="2"/>
  <c r="J322" i="2"/>
  <c r="J320" i="2"/>
  <c r="J318" i="2"/>
  <c r="J317" i="2"/>
  <c r="J316" i="2"/>
  <c r="J313" i="2"/>
  <c r="J312" i="2"/>
  <c r="J309" i="2"/>
  <c r="J305" i="2"/>
  <c r="J304" i="2"/>
  <c r="J301" i="2"/>
  <c r="J297" i="2"/>
  <c r="J293" i="2"/>
  <c r="J290" i="2"/>
  <c r="J286" i="2"/>
  <c r="J285" i="2"/>
  <c r="J282" i="2"/>
  <c r="J279" i="2"/>
  <c r="J276" i="2"/>
  <c r="J270" i="2"/>
  <c r="J269" i="2"/>
  <c r="J264" i="2"/>
  <c r="J263" i="2"/>
  <c r="J259" i="2"/>
  <c r="J255" i="2"/>
  <c r="J252" i="2"/>
  <c r="J251" i="2"/>
  <c r="J247" i="2"/>
  <c r="J246" i="2"/>
  <c r="J242" i="2"/>
  <c r="J238" i="2"/>
  <c r="J235" i="2"/>
  <c r="J231" i="2"/>
  <c r="J226" i="2"/>
  <c r="J224" i="2"/>
  <c r="J223" i="2"/>
  <c r="J222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09" i="2"/>
  <c r="J594" i="2"/>
  <c r="J577" i="2"/>
  <c r="J550" i="2"/>
  <c r="J539" i="2"/>
  <c r="J516" i="2"/>
  <c r="J515" i="2"/>
  <c r="J511" i="2"/>
  <c r="J510" i="2"/>
  <c r="J500" i="2"/>
  <c r="J498" i="2"/>
  <c r="J495" i="2"/>
  <c r="J491" i="2"/>
  <c r="J490" i="2"/>
  <c r="J488" i="2"/>
  <c r="J487" i="2"/>
  <c r="J486" i="2"/>
  <c r="J485" i="2"/>
  <c r="J484" i="2"/>
  <c r="J483" i="2"/>
  <c r="J479" i="2"/>
  <c r="J478" i="2"/>
  <c r="J477" i="2"/>
  <c r="J476" i="2"/>
  <c r="J475" i="2"/>
  <c r="J474" i="2"/>
  <c r="J473" i="2"/>
  <c r="J472" i="2"/>
  <c r="J471" i="2"/>
  <c r="J470" i="2"/>
  <c r="J469" i="2"/>
  <c r="J465" i="2"/>
  <c r="J464" i="2"/>
  <c r="J463" i="2"/>
  <c r="J459" i="2"/>
  <c r="J458" i="2"/>
  <c r="J457" i="2"/>
  <c r="J456" i="2"/>
  <c r="J455" i="2"/>
  <c r="J418" i="2"/>
  <c r="J407" i="2"/>
  <c r="J403" i="2"/>
  <c r="J400" i="2"/>
  <c r="J395" i="2"/>
  <c r="J390" i="2"/>
  <c r="J385" i="2"/>
  <c r="J380" i="2"/>
  <c r="J373" i="2"/>
  <c r="J370" i="2"/>
  <c r="J363" i="2"/>
  <c r="J357" i="2"/>
  <c r="J352" i="2"/>
  <c r="J347" i="2"/>
  <c r="J342" i="2"/>
  <c r="J337" i="2"/>
  <c r="J332" i="2"/>
  <c r="J319" i="2"/>
  <c r="J280" i="2"/>
  <c r="J267" i="2"/>
  <c r="J225" i="2"/>
  <c r="J132" i="2"/>
  <c r="J451" i="2" l="1"/>
  <c r="J508" i="2"/>
  <c r="O130" i="20"/>
  <c r="O129" i="20" s="1"/>
  <c r="Q130" i="15"/>
  <c r="Q129" i="15" s="1"/>
  <c r="J130" i="18"/>
  <c r="J586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6" i="2"/>
  <c r="J321" i="2"/>
  <c r="J410" i="2"/>
  <c r="J525" i="2"/>
  <c r="J580" i="2"/>
  <c r="J414" i="2"/>
  <c r="J234" i="2"/>
  <c r="J433" i="2"/>
  <c r="J605" i="2"/>
  <c r="J131" i="2"/>
  <c r="J328" i="2"/>
  <c r="J366" i="2"/>
  <c r="J421" i="2"/>
  <c r="J562" i="2"/>
  <c r="J204" i="2"/>
  <c r="J250" i="2"/>
  <c r="J597" i="2"/>
  <c r="J376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58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7" i="2"/>
  <c r="J613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3" i="2"/>
  <c r="BG263" i="2"/>
  <c r="BF263" i="2"/>
  <c r="BE263" i="2"/>
  <c r="S263" i="2"/>
  <c r="Q263" i="2"/>
  <c r="O263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5" i="2"/>
  <c r="BG255" i="2"/>
  <c r="BF255" i="2"/>
  <c r="BE255" i="2"/>
  <c r="S255" i="2"/>
  <c r="Q255" i="2"/>
  <c r="O255" i="2"/>
  <c r="BH252" i="2"/>
  <c r="BG252" i="2"/>
  <c r="BF252" i="2"/>
  <c r="BE252" i="2"/>
  <c r="S252" i="2"/>
  <c r="Q252" i="2"/>
  <c r="O252" i="2"/>
  <c r="BH239" i="2"/>
  <c r="BG239" i="2"/>
  <c r="BF239" i="2"/>
  <c r="BE239" i="2"/>
  <c r="S239" i="2"/>
  <c r="S238" i="2" s="1"/>
  <c r="Q239" i="2"/>
  <c r="Q238" i="2" s="1"/>
  <c r="O239" i="2"/>
  <c r="O238" i="2" s="1"/>
  <c r="BH228" i="2"/>
  <c r="BG228" i="2"/>
  <c r="BF228" i="2"/>
  <c r="BE228" i="2"/>
  <c r="S228" i="2"/>
  <c r="Q228" i="2"/>
  <c r="O228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2" i="2"/>
  <c r="BJ189" i="2"/>
  <c r="BB98" i="1"/>
  <c r="BJ228" i="2"/>
  <c r="BJ185" i="2"/>
  <c r="BJ144" i="2"/>
  <c r="BB97" i="1"/>
  <c r="BJ205" i="2"/>
  <c r="BJ166" i="2"/>
  <c r="BJ259" i="2"/>
  <c r="BJ257" i="2"/>
  <c r="BJ258" i="2"/>
  <c r="BJ263" i="2"/>
  <c r="BJ239" i="2"/>
  <c r="BJ209" i="2"/>
  <c r="BJ180" i="2"/>
  <c r="BJ142" i="2"/>
  <c r="BJ181" i="2"/>
  <c r="AS94" i="1"/>
  <c r="BJ150" i="2"/>
  <c r="BJ155" i="2"/>
  <c r="BJ256" i="2"/>
  <c r="BJ182" i="2"/>
  <c r="BJ140" i="2"/>
  <c r="BJ255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8" i="2"/>
  <c r="S131" i="2"/>
  <c r="BJ178" i="2"/>
  <c r="J102" i="2" s="1"/>
  <c r="Q204" i="2"/>
  <c r="O204" i="2"/>
  <c r="S248" i="2"/>
  <c r="S178" i="2"/>
  <c r="BJ139" i="2"/>
  <c r="J99" i="2"/>
  <c r="O184" i="2"/>
  <c r="O248" i="2"/>
  <c r="O178" i="2"/>
  <c r="BJ248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8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8" i="2"/>
  <c r="BD239" i="2"/>
  <c r="BD252" i="2"/>
  <c r="BD258" i="2"/>
  <c r="BD259" i="2"/>
  <c r="BD255" i="2"/>
  <c r="F92" i="2"/>
  <c r="BD256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7" i="2"/>
  <c r="BD263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<sst xmlns="http://schemas.openxmlformats.org/spreadsheetml/2006/main" count="9467" uniqueCount="1707">
  <si>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</si>
  <si>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</si>
  <si>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</si>
  <si>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</si>
  <si>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</si>
  <si>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</si>
  <si>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</si>
  <si>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</si>
  <si>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</si>
  <si>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</si>
  <si>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</si>
  <si>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</si>
  <si>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</si>
  <si>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</si>
  <si>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</si>
  <si>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</si>
  <si>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</si>
  <si>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</si>
  <si>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</si>
  <si>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</si>
  <si>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</si>
  <si>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</si>
  <si>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</si>
  <si>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</si>
  <si>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</si>
  <si>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</si>
  <si>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</si>
  <si>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</si>
  <si>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</si>
  <si>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</si>
  <si>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</si>
  <si>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</si>
  <si>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</si>
  <si>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</si>
  <si>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</si>
  <si>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</si>
  <si>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</si>
  <si>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</si>
  <si>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</si>
  <si>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</si>
  <si>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</si>
  <si>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</si>
  <si>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</si>
  <si>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</si>
  <si>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</si>
  <si>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</si>
  <si>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</si>
  <si>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</si>
  <si>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</si>
  <si>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</si>
  <si>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</si>
  <si>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</si>
  <si>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</si>
  <si>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</si>
  <si>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</si>
  <si>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</si>
  <si>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</si>
  <si>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</si>
  <si>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</si>
  <si>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</si>
  <si>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</si>
  <si>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</si>
  <si>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</si>
  <si>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</si>
  <si>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</si>
  <si>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</si>
  <si>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</si>
  <si>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</si>
  <si>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</si>
  <si>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</si>
  <si>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</si>
  <si>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</si>
  <si>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</si>
  <si>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</si>
  <si>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</si>
  <si>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</si>
  <si>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</si>
  <si>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</si>
  <si>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</si>
  <si>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</si>
  <si>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</si>
  <si>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</si>
  <si>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</si>
  <si>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</si>
  <si>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</si>
  <si>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</si>
  <si>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</si>
  <si>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</si>
  <si>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</si>
  <si>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</si>
  <si>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</si>
  <si>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</si>
  <si>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</si>
  <si>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</si>
  <si>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</si>
  <si>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</si>
  <si>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</si>
  <si>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</si>
  <si>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</si>
  <si>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</si>
  <si>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</si>
  <si>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</si>
  <si>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</si>
  <si>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</si>
  <si>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</si>
  <si>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</si>
  <si>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</si>
  <si>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</si>
  <si>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</si>
  <si>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</si>
  <si>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</si>
  <si>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</si>
  <si>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</si>
  <si>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</si>
  <si>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</si>
  <si>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</si>
  <si>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</si>
  <si>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</si>
  <si>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</si>
  <si>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</si>
  <si>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</si>
  <si>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</si>
  <si>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</si>
  <si>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</si>
  <si>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</si>
  <si>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</si>
  <si>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</si>
  <si>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</si>
  <si>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</si>
  <si>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</si>
  <si>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</si>
  <si>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</si>
  <si>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</si>
  <si>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</si>
  <si>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</si>
  <si>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</si>
  <si>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</si>
  <si>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</si>
  <si>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</si>
  <si>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</si>
  <si>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</si>
  <si>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</si>
  <si>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</si>
  <si>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</si>
  <si>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</si>
  <si>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</si>
  <si>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</si>
  <si>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</si>
  <si>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</si>
  <si>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</si>
  <si>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</si>
  <si>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</si>
  <si>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</si>
  <si>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</si>
  <si>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</si>
  <si>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</si>
  <si>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</si>
  <si>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</si>
  <si>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</si>
  <si>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</si>
  <si>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</si>
  <si>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</si>
  <si>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</si>
  <si>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</si>
  <si>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</si>
  <si>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</si>
  <si>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</si>
  <si>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</si>
  <si>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</si>
  <si>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</si>
  <si>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</si>
  <si>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</si>
  <si>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</si>
  <si>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</si>
  <si>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</si>
  <si>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</si>
  <si>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</si>
  <si>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</si>
  <si>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</si>
  <si>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</si>
  <si>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</si>
  <si>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</si>
  <si>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</si>
  <si>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</si>
  <si>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</si>
  <si>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</si>
  <si>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</si>
  <si>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</si>
  <si>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</si>
  <si>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</si>
  <si>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</si>
  <si>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</si>
  <si>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</si>
  <si>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</si>
  <si>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</si>
  <si>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</si>
  <si>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</si>
  <si>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</si>
  <si>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</si>
  <si>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</si>
  <si>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</si>
  <si>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</si>
  <si>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</si>
  <si>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</si>
  <si>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</si>
  <si>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</si>
  <si>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</si>
  <si>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</si>
  <si>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</si>
  <si>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</si>
  <si>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</si>
  <si>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</si>
  <si>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</si>
  <si>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</si>
  <si>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</si>
  <si>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</si>
  <si>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</si>
  <si>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</si>
  <si>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</si>
  <si>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</si>
  <si>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</si>
  <si>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</si>
  <si>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</si>
  <si>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</si>
  <si>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</si>
  <si>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</si>
  <si>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</si>
  <si>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</si>
  <si>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</si>
  <si>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</si>
  <si>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</si>
  <si>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</si>
  <si>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</si>
  <si>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</si>
  <si>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</si>
  <si>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</si>
  <si>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</si>
  <si>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</si>
  <si>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</si>
  <si>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</si>
  <si>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</si>
  <si>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</si>
  <si>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</si>
  <si>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</si>
  <si>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</si>
  <si>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</si>
  <si>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</si>
  <si>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</si>
  <si>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</si>
  <si>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</si>
  <si>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</si>
  <si>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</si>
  <si>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</si>
  <si>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</si>
  <si>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</si>
  <si>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</si>
  <si>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</si>
  <si>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</si>
  <si>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</si>
  <si>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</si>
  <si>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</si>
  <si>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</si>
  <si>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</si>
  <si>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</si>
  <si>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</si>
  <si>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</si>
  <si>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</si>
  <si>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</si>
  <si>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</si>
  <si>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</si>
  <si>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</si>
  <si>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</si>
  <si>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</si>
  <si>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</si>
  <si>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</si>
  <si>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</si>
  <si>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</si>
  <si>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</si>
  <si>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</si>
  <si>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</si>
  <si>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</si>
  <si>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</si>
  <si>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</si>
  <si>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</si>
  <si>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</si>
  <si>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</si>
  <si>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</si>
  <si>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</si>
  <si>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</si>
  <si>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</si>
  <si>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</si>
  <si>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</si>
  <si>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</si>
  <si>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</si>
  <si>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</si>
  <si>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</si>
  <si>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</si>
  <si>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</si>
  <si>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</si>
  <si>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</si>
  <si>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</si>
  <si>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</si>
  <si>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</si>
  <si>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</si>
  <si>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</si>
  <si>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</si>
  <si>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</si>
  <si>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</si>
  <si>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</si>
  <si>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</si>
  <si>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</si>
  <si>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</si>
  <si>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</si>
  <si>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</si>
  <si>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</si>
  <si>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</si>
  <si>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</si>
  <si>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</si>
  <si>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</si>
  <si>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</si>
  <si>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</si>
  <si>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</si>
  <si>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</si>
  <si>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</si>
  <si>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</si>
  <si>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</si>
  <si>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</si>
  <si>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</si>
  <si>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</si>
  <si>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</si>
  <si>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</si>
  <si>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</si>
  <si>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</si>
  <si>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</si>
  <si>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</si>
  <si>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</si>
  <si>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</si>
  <si>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</si>
  <si>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</si>
  <si>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…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</si>
  <si>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</si>
  <si>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</si>
  <si>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</si>
  <si>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</si>
  <si>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</si>
  <si>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</si>
  <si>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</si>
  <si>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</si>
  <si>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</si>
  <si>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</si>
  <si>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</si>
  <si>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</si>
  <si>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</si>
  <si>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</si>
  <si>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</si>
  <si>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</si>
  <si>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</si>
  <si>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</si>
  <si>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</si>
  <si>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</si>
  <si>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</si>
  <si>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</si>
  <si>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</si>
  <si>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</si>
  <si>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</si>
  <si>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</si>
  <si>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</si>
  <si>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</si>
  <si>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</si>
  <si>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</si>
  <si>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</si>
  <si>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</si>
  <si>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</si>
  <si>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</si>
  <si>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</si>
  <si>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</si>
  <si>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</si>
  <si>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</si>
  <si>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</si>
  <si>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</si>
  <si>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</si>
  <si>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</si>
  <si>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</si>
  <si>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</si>
  <si>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 xml:space="preserve">Překlad keramický plochý š 115 mm dl 1250 mm   </t>
  </si>
  <si>
    <t>317168013</t>
  </si>
  <si>
    <t>317168014</t>
  </si>
  <si>
    <t>611131321</t>
  </si>
  <si>
    <t xml:space="preserve">Penetrační disperzní nátěr vnitřních stropů nanášený strojně   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</si>
  <si>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</si>
  <si>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</si>
  <si>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</si>
  <si>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</si>
  <si>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</si>
  <si>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</si>
  <si>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</si>
  <si>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 1 vrstva rohoží, pásů, dílců, desek   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</si>
  <si>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</si>
  <si>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</si>
  <si>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</si>
  <si>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</si>
  <si>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</si>
  <si>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</si>
  <si>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</si>
  <si>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</si>
  <si>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</si>
  <si>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</si>
  <si>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</si>
  <si>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</si>
  <si>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</si>
  <si>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</si>
  <si>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</si>
  <si>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</si>
  <si>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</si>
  <si>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</si>
  <si>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</si>
  <si>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</si>
  <si>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</si>
  <si>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</si>
  <si>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</si>
  <si>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</si>
  <si>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</si>
  <si>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</si>
  <si>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</si>
  <si>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</si>
  <si>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</si>
  <si>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</si>
  <si>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</si>
  <si>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</si>
  <si>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</si>
  <si>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</si>
  <si>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</si>
  <si>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</si>
  <si>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</si>
  <si>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</si>
  <si>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</si>
  <si>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</si>
  <si>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</si>
  <si>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</si>
  <si>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</si>
  <si>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</si>
  <si>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</si>
  <si>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</si>
  <si>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</si>
  <si>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</si>
  <si>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</si>
  <si>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</si>
  <si>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</si>
  <si>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</si>
  <si>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</si>
  <si>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</si>
  <si>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</si>
  <si>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</si>
  <si>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</si>
  <si>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</si>
  <si>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</si>
  <si>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</si>
  <si>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</si>
  <si>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</si>
  <si>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</si>
  <si>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</si>
  <si>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</si>
  <si>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</si>
  <si>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</si>
  <si>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</si>
  <si>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</si>
  <si>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</si>
  <si>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</si>
  <si>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</si>
  <si>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</si>
  <si>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</si>
  <si>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</si>
  <si>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</si>
  <si>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</si>
  <si>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</si>
  <si>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</si>
  <si>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</si>
  <si>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</si>
  <si>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</si>
  <si>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</si>
  <si>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</si>
  <si>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</si>
  <si>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</si>
  <si>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</si>
  <si>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</si>
  <si>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</si>
  <si>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</si>
  <si>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</si>
  <si>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</si>
  <si>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</si>
  <si>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</si>
  <si>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</si>
  <si>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</si>
  <si>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</si>
  <si>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</si>
  <si>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</si>
  <si>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</si>
  <si>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</si>
  <si>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</si>
  <si>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</si>
  <si>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</si>
  <si>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</si>
  <si>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</si>
  <si>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</si>
  <si>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</si>
  <si>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</si>
  <si>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</si>
  <si>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</si>
  <si>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</si>
  <si>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</si>
  <si>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</si>
  <si>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</si>
  <si>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</si>
  <si>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</si>
  <si>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</si>
  <si>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</si>
  <si>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</si>
  <si>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</si>
  <si>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</si>
  <si>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</si>
  <si>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</si>
  <si>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</si>
  <si>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</si>
  <si>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</si>
  <si>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</si>
  <si>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>611181001</t>
  </si>
  <si>
    <t xml:space="preserve">Sádrová stěrka tl.do 3 mm vnitřních rovných stropů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</si>
  <si>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</si>
  <si>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</si>
  <si>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</si>
  <si>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</si>
  <si>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</si>
  <si>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</si>
  <si>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</si>
  <si>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</si>
  <si>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</si>
  <si>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</si>
  <si>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</si>
  <si>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</si>
  <si>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</si>
  <si>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</si>
  <si>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</si>
  <si>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</si>
  <si>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</si>
  <si>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</si>
  <si>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</si>
  <si>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</si>
  <si>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</si>
  <si>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</si>
  <si>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</si>
  <si>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</si>
  <si>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</si>
  <si>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</si>
  <si>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</si>
  <si>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</si>
  <si>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</si>
  <si>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</si>
  <si>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</si>
  <si>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</si>
  <si>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</si>
  <si>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</si>
  <si>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</si>
  <si>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</si>
  <si>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</si>
  <si>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</si>
  <si>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</si>
  <si>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</si>
  <si>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</si>
  <si>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</si>
  <si>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</si>
  <si>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</si>
  <si>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</si>
  <si>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</si>
  <si>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</si>
  <si>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</si>
  <si>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</si>
  <si>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</si>
  <si>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</si>
  <si>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</si>
  <si>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</si>
  <si>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</si>
  <si>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</si>
  <si>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</si>
  <si>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</si>
  <si>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</si>
  <si>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</si>
  <si>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</si>
  <si>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</si>
  <si>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</si>
  <si>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</si>
  <si>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</si>
  <si>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</si>
  <si>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</si>
  <si>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</si>
  <si>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</si>
  <si>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</si>
  <si>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</si>
  <si>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</si>
  <si>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</si>
  <si>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</si>
  <si>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</si>
  <si>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fólie hydroizolační střešní mPVC mechanicky kotvená tl 1,5mm barevná, přísl.   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</si>
  <si>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</si>
  <si>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</si>
  <si>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</si>
  <si>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</si>
  <si>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</si>
  <si>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</si>
  <si>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</si>
  <si>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</si>
  <si>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 xml:space="preserve">Montáž izolace tepelné podlah volně kladenými rohožemi, pásy, dílci, deskami 1 vrstva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</si>
  <si>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</si>
  <si>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</si>
  <si>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</si>
  <si>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</si>
  <si>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</si>
  <si>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</si>
  <si>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</si>
  <si>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</si>
  <si>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</si>
  <si>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</si>
  <si>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</si>
  <si>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</si>
  <si>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</si>
  <si>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</si>
  <si>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</si>
  <si>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</si>
  <si>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</si>
  <si>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</si>
  <si>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</si>
  <si>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klín izolační EPS 100 spád do 5%   </t>
  </si>
  <si>
    <t xml:space="preserve">798,29*0,1   </t>
  </si>
  <si>
    <t>713191133</t>
  </si>
  <si>
    <t xml:space="preserve">Montáž izolace tepelné podlah, stropů vrchem nebo střech překrytí fólií s přelepeným spojem   </t>
  </si>
  <si>
    <t>28343110R</t>
  </si>
  <si>
    <t xml:space="preserve">fólie - parozábrana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</si>
  <si>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</si>
  <si>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</si>
  <si>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</si>
  <si>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</si>
  <si>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</si>
  <si>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</si>
  <si>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</si>
  <si>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</si>
  <si>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</si>
  <si>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</si>
  <si>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</si>
  <si>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</si>
  <si>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</si>
  <si>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</si>
  <si>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</si>
  <si>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</si>
  <si>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</si>
  <si>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</si>
  <si>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</si>
  <si>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</si>
  <si>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</si>
  <si>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</si>
  <si>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</si>
  <si>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</si>
  <si>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</si>
  <si>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</si>
  <si>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</si>
  <si>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</si>
  <si>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</si>
  <si>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</si>
  <si>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</si>
  <si>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</si>
  <si>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</si>
  <si>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</si>
  <si>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</si>
  <si>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</si>
  <si>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</si>
  <si>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</si>
  <si>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</si>
  <si>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</si>
  <si>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</si>
  <si>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</si>
  <si>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</si>
  <si>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</si>
  <si>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</si>
  <si>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</si>
  <si>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</si>
  <si>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</si>
  <si>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</si>
  <si>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</si>
  <si>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</si>
  <si>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</si>
  <si>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</si>
  <si>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</si>
  <si>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</si>
  <si>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</si>
  <si>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</si>
  <si>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</si>
  <si>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</si>
  <si>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</si>
  <si>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</si>
  <si>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</si>
  <si>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</si>
  <si>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</si>
  <si>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</si>
  <si>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</si>
  <si>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</si>
  <si>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</si>
  <si>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</si>
  <si>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</si>
  <si>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</si>
  <si>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</si>
  <si>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</si>
  <si>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</si>
  <si>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</si>
  <si>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</si>
  <si>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</si>
  <si>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</si>
  <si>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</si>
  <si>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</si>
  <si>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</si>
  <si>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</si>
  <si>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</si>
  <si>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</si>
  <si>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</si>
  <si>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</si>
  <si>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</si>
  <si>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</si>
  <si>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</si>
  <si>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</si>
  <si>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</si>
  <si>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</si>
  <si>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</si>
  <si>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</si>
  <si>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</si>
  <si>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</si>
  <si>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</si>
  <si>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</si>
  <si>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</si>
  <si>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</si>
  <si>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</si>
  <si>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</si>
  <si>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</si>
  <si>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</si>
  <si>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</si>
  <si>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</si>
  <si>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</si>
  <si>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</si>
  <si>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</si>
  <si>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</si>
  <si>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</si>
  <si>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</si>
  <si>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</si>
  <si>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</si>
  <si>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</si>
  <si>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</si>
  <si>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</si>
  <si>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</si>
  <si>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</si>
  <si>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 xml:space="preserve">Nástěnné madlo nerez - dodávka a montáž, přísl. (ozn. ZO01)   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</si>
  <si>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</si>
  <si>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</si>
  <si>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</si>
  <si>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</si>
  <si>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</si>
  <si>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</si>
  <si>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</si>
  <si>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</si>
  <si>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</si>
  <si>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</si>
  <si>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</si>
  <si>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</si>
  <si>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</si>
  <si>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</si>
  <si>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</si>
  <si>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</si>
  <si>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</si>
  <si>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</si>
  <si>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</si>
  <si>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</si>
  <si>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</si>
  <si>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</si>
  <si>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</si>
  <si>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</si>
  <si>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</si>
  <si>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</si>
  <si>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</si>
  <si>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</si>
  <si>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</si>
  <si>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</si>
  <si>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</si>
  <si>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</si>
  <si>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</si>
  <si>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</si>
  <si>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</si>
  <si>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</si>
  <si>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</si>
  <si>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</si>
  <si>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</si>
  <si>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</si>
  <si>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</si>
  <si>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</si>
  <si>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</si>
  <si>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</si>
  <si>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</si>
  <si>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</si>
  <si>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</si>
  <si>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</si>
  <si>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</si>
  <si>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</si>
  <si>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</si>
  <si>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</si>
  <si>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</si>
  <si>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</si>
  <si>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</si>
  <si>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</si>
  <si>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</si>
  <si>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</si>
  <si>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</si>
  <si>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</si>
  <si>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</si>
  <si>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</si>
  <si>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</si>
  <si>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</si>
  <si>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</si>
  <si>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</si>
  <si>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</si>
  <si>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</si>
  <si>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</si>
  <si>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</si>
  <si>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</si>
  <si>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</si>
  <si>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</si>
  <si>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</si>
  <si>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</si>
  <si>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</si>
  <si>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</si>
  <si>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</si>
  <si>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</si>
  <si>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</si>
  <si>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</si>
  <si>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</si>
  <si>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</si>
  <si>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</si>
  <si>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</si>
  <si>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</si>
  <si>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</si>
  <si>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</si>
  <si>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</si>
  <si>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</si>
  <si>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</si>
  <si>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</si>
  <si>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</si>
  <si>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</si>
  <si>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</si>
  <si>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</si>
  <si>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183902121</t>
  </si>
  <si>
    <t xml:space="preserve">Odstranění náletových dřevin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</si>
  <si>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</si>
  <si>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</si>
  <si>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</si>
  <si>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</si>
  <si>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</si>
  <si>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</si>
  <si>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</si>
  <si>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</si>
  <si>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</si>
  <si>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</si>
  <si>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</si>
  <si>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</si>
  <si>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</si>
  <si>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</si>
  <si>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</si>
  <si>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</si>
  <si>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</si>
  <si>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</si>
  <si>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</si>
  <si>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</si>
  <si>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</si>
  <si>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</si>
  <si>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</si>
  <si>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</si>
  <si>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</si>
  <si>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</si>
  <si>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</si>
  <si>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</si>
  <si>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</si>
  <si>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</si>
  <si>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</si>
  <si>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</si>
  <si>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</si>
  <si>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</si>
  <si>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</si>
  <si>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</si>
  <si>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</si>
  <si>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</si>
  <si>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</si>
  <si>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</si>
  <si>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</si>
  <si>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</si>
  <si>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</si>
  <si>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</si>
  <si>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</si>
  <si>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</si>
  <si>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</si>
  <si>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</si>
  <si>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</si>
  <si>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</si>
  <si>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</si>
  <si>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</si>
  <si>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</si>
  <si>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</si>
  <si>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</si>
  <si>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</si>
  <si>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</si>
  <si>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</si>
  <si>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</si>
  <si>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</si>
  <si>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</si>
  <si>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</si>
  <si>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</si>
  <si>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</si>
  <si>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</si>
  <si>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</si>
  <si>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</si>
  <si>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</si>
  <si>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</si>
  <si>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</si>
  <si>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</si>
  <si>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</si>
  <si>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</si>
  <si>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</si>
  <si>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</si>
  <si>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</si>
  <si>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</si>
  <si>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</si>
  <si>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</si>
  <si>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</si>
  <si>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</si>
  <si>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</si>
  <si>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</si>
  <si>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</si>
  <si>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</si>
  <si>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</si>
  <si>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</si>
  <si>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</si>
  <si>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</si>
  <si>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</si>
  <si>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</si>
  <si>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</si>
  <si>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</si>
  <si>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</si>
  <si>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</si>
  <si>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</si>
  <si>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</si>
  <si>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</si>
  <si>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</si>
  <si>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</si>
  <si>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</si>
  <si>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</si>
  <si>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</si>
  <si>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</si>
  <si>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</si>
  <si>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</si>
  <si>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</si>
  <si>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</si>
  <si>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</si>
  <si>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</si>
  <si>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</si>
  <si>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</si>
  <si>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</si>
  <si>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</si>
  <si>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</si>
  <si>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</si>
  <si>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</si>
  <si>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</si>
  <si>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</si>
  <si>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</si>
  <si>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</si>
  <si>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</si>
  <si>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</si>
  <si>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</si>
  <si>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</si>
  <si>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</si>
  <si>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</si>
  <si>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</si>
  <si>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</si>
  <si>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</si>
  <si>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</si>
  <si>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</si>
  <si>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</si>
  <si>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</si>
  <si>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</si>
  <si>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</si>
  <si>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</si>
  <si>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</si>
  <si>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</si>
  <si>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</si>
  <si>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</si>
  <si>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</si>
  <si>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</si>
  <si>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</si>
  <si>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</si>
  <si>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</si>
  <si>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</si>
  <si>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</si>
  <si>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</si>
  <si>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</si>
  <si>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</si>
  <si>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</si>
  <si>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</si>
  <si>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</si>
  <si>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</si>
  <si>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</si>
  <si>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</si>
  <si>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</si>
  <si>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</si>
  <si>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</si>
  <si>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</si>
  <si>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</si>
  <si>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</si>
  <si>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</si>
  <si>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</si>
  <si>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</si>
  <si>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</si>
  <si>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</si>
  <si>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</si>
  <si>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</si>
  <si>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</si>
  <si>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</si>
  <si>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</si>
  <si>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</si>
  <si>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</si>
  <si>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</si>
  <si>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</si>
  <si>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</si>
  <si>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</si>
  <si>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</si>
  <si>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</si>
  <si>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</si>
  <si>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</si>
  <si>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</si>
  <si>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</si>
  <si>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</si>
  <si>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</si>
  <si>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</si>
  <si>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</si>
  <si>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</si>
  <si>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</si>
  <si>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</si>
  <si>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</si>
  <si>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</si>
  <si>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</si>
  <si>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</si>
  <si>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</si>
  <si>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</si>
  <si>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</si>
  <si>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</si>
  <si>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</si>
  <si>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</si>
  <si>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</si>
  <si>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</si>
  <si>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</si>
  <si>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</si>
  <si>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</si>
  <si>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</si>
  <si>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</si>
  <si>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</si>
  <si>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</si>
  <si>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</si>
  <si>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</si>
  <si>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</si>
  <si>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</si>
  <si>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</si>
  <si>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</si>
  <si>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</si>
  <si>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</si>
  <si>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</si>
  <si>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</si>
  <si>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</si>
  <si>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</si>
  <si>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</si>
  <si>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</si>
  <si>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</si>
  <si>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</si>
  <si>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</si>
  <si>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</si>
  <si>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</si>
  <si>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</si>
  <si>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</si>
  <si>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</si>
  <si>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</si>
  <si>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</si>
  <si>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</si>
  <si>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</si>
  <si>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</si>
  <si>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</si>
  <si>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</si>
  <si>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</si>
  <si>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</si>
  <si>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</si>
  <si>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</si>
  <si>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</si>
  <si>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</si>
  <si>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</si>
  <si>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</si>
  <si>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</si>
  <si>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</si>
  <si>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</si>
  <si>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</si>
  <si>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</si>
  <si>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</si>
  <si>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</si>
  <si>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</si>
  <si>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</si>
  <si>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</si>
  <si>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</si>
  <si>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</si>
  <si>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</si>
  <si>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</si>
  <si>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</si>
  <si>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</si>
  <si>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</si>
  <si>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</si>
  <si>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</si>
  <si>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</si>
  <si>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</si>
  <si>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</si>
  <si>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</si>
  <si>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</si>
  <si>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</si>
  <si>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</si>
  <si>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</si>
  <si>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</si>
  <si>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</si>
  <si>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</si>
  <si>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</si>
  <si>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</si>
  <si>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</si>
  <si>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</si>
  <si>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</si>
  <si>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</si>
  <si>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</si>
  <si>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</si>
  <si>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</si>
  <si>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</si>
  <si>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</si>
  <si>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</si>
  <si>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</si>
  <si>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</si>
  <si>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</si>
  <si>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</si>
  <si>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</si>
  <si>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</si>
  <si>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</si>
  <si>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</si>
  <si>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</si>
  <si>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</si>
  <si>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</si>
  <si>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</si>
  <si>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</si>
  <si>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</si>
  <si>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</si>
  <si>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</si>
  <si>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</si>
  <si>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</si>
  <si>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</si>
  <si>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</si>
  <si>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</si>
  <si>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</si>
  <si>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</si>
  <si>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</si>
  <si>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</si>
  <si>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</si>
  <si>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</si>
  <si>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</si>
  <si>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</si>
  <si>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</si>
  <si>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</si>
  <si>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</si>
  <si>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</si>
  <si>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</si>
  <si>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</si>
  <si>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</si>
  <si>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</si>
  <si>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</si>
  <si>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</si>
  <si>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</si>
  <si>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</si>
  <si>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</si>
  <si>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</si>
  <si>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</si>
  <si>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</si>
  <si>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</si>
  <si>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</si>
  <si>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</si>
  <si>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</si>
  <si>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</si>
  <si>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</si>
  <si>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</si>
  <si>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</si>
  <si>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</si>
  <si>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</si>
  <si>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</si>
  <si>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</si>
  <si>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</si>
  <si>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</si>
  <si>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</si>
  <si>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</si>
  <si>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</si>
  <si>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</si>
  <si>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</si>
  <si>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</si>
  <si>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</si>
  <si>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</si>
  <si>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</si>
  <si>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</si>
  <si>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</si>
  <si>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</si>
  <si>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</si>
  <si>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</si>
  <si>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</si>
  <si>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</si>
  <si>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</si>
  <si>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</si>
  <si>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</si>
  <si>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</si>
  <si>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</si>
  <si>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</si>
  <si>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</si>
  <si>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</si>
  <si>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</si>
  <si>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</si>
  <si>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</si>
  <si>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</si>
  <si>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</si>
  <si>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</si>
  <si>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</si>
  <si>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</si>
  <si>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</si>
  <si>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</si>
  <si>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</si>
  <si>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</si>
  <si>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</si>
  <si>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</si>
  <si>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</si>
  <si>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</si>
  <si>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</si>
  <si>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</si>
  <si>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</si>
  <si>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</si>
  <si>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</si>
  <si>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</si>
  <si>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</si>
  <si>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</si>
  <si>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</si>
  <si>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</si>
  <si>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</si>
  <si>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</si>
  <si>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</si>
  <si>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</si>
  <si>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</si>
  <si>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</si>
  <si>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</si>
  <si>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</si>
  <si>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</si>
  <si>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</si>
  <si>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</si>
  <si>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</si>
  <si>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</si>
  <si>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</si>
  <si>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</si>
  <si>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</si>
  <si>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</si>
  <si>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</si>
  <si>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</si>
  <si>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</si>
  <si>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</si>
  <si>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</si>
  <si>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</si>
  <si>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</si>
  <si>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</si>
  <si>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svítidlo LED23W-IP65</t>
  </si>
  <si>
    <t>svítidlo nouzové s piktogramem a vlastní baterií-60minut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</si>
  <si>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</si>
  <si>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</si>
  <si>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</si>
  <si>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</si>
  <si>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</si>
  <si>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</si>
  <si>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</si>
  <si>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</si>
  <si>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</si>
  <si>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</si>
  <si>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</si>
  <si>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</si>
  <si>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</si>
  <si>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</si>
  <si>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</si>
  <si>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</si>
  <si>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</si>
  <si>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</si>
  <si>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</si>
  <si>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</si>
  <si>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</si>
  <si>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</si>
  <si>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</si>
  <si>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</si>
  <si>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</si>
  <si>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</si>
  <si>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</si>
  <si>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</si>
  <si>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</si>
  <si>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</si>
  <si>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</si>
  <si>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</si>
  <si>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</si>
  <si>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</si>
  <si>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</si>
  <si>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</si>
  <si>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</si>
  <si>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</si>
  <si>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</si>
  <si>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</si>
  <si>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</si>
  <si>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</si>
  <si>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</si>
  <si>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</si>
  <si>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</si>
  <si>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</si>
  <si>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</si>
  <si>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</si>
  <si>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</si>
  <si>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</si>
  <si>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</si>
  <si>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</si>
  <si>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</si>
  <si>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</si>
  <si>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</si>
  <si>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</si>
  <si>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</si>
  <si>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</si>
  <si>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</si>
  <si>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</si>
  <si>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</si>
  <si>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</si>
  <si>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</si>
  <si>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</si>
  <si>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</si>
  <si>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</si>
  <si>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</si>
  <si>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</si>
  <si>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</si>
  <si>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</si>
  <si>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</si>
  <si>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</si>
  <si>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</si>
  <si>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</si>
  <si>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</si>
  <si>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</si>
  <si>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</si>
  <si>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</si>
  <si>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</si>
  <si>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</si>
  <si>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</si>
  <si>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</si>
  <si>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</si>
  <si>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</si>
  <si>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</si>
  <si>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</si>
  <si>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</si>
  <si>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</si>
  <si>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</si>
  <si>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</si>
  <si>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</si>
  <si>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</si>
  <si>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</si>
  <si>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</si>
  <si>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</si>
  <si>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</si>
  <si>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</si>
  <si>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</si>
  <si>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</si>
  <si>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</si>
  <si>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</si>
  <si>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</si>
  <si>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</si>
  <si>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</si>
  <si>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</si>
  <si>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</si>
  <si>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</si>
  <si>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</si>
  <si>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</si>
  <si>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</si>
  <si>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</si>
  <si>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</si>
  <si>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</si>
  <si>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</si>
  <si>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</si>
  <si>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</si>
  <si>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</si>
  <si>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</si>
  <si>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</si>
  <si>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</si>
  <si>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</si>
  <si>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</si>
  <si>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</si>
  <si>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</si>
  <si>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</si>
  <si>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</si>
  <si>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</si>
  <si>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</si>
  <si>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</si>
  <si>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</si>
  <si>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</si>
  <si>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</si>
  <si>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</si>
  <si>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</si>
  <si>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</si>
  <si>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</si>
  <si>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</si>
  <si>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</si>
  <si>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</si>
  <si>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</si>
  <si>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</si>
  <si>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</si>
  <si>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</si>
  <si>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</si>
  <si>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</si>
  <si>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</si>
  <si>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</si>
  <si>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</si>
  <si>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</si>
  <si>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</si>
  <si>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</si>
  <si>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</si>
  <si>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</si>
  <si>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</si>
  <si>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</si>
  <si>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</si>
  <si>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</si>
  <si>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</si>
  <si>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</si>
  <si>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</si>
  <si>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</si>
  <si>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</si>
  <si>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</si>
  <si>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</si>
  <si>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</si>
  <si>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</si>
  <si>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</si>
  <si>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</si>
  <si>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</si>
  <si>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</si>
  <si>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</si>
  <si>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</si>
  <si>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</si>
  <si>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</si>
  <si>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</si>
  <si>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</si>
  <si>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</si>
  <si>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</si>
  <si>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</si>
  <si>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</si>
  <si>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</si>
  <si>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</si>
  <si>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</si>
  <si>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</si>
  <si>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</si>
  <si>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</si>
  <si>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</si>
  <si>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</si>
  <si>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</si>
  <si>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</si>
  <si>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</si>
  <si>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</si>
  <si>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</si>
  <si>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</si>
  <si>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</si>
  <si>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</si>
  <si>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</si>
  <si>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</si>
  <si>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</si>
  <si>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</si>
  <si>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</si>
  <si>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</si>
  <si>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</si>
  <si>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</si>
  <si>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</si>
  <si>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</si>
  <si>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</si>
  <si>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</si>
  <si>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</si>
  <si>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</si>
  <si>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</si>
  <si>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</si>
  <si>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</si>
  <si>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</si>
  <si>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</si>
  <si>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</si>
  <si>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</si>
  <si>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</si>
  <si>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</si>
  <si>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</si>
  <si>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</si>
  <si>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</si>
  <si>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</si>
  <si>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</si>
  <si>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</si>
  <si>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</si>
  <si>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</si>
  <si>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</si>
  <si>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</si>
  <si>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</si>
  <si>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</si>
  <si>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</si>
  <si>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</si>
  <si>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</si>
  <si>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</si>
  <si>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</si>
  <si>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</si>
  <si>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</si>
  <si>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</si>
  <si>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</si>
  <si>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</si>
  <si>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</si>
  <si>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</si>
  <si>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</si>
  <si>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</si>
  <si>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</si>
  <si>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</si>
  <si>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</si>
  <si>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</si>
  <si>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</si>
  <si>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</si>
  <si>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</si>
  <si>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</si>
  <si>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</si>
  <si>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</si>
  <si>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</si>
  <si>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</si>
  <si>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</si>
  <si>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</si>
  <si>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</si>
  <si>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</si>
  <si>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</si>
  <si>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</si>
  <si>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</si>
  <si>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</si>
  <si>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</si>
  <si>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</si>
  <si>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</si>
  <si>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</si>
  <si>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</si>
  <si>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</si>
  <si>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</si>
  <si>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</si>
  <si>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</si>
  <si>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</si>
  <si>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</si>
  <si>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</si>
  <si>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</si>
  <si>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</si>
  <si>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</si>
  <si>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</si>
  <si>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</si>
  <si>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</si>
  <si>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</si>
  <si>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</si>
  <si>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</si>
  <si>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</si>
  <si>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</si>
  <si>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</si>
  <si>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</si>
  <si>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</si>
  <si>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</si>
  <si>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</si>
  <si>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</si>
  <si>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</si>
  <si>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</si>
  <si>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</si>
  <si>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</si>
  <si>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</si>
  <si>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</si>
  <si>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</si>
  <si>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</si>
  <si>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</si>
  <si>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</si>
  <si>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</si>
  <si>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</si>
  <si>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</si>
  <si>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</si>
  <si>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</si>
  <si>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</si>
  <si>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</si>
  <si>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</si>
  <si>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</si>
  <si>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</si>
  <si>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</si>
  <si>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</si>
  <si>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</si>
  <si>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</si>
  <si>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</si>
  <si>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</si>
  <si>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</si>
  <si>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</si>
  <si>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</si>
  <si>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</si>
  <si>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</si>
  <si>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</si>
  <si>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</si>
  <si>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</si>
  <si>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</si>
  <si>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</si>
  <si>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</si>
  <si>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</si>
  <si>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</si>
  <si>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>svítidlo LED 600x600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</si>
  <si>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</si>
  <si>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</si>
  <si>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</si>
  <si>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</si>
  <si>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</si>
  <si>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</si>
  <si>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</si>
  <si>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</si>
  <si>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</si>
  <si>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</si>
  <si>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</si>
  <si>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</si>
  <si>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</si>
  <si>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</si>
  <si>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</si>
  <si>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</si>
  <si>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</si>
  <si>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</si>
  <si>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</si>
  <si>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</si>
  <si>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</si>
  <si>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</si>
  <si>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</si>
  <si>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</si>
  <si>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 xml:space="preserve">ambroň se zemním balem v kmene min. 2,2 m   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</si>
  <si>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</si>
  <si>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</si>
  <si>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</si>
  <si>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</si>
  <si>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</si>
  <si>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</si>
  <si>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</si>
  <si>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</si>
  <si>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</si>
  <si>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</si>
  <si>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</si>
  <si>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</si>
  <si>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</si>
  <si>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</si>
  <si>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</si>
  <si>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</si>
  <si>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</si>
  <si>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</si>
  <si>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</si>
  <si>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</si>
  <si>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</si>
  <si>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bílé HPL dřevotřísky, dvířka z bíle laminované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</si>
  <si>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</si>
  <si>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</si>
  <si>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</si>
  <si>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</si>
  <si>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</si>
  <si>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</si>
  <si>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</si>
  <si>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</si>
  <si>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</si>
  <si>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</si>
  <si>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</si>
  <si>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</si>
  <si>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</si>
  <si>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</si>
  <si>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</si>
  <si>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</si>
  <si>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</si>
  <si>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4200x2250 mm trojsklo, přísl. (O-01-2)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
- u prostor, ktere nejsou vzduchotechnicky nuceně větrané bude
použit průvětrník s akustickou příčkou a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</si>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</sst>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2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6" fillId="0" borderId="0" xfId="0" applyFont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3" Type="http://schemas.openxmlformats.org/officeDocument/2006/relationships/hyperlink" Target="https://podminky.urs.cz/item/CS_URS_2024_01/713471212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0" Type="http://schemas.openxmlformats.org/officeDocument/2006/relationships/hyperlink" Target="https://podminky.urs.cz/item/CS_URS_2024_01/734251213.1" TargetMode="External"/><Relationship Id="rId29" Type="http://schemas.openxmlformats.org/officeDocument/2006/relationships/hyperlink" Target="https://podminky.urs.cz/item/CS_URS_2024_01/734424933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tabSelected="1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480" t="s">
        <v>5</v>
      </c>
      <c r="AS2" s="481"/>
      <c r="AT2" s="481"/>
      <c r="AU2" s="481"/>
      <c r="AV2" s="481"/>
      <c r="AW2" s="481"/>
      <c r="AX2" s="481"/>
      <c r="AY2" s="481"/>
      <c r="AZ2" s="481"/>
      <c r="BA2" s="481"/>
      <c r="BB2" s="481"/>
      <c r="BC2" s="481"/>
      <c r="BD2" s="481"/>
      <c r="BE2" s="48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492" t="s">
        <v>424</v>
      </c>
      <c r="L5" s="481"/>
      <c r="M5" s="481"/>
      <c r="N5" s="481"/>
      <c r="O5" s="481"/>
      <c r="P5" s="481"/>
      <c r="Q5" s="481"/>
      <c r="R5" s="481"/>
      <c r="S5" s="481"/>
      <c r="T5" s="481"/>
      <c r="U5" s="481"/>
      <c r="V5" s="481"/>
      <c r="W5" s="481"/>
      <c r="X5" s="481"/>
      <c r="Y5" s="481"/>
      <c r="Z5" s="481"/>
      <c r="AA5" s="481"/>
      <c r="AB5" s="481"/>
      <c r="AC5" s="481"/>
      <c r="AD5" s="481"/>
      <c r="AE5" s="481"/>
      <c r="AF5" s="481"/>
      <c r="AG5" s="481"/>
      <c r="AH5" s="481"/>
      <c r="AI5" s="481"/>
      <c r="AJ5" s="481"/>
      <c r="AK5" s="481"/>
      <c r="AL5" s="481"/>
      <c r="AM5" s="481"/>
      <c r="AN5" s="481"/>
      <c r="AO5" s="481"/>
      <c r="AR5" s="19"/>
      <c r="BE5" s="489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493" t="s">
        <v>425</v>
      </c>
      <c r="L6" s="481"/>
      <c r="M6" s="481"/>
      <c r="N6" s="481"/>
      <c r="O6" s="481"/>
      <c r="P6" s="481"/>
      <c r="Q6" s="481"/>
      <c r="R6" s="481"/>
      <c r="S6" s="481"/>
      <c r="T6" s="481"/>
      <c r="U6" s="481"/>
      <c r="V6" s="481"/>
      <c r="W6" s="481"/>
      <c r="X6" s="481"/>
      <c r="Y6" s="481"/>
      <c r="Z6" s="481"/>
      <c r="AA6" s="481"/>
      <c r="AB6" s="481"/>
      <c r="AC6" s="481"/>
      <c r="AD6" s="481"/>
      <c r="AE6" s="481"/>
      <c r="AF6" s="481"/>
      <c r="AG6" s="481"/>
      <c r="AH6" s="481"/>
      <c r="AI6" s="481"/>
      <c r="AJ6" s="481"/>
      <c r="AK6" s="481"/>
      <c r="AL6" s="481"/>
      <c r="AM6" s="481"/>
      <c r="AN6" s="481"/>
      <c r="AO6" s="481"/>
      <c r="AR6" s="19"/>
      <c r="BE6" s="490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490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490"/>
      <c r="BS8" s="16" t="s">
        <v>22</v>
      </c>
    </row>
    <row r="9" spans="1:74" ht="14.45" customHeight="1">
      <c r="B9" s="19"/>
      <c r="AR9" s="19"/>
      <c r="BE9" s="490"/>
      <c r="BS9" s="16" t="s">
        <v>23</v>
      </c>
    </row>
    <row r="10" spans="1:74" ht="12" customHeight="1">
      <c r="B10" s="19"/>
      <c r="D10" s="26" t="s">
        <v>24</v>
      </c>
      <c r="K10" s="129" t="s">
        <v>426</v>
      </c>
      <c r="AK10" s="26" t="s">
        <v>25</v>
      </c>
      <c r="AN10" s="24" t="s">
        <v>1</v>
      </c>
      <c r="AR10" s="19"/>
      <c r="BE10" s="490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490"/>
      <c r="BS11" s="16" t="s">
        <v>16</v>
      </c>
    </row>
    <row r="12" spans="1:74" ht="6.95" customHeight="1">
      <c r="B12" s="19"/>
      <c r="AR12" s="19"/>
      <c r="BE12" s="490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490"/>
      <c r="BS13" s="16" t="s">
        <v>16</v>
      </c>
    </row>
    <row r="14" spans="1:74" ht="12.75">
      <c r="B14" s="19"/>
      <c r="E14" s="494" t="s">
        <v>29</v>
      </c>
      <c r="F14" s="495"/>
      <c r="G14" s="495"/>
      <c r="H14" s="495"/>
      <c r="I14" s="495"/>
      <c r="J14" s="495"/>
      <c r="K14" s="495"/>
      <c r="L14" s="495"/>
      <c r="M14" s="495"/>
      <c r="N14" s="495"/>
      <c r="O14" s="495"/>
      <c r="P14" s="495"/>
      <c r="Q14" s="495"/>
      <c r="R14" s="495"/>
      <c r="S14" s="495"/>
      <c r="T14" s="495"/>
      <c r="U14" s="495"/>
      <c r="V14" s="495"/>
      <c r="W14" s="495"/>
      <c r="X14" s="495"/>
      <c r="Y14" s="495"/>
      <c r="Z14" s="495"/>
      <c r="AA14" s="495"/>
      <c r="AB14" s="495"/>
      <c r="AC14" s="495"/>
      <c r="AD14" s="495"/>
      <c r="AE14" s="495"/>
      <c r="AF14" s="495"/>
      <c r="AG14" s="495"/>
      <c r="AH14" s="495"/>
      <c r="AI14" s="495"/>
      <c r="AJ14" s="495"/>
      <c r="AK14" s="26" t="s">
        <v>27</v>
      </c>
      <c r="AN14" s="28" t="s">
        <v>29</v>
      </c>
      <c r="AR14" s="19"/>
      <c r="BE14" s="490"/>
      <c r="BS14" s="16" t="s">
        <v>16</v>
      </c>
    </row>
    <row r="15" spans="1:74" ht="6.95" customHeight="1">
      <c r="B15" s="19"/>
      <c r="AR15" s="19"/>
      <c r="BE15" s="490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490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490"/>
      <c r="BS17" s="16" t="s">
        <v>31</v>
      </c>
    </row>
    <row r="18" spans="2:71" ht="6.95" customHeight="1">
      <c r="B18" s="19"/>
      <c r="AR18" s="19"/>
      <c r="BE18" s="490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490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490"/>
      <c r="BS20" s="16" t="s">
        <v>31</v>
      </c>
    </row>
    <row r="21" spans="2:71" ht="6.95" customHeight="1">
      <c r="B21" s="19"/>
      <c r="AR21" s="19"/>
      <c r="BE21" s="490"/>
    </row>
    <row r="22" spans="2:71" ht="12" customHeight="1">
      <c r="B22" s="19"/>
      <c r="D22" s="26" t="s">
        <v>33</v>
      </c>
      <c r="AR22" s="19"/>
      <c r="BE22" s="490"/>
    </row>
    <row r="23" spans="2:71" ht="71.25" customHeight="1">
      <c r="B23" s="19"/>
      <c r="E23" s="496" t="s">
        <v>34</v>
      </c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6"/>
      <c r="R23" s="496"/>
      <c r="S23" s="496"/>
      <c r="T23" s="496"/>
      <c r="U23" s="496"/>
      <c r="V23" s="496"/>
      <c r="W23" s="496"/>
      <c r="X23" s="496"/>
      <c r="Y23" s="496"/>
      <c r="Z23" s="496"/>
      <c r="AA23" s="496"/>
      <c r="AB23" s="496"/>
      <c r="AC23" s="496"/>
      <c r="AD23" s="496"/>
      <c r="AE23" s="496"/>
      <c r="AF23" s="496"/>
      <c r="AG23" s="496"/>
      <c r="AH23" s="496"/>
      <c r="AI23" s="496"/>
      <c r="AJ23" s="496"/>
      <c r="AK23" s="496"/>
      <c r="AL23" s="496"/>
      <c r="AM23" s="496"/>
      <c r="AN23" s="496"/>
      <c r="AR23" s="19"/>
      <c r="BE23" s="490"/>
    </row>
    <row r="24" spans="2:71" ht="12.75">
      <c r="B24" s="19"/>
      <c r="E24" s="163" t="s">
        <v>1477</v>
      </c>
      <c r="AR24" s="19"/>
      <c r="BE24" s="49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490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97">
        <f>ROUND(AG94,2)</f>
        <v>0</v>
      </c>
      <c r="AL26" s="498"/>
      <c r="AM26" s="498"/>
      <c r="AN26" s="498"/>
      <c r="AO26" s="498"/>
      <c r="AR26" s="31"/>
      <c r="BE26" s="490"/>
    </row>
    <row r="27" spans="2:71" s="1" customFormat="1" ht="6.95" customHeight="1">
      <c r="B27" s="31"/>
      <c r="AR27" s="31"/>
      <c r="BE27" s="490"/>
    </row>
    <row r="28" spans="2:71" s="1" customFormat="1" ht="12.75">
      <c r="B28" s="31"/>
      <c r="L28" s="499" t="s">
        <v>36</v>
      </c>
      <c r="M28" s="499"/>
      <c r="N28" s="499"/>
      <c r="O28" s="499"/>
      <c r="P28" s="499"/>
      <c r="W28" s="499" t="s">
        <v>37</v>
      </c>
      <c r="X28" s="499"/>
      <c r="Y28" s="499"/>
      <c r="Z28" s="499"/>
      <c r="AA28" s="499"/>
      <c r="AB28" s="499"/>
      <c r="AC28" s="499"/>
      <c r="AD28" s="499"/>
      <c r="AE28" s="499"/>
      <c r="AK28" s="499" t="s">
        <v>38</v>
      </c>
      <c r="AL28" s="499"/>
      <c r="AM28" s="499"/>
      <c r="AN28" s="499"/>
      <c r="AO28" s="499"/>
      <c r="AR28" s="31"/>
      <c r="BE28" s="490"/>
    </row>
    <row r="29" spans="2:71" s="2" customFormat="1" ht="14.45" customHeight="1">
      <c r="B29" s="35"/>
      <c r="D29" s="26" t="s">
        <v>39</v>
      </c>
      <c r="F29" s="26" t="s">
        <v>40</v>
      </c>
      <c r="L29" s="484">
        <v>0.21</v>
      </c>
      <c r="M29" s="483"/>
      <c r="N29" s="483"/>
      <c r="O29" s="483"/>
      <c r="P29" s="483"/>
      <c r="W29" s="482">
        <f>AG102</f>
        <v>0</v>
      </c>
      <c r="X29" s="483"/>
      <c r="Y29" s="483"/>
      <c r="Z29" s="483"/>
      <c r="AA29" s="483"/>
      <c r="AB29" s="483"/>
      <c r="AC29" s="483"/>
      <c r="AD29" s="483"/>
      <c r="AE29" s="483"/>
      <c r="AK29" s="482">
        <f>W29*0.21</f>
        <v>0</v>
      </c>
      <c r="AL29" s="483"/>
      <c r="AM29" s="483"/>
      <c r="AN29" s="483"/>
      <c r="AO29" s="483"/>
      <c r="AR29" s="35"/>
      <c r="BE29" s="491"/>
    </row>
    <row r="30" spans="2:71" s="2" customFormat="1" ht="14.45" customHeight="1">
      <c r="B30" s="35"/>
      <c r="F30" s="26" t="s">
        <v>41</v>
      </c>
      <c r="L30" s="484">
        <v>0.12</v>
      </c>
      <c r="M30" s="483"/>
      <c r="N30" s="483"/>
      <c r="O30" s="483"/>
      <c r="P30" s="483"/>
      <c r="W30" s="482">
        <f>AG94-(AG102)</f>
        <v>0</v>
      </c>
      <c r="X30" s="483"/>
      <c r="Y30" s="483"/>
      <c r="Z30" s="483"/>
      <c r="AA30" s="483"/>
      <c r="AB30" s="483"/>
      <c r="AC30" s="483"/>
      <c r="AD30" s="483"/>
      <c r="AE30" s="483"/>
      <c r="AK30" s="482">
        <f>W30*0.12</f>
        <v>0</v>
      </c>
      <c r="AL30" s="483"/>
      <c r="AM30" s="483"/>
      <c r="AN30" s="483"/>
      <c r="AO30" s="483"/>
      <c r="AR30" s="35"/>
      <c r="BE30" s="491"/>
    </row>
    <row r="31" spans="2:71" s="2" customFormat="1" ht="14.45" hidden="1" customHeight="1">
      <c r="B31" s="35"/>
      <c r="F31" s="26" t="s">
        <v>42</v>
      </c>
      <c r="L31" s="484">
        <v>0.21</v>
      </c>
      <c r="M31" s="483"/>
      <c r="N31" s="483"/>
      <c r="O31" s="483"/>
      <c r="P31" s="483"/>
      <c r="W31" s="482" t="e">
        <f>ROUND(BB94, 2)</f>
        <v>#REF!</v>
      </c>
      <c r="X31" s="483"/>
      <c r="Y31" s="483"/>
      <c r="Z31" s="483"/>
      <c r="AA31" s="483"/>
      <c r="AB31" s="483"/>
      <c r="AC31" s="483"/>
      <c r="AD31" s="483"/>
      <c r="AE31" s="483"/>
      <c r="AK31" s="482">
        <v>0</v>
      </c>
      <c r="AL31" s="483"/>
      <c r="AM31" s="483"/>
      <c r="AN31" s="483"/>
      <c r="AO31" s="483"/>
      <c r="AR31" s="35"/>
      <c r="BE31" s="491"/>
    </row>
    <row r="32" spans="2:71" s="2" customFormat="1" ht="14.45" hidden="1" customHeight="1">
      <c r="B32" s="35"/>
      <c r="F32" s="26" t="s">
        <v>43</v>
      </c>
      <c r="L32" s="484">
        <v>0.15</v>
      </c>
      <c r="M32" s="483"/>
      <c r="N32" s="483"/>
      <c r="O32" s="483"/>
      <c r="P32" s="483"/>
      <c r="W32" s="482" t="e">
        <f>ROUND(BC94, 2)</f>
        <v>#REF!</v>
      </c>
      <c r="X32" s="483"/>
      <c r="Y32" s="483"/>
      <c r="Z32" s="483"/>
      <c r="AA32" s="483"/>
      <c r="AB32" s="483"/>
      <c r="AC32" s="483"/>
      <c r="AD32" s="483"/>
      <c r="AE32" s="483"/>
      <c r="AK32" s="482">
        <v>0</v>
      </c>
      <c r="AL32" s="483"/>
      <c r="AM32" s="483"/>
      <c r="AN32" s="483"/>
      <c r="AO32" s="483"/>
      <c r="AR32" s="35"/>
      <c r="BE32" s="491"/>
    </row>
    <row r="33" spans="2:57" s="2" customFormat="1" ht="14.45" hidden="1" customHeight="1">
      <c r="B33" s="35"/>
      <c r="F33" s="26" t="s">
        <v>44</v>
      </c>
      <c r="L33" s="484">
        <v>0</v>
      </c>
      <c r="M33" s="483"/>
      <c r="N33" s="483"/>
      <c r="O33" s="483"/>
      <c r="P33" s="483"/>
      <c r="W33" s="482" t="e">
        <f>ROUND(BD94, 2)</f>
        <v>#REF!</v>
      </c>
      <c r="X33" s="483"/>
      <c r="Y33" s="483"/>
      <c r="Z33" s="483"/>
      <c r="AA33" s="483"/>
      <c r="AB33" s="483"/>
      <c r="AC33" s="483"/>
      <c r="AD33" s="483"/>
      <c r="AE33" s="483"/>
      <c r="AK33" s="482">
        <v>0</v>
      </c>
      <c r="AL33" s="483"/>
      <c r="AM33" s="483"/>
      <c r="AN33" s="483"/>
      <c r="AO33" s="483"/>
      <c r="AR33" s="35"/>
      <c r="BE33" s="491"/>
    </row>
    <row r="34" spans="2:57" s="1" customFormat="1" ht="6.95" customHeight="1">
      <c r="B34" s="31"/>
      <c r="AR34" s="31"/>
      <c r="BE34" s="490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488" t="s">
        <v>47</v>
      </c>
      <c r="Y35" s="486"/>
      <c r="Z35" s="486"/>
      <c r="AA35" s="486"/>
      <c r="AB35" s="486"/>
      <c r="AC35" s="38"/>
      <c r="AD35" s="38"/>
      <c r="AE35" s="38"/>
      <c r="AF35" s="38"/>
      <c r="AG35" s="38"/>
      <c r="AH35" s="38"/>
      <c r="AI35" s="38"/>
      <c r="AJ35" s="38"/>
      <c r="AK35" s="485">
        <f>W29+W30+AK29+AK30</f>
        <v>0</v>
      </c>
      <c r="AL35" s="486"/>
      <c r="AM35" s="486"/>
      <c r="AN35" s="486"/>
      <c r="AO35" s="48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500" t="str">
        <f>K6</f>
        <v>Bytový dům pro chráněné bydlení Pavlákova ul. Kroměříž</v>
      </c>
      <c r="M85" s="501"/>
      <c r="N85" s="501"/>
      <c r="O85" s="501"/>
      <c r="P85" s="501"/>
      <c r="Q85" s="501"/>
      <c r="R85" s="501"/>
      <c r="S85" s="501"/>
      <c r="T85" s="501"/>
      <c r="U85" s="501"/>
      <c r="V85" s="501"/>
      <c r="W85" s="501"/>
      <c r="X85" s="501"/>
      <c r="Y85" s="501"/>
      <c r="Z85" s="501"/>
      <c r="AA85" s="501"/>
      <c r="AB85" s="501"/>
      <c r="AC85" s="501"/>
      <c r="AD85" s="501"/>
      <c r="AE85" s="501"/>
      <c r="AF85" s="501"/>
      <c r="AG85" s="501"/>
      <c r="AH85" s="501"/>
      <c r="AI85" s="501"/>
      <c r="AJ85" s="501"/>
      <c r="AK85" s="501"/>
      <c r="AL85" s="501"/>
      <c r="AM85" s="501"/>
      <c r="AN85" s="501"/>
      <c r="AO85" s="50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502">
        <f>IF(AN8= "","",AN8)</f>
        <v>45373</v>
      </c>
      <c r="AN87" s="50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503" t="str">
        <f>IF(E17="","",E17)</f>
        <v>STRAET ARCHITECTS s.r.o.</v>
      </c>
      <c r="AN89" s="504"/>
      <c r="AO89" s="504"/>
      <c r="AP89" s="504"/>
      <c r="AR89" s="31"/>
      <c r="AS89" s="506" t="s">
        <v>55</v>
      </c>
      <c r="AT89" s="507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510" t="str">
        <f>IF(E20="","",E20)</f>
        <v>V. Pavlík, M. Chmiel</v>
      </c>
      <c r="AN90" s="511"/>
      <c r="AO90" s="511"/>
      <c r="AP90" s="511"/>
      <c r="AR90" s="31"/>
      <c r="AS90" s="508"/>
      <c r="AT90" s="509"/>
      <c r="BD90" s="52"/>
    </row>
    <row r="91" spans="1:91" s="1" customFormat="1" ht="11.1" customHeight="1">
      <c r="B91" s="31"/>
      <c r="AR91" s="31"/>
      <c r="AS91" s="508"/>
      <c r="AT91" s="509"/>
      <c r="BD91" s="52"/>
    </row>
    <row r="92" spans="1:91" s="1" customFormat="1" ht="29.25" customHeight="1">
      <c r="B92" s="31"/>
      <c r="C92" s="512" t="s">
        <v>56</v>
      </c>
      <c r="D92" s="513"/>
      <c r="E92" s="513"/>
      <c r="F92" s="513"/>
      <c r="G92" s="513"/>
      <c r="H92" s="53"/>
      <c r="I92" s="515" t="s">
        <v>57</v>
      </c>
      <c r="J92" s="513"/>
      <c r="K92" s="513"/>
      <c r="L92" s="513"/>
      <c r="M92" s="513"/>
      <c r="N92" s="513"/>
      <c r="O92" s="513"/>
      <c r="P92" s="513"/>
      <c r="Q92" s="513"/>
      <c r="R92" s="513"/>
      <c r="S92" s="513"/>
      <c r="T92" s="513"/>
      <c r="U92" s="513"/>
      <c r="V92" s="513"/>
      <c r="W92" s="513"/>
      <c r="X92" s="513"/>
      <c r="Y92" s="513"/>
      <c r="Z92" s="513"/>
      <c r="AA92" s="513"/>
      <c r="AB92" s="513"/>
      <c r="AC92" s="513"/>
      <c r="AD92" s="513"/>
      <c r="AE92" s="513"/>
      <c r="AF92" s="513"/>
      <c r="AG92" s="514" t="s">
        <v>58</v>
      </c>
      <c r="AH92" s="513"/>
      <c r="AI92" s="513"/>
      <c r="AJ92" s="513"/>
      <c r="AK92" s="513"/>
      <c r="AL92" s="513"/>
      <c r="AM92" s="513"/>
      <c r="AN92" s="515" t="s">
        <v>59</v>
      </c>
      <c r="AO92" s="513"/>
      <c r="AP92" s="516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517">
        <f>SUM(AG95:AM105)</f>
        <v>0</v>
      </c>
      <c r="AH94" s="517"/>
      <c r="AI94" s="517"/>
      <c r="AJ94" s="517"/>
      <c r="AK94" s="517"/>
      <c r="AL94" s="517"/>
      <c r="AM94" s="517"/>
      <c r="AN94" s="518">
        <f>SUM(AN95:AP105)</f>
        <v>0</v>
      </c>
      <c r="AO94" s="518"/>
      <c r="AP94" s="518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505" t="s">
        <v>228</v>
      </c>
      <c r="E95" s="476"/>
      <c r="F95" s="476"/>
      <c r="G95" s="476"/>
      <c r="H95" s="476"/>
      <c r="I95" s="142"/>
      <c r="J95" s="505" t="s">
        <v>227</v>
      </c>
      <c r="K95" s="476"/>
      <c r="L95" s="476"/>
      <c r="M95" s="476"/>
      <c r="N95" s="476"/>
      <c r="O95" s="476"/>
      <c r="P95" s="476"/>
      <c r="Q95" s="476"/>
      <c r="R95" s="476"/>
      <c r="S95" s="476"/>
      <c r="T95" s="476"/>
      <c r="U95" s="476"/>
      <c r="V95" s="476"/>
      <c r="W95" s="476"/>
      <c r="X95" s="476"/>
      <c r="Y95" s="476"/>
      <c r="Z95" s="476"/>
      <c r="AA95" s="476"/>
      <c r="AB95" s="476"/>
      <c r="AC95" s="476"/>
      <c r="AD95" s="476"/>
      <c r="AE95" s="476"/>
      <c r="AF95" s="476"/>
      <c r="AG95" s="478">
        <f>'SO001-ASŘ'!J30</f>
        <v>0</v>
      </c>
      <c r="AH95" s="479"/>
      <c r="AI95" s="479"/>
      <c r="AJ95" s="479"/>
      <c r="AK95" s="479"/>
      <c r="AL95" s="479"/>
      <c r="AM95" s="479"/>
      <c r="AN95" s="478">
        <f>SUM(AG95,AT95)</f>
        <v>0</v>
      </c>
      <c r="AO95" s="479"/>
      <c r="AP95" s="479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505" t="s">
        <v>235</v>
      </c>
      <c r="E96" s="476"/>
      <c r="F96" s="476"/>
      <c r="G96" s="476"/>
      <c r="H96" s="476"/>
      <c r="I96" s="142"/>
      <c r="J96" s="476" t="s">
        <v>238</v>
      </c>
      <c r="K96" s="476"/>
      <c r="L96" s="476"/>
      <c r="M96" s="476"/>
      <c r="N96" s="476"/>
      <c r="O96" s="476"/>
      <c r="P96" s="476"/>
      <c r="Q96" s="476"/>
      <c r="R96" s="476"/>
      <c r="S96" s="476"/>
      <c r="T96" s="476"/>
      <c r="U96" s="476"/>
      <c r="V96" s="476"/>
      <c r="W96" s="476"/>
      <c r="X96" s="476"/>
      <c r="Y96" s="476"/>
      <c r="Z96" s="476"/>
      <c r="AA96" s="476"/>
      <c r="AB96" s="476"/>
      <c r="AC96" s="476"/>
      <c r="AD96" s="476"/>
      <c r="AE96" s="476"/>
      <c r="AF96" s="476"/>
      <c r="AG96" s="478">
        <f>'SO001.1-ZTI'!J29</f>
        <v>0</v>
      </c>
      <c r="AH96" s="479"/>
      <c r="AI96" s="479"/>
      <c r="AJ96" s="479"/>
      <c r="AK96" s="479"/>
      <c r="AL96" s="479"/>
      <c r="AM96" s="479"/>
      <c r="AN96" s="478">
        <f>'SO001.1-ZTI'!J38</f>
        <v>0</v>
      </c>
      <c r="AO96" s="479"/>
      <c r="AP96" s="479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505" t="s">
        <v>236</v>
      </c>
      <c r="E97" s="476"/>
      <c r="F97" s="476"/>
      <c r="G97" s="476"/>
      <c r="H97" s="476"/>
      <c r="I97" s="142"/>
      <c r="J97" s="476" t="s">
        <v>818</v>
      </c>
      <c r="K97" s="476"/>
      <c r="L97" s="476"/>
      <c r="M97" s="476"/>
      <c r="N97" s="476"/>
      <c r="O97" s="476"/>
      <c r="P97" s="476"/>
      <c r="Q97" s="476"/>
      <c r="R97" s="476"/>
      <c r="S97" s="476"/>
      <c r="T97" s="476"/>
      <c r="U97" s="476"/>
      <c r="V97" s="476"/>
      <c r="W97" s="476"/>
      <c r="X97" s="476"/>
      <c r="Y97" s="476"/>
      <c r="Z97" s="476"/>
      <c r="AA97" s="476"/>
      <c r="AB97" s="476"/>
      <c r="AC97" s="476"/>
      <c r="AD97" s="476"/>
      <c r="AE97" s="476"/>
      <c r="AF97" s="476"/>
      <c r="AG97" s="478">
        <f>'SO001.2 ÚT'!J30</f>
        <v>0</v>
      </c>
      <c r="AH97" s="479"/>
      <c r="AI97" s="479"/>
      <c r="AJ97" s="479"/>
      <c r="AK97" s="479"/>
      <c r="AL97" s="479"/>
      <c r="AM97" s="479"/>
      <c r="AN97" s="478">
        <f>'SO001.2 ÚT'!J39</f>
        <v>0</v>
      </c>
      <c r="AO97" s="479"/>
      <c r="AP97" s="479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505" t="s">
        <v>237</v>
      </c>
      <c r="E98" s="476"/>
      <c r="F98" s="476"/>
      <c r="G98" s="476"/>
      <c r="H98" s="476"/>
      <c r="I98" s="142"/>
      <c r="J98" s="505" t="s">
        <v>182</v>
      </c>
      <c r="K98" s="476"/>
      <c r="L98" s="476"/>
      <c r="M98" s="476"/>
      <c r="N98" s="476"/>
      <c r="O98" s="476"/>
      <c r="P98" s="476"/>
      <c r="Q98" s="476"/>
      <c r="R98" s="476"/>
      <c r="S98" s="476"/>
      <c r="T98" s="476"/>
      <c r="U98" s="476"/>
      <c r="V98" s="476"/>
      <c r="W98" s="476"/>
      <c r="X98" s="476"/>
      <c r="Y98" s="476"/>
      <c r="Z98" s="476"/>
      <c r="AA98" s="476"/>
      <c r="AB98" s="476"/>
      <c r="AC98" s="476"/>
      <c r="AD98" s="476"/>
      <c r="AE98" s="476"/>
      <c r="AF98" s="476"/>
      <c r="AG98" s="478">
        <f>'SO001.3-VZT'!J30</f>
        <v>0</v>
      </c>
      <c r="AH98" s="479"/>
      <c r="AI98" s="479"/>
      <c r="AJ98" s="479"/>
      <c r="AK98" s="479"/>
      <c r="AL98" s="479"/>
      <c r="AM98" s="479"/>
      <c r="AN98" s="478">
        <f>'SO001.3-VZT'!J39</f>
        <v>0</v>
      </c>
      <c r="AO98" s="479"/>
      <c r="AP98" s="479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505" t="s">
        <v>344</v>
      </c>
      <c r="E99" s="476"/>
      <c r="F99" s="476"/>
      <c r="G99" s="476"/>
      <c r="H99" s="476"/>
      <c r="I99" s="142"/>
      <c r="J99" s="505" t="s">
        <v>345</v>
      </c>
      <c r="K99" s="476"/>
      <c r="L99" s="476"/>
      <c r="M99" s="476"/>
      <c r="N99" s="476"/>
      <c r="O99" s="476"/>
      <c r="P99" s="476"/>
      <c r="Q99" s="476"/>
      <c r="R99" s="476"/>
      <c r="S99" s="476"/>
      <c r="T99" s="476"/>
      <c r="U99" s="476"/>
      <c r="V99" s="476"/>
      <c r="W99" s="476"/>
      <c r="X99" s="476"/>
      <c r="Y99" s="476"/>
      <c r="Z99" s="476"/>
      <c r="AA99" s="476"/>
      <c r="AB99" s="476"/>
      <c r="AC99" s="476"/>
      <c r="AD99" s="476"/>
      <c r="AE99" s="476"/>
      <c r="AF99" s="476"/>
      <c r="AG99" s="478">
        <f>'SO001.4-EI'!J30</f>
        <v>0</v>
      </c>
      <c r="AH99" s="479"/>
      <c r="AI99" s="479"/>
      <c r="AJ99" s="479"/>
      <c r="AK99" s="479"/>
      <c r="AL99" s="479"/>
      <c r="AM99" s="479"/>
      <c r="AN99" s="478">
        <f>'SO001.4-EI'!J39</f>
        <v>0</v>
      </c>
      <c r="AO99" s="479"/>
      <c r="AP99" s="479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76" t="s">
        <v>815</v>
      </c>
      <c r="E100" s="476"/>
      <c r="F100" s="476"/>
      <c r="G100" s="476"/>
      <c r="H100" s="476"/>
      <c r="I100" s="142"/>
      <c r="J100" s="476" t="s">
        <v>816</v>
      </c>
      <c r="K100" s="476"/>
      <c r="L100" s="476"/>
      <c r="M100" s="476"/>
      <c r="N100" s="476"/>
      <c r="O100" s="476"/>
      <c r="P100" s="476"/>
      <c r="Q100" s="476"/>
      <c r="R100" s="476"/>
      <c r="S100" s="476"/>
      <c r="T100" s="476"/>
      <c r="U100" s="476"/>
      <c r="V100" s="476"/>
      <c r="W100" s="476"/>
      <c r="X100" s="476"/>
      <c r="Y100" s="476"/>
      <c r="Z100" s="476"/>
      <c r="AA100" s="476"/>
      <c r="AB100" s="476"/>
      <c r="AC100" s="476"/>
      <c r="AD100" s="476"/>
      <c r="AE100" s="476"/>
      <c r="AF100" s="476"/>
      <c r="AG100" s="478">
        <f>'SO100 HTÚ'!J30</f>
        <v>0</v>
      </c>
      <c r="AH100" s="479"/>
      <c r="AI100" s="479"/>
      <c r="AJ100" s="479"/>
      <c r="AK100" s="479"/>
      <c r="AL100" s="479"/>
      <c r="AM100" s="479"/>
      <c r="AN100" s="478">
        <f>'SO100 HTÚ'!J39</f>
        <v>0</v>
      </c>
      <c r="AO100" s="479"/>
      <c r="AP100" s="479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76" t="s">
        <v>819</v>
      </c>
      <c r="E101" s="476"/>
      <c r="F101" s="476"/>
      <c r="G101" s="476"/>
      <c r="H101" s="476"/>
      <c r="I101" s="142"/>
      <c r="J101" s="476" t="s">
        <v>817</v>
      </c>
      <c r="K101" s="476"/>
      <c r="L101" s="476"/>
      <c r="M101" s="476"/>
      <c r="N101" s="476"/>
      <c r="O101" s="476"/>
      <c r="P101" s="476"/>
      <c r="Q101" s="476"/>
      <c r="R101" s="476"/>
      <c r="S101" s="476"/>
      <c r="T101" s="476"/>
      <c r="U101" s="476"/>
      <c r="V101" s="476"/>
      <c r="W101" s="476"/>
      <c r="X101" s="476"/>
      <c r="Y101" s="476"/>
      <c r="Z101" s="476"/>
      <c r="AA101" s="476"/>
      <c r="AB101" s="476"/>
      <c r="AC101" s="476"/>
      <c r="AD101" s="476"/>
      <c r="AE101" s="476"/>
      <c r="AF101" s="476"/>
      <c r="AG101" s="478">
        <f>'SO101 Oplocení'!J30</f>
        <v>0</v>
      </c>
      <c r="AH101" s="479"/>
      <c r="AI101" s="479"/>
      <c r="AJ101" s="479"/>
      <c r="AK101" s="479"/>
      <c r="AL101" s="479"/>
      <c r="AM101" s="479"/>
      <c r="AN101" s="478">
        <f>'SO101 Oplocení'!J39</f>
        <v>0</v>
      </c>
      <c r="AO101" s="479"/>
      <c r="AP101" s="479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76" t="s">
        <v>1652</v>
      </c>
      <c r="E102" s="476"/>
      <c r="F102" s="476"/>
      <c r="G102" s="476"/>
      <c r="H102" s="476"/>
      <c r="I102" s="142"/>
      <c r="J102" s="476" t="s">
        <v>1653</v>
      </c>
      <c r="K102" s="476"/>
      <c r="L102" s="476"/>
      <c r="M102" s="476"/>
      <c r="N102" s="476"/>
      <c r="O102" s="476"/>
      <c r="P102" s="476"/>
      <c r="Q102" s="476"/>
      <c r="R102" s="476"/>
      <c r="S102" s="476"/>
      <c r="T102" s="476"/>
      <c r="U102" s="476"/>
      <c r="V102" s="476"/>
      <c r="W102" s="476"/>
      <c r="X102" s="476"/>
      <c r="Y102" s="476"/>
      <c r="Z102" s="476"/>
      <c r="AA102" s="476"/>
      <c r="AB102" s="476"/>
      <c r="AC102" s="476"/>
      <c r="AD102" s="476"/>
      <c r="AE102" s="476"/>
      <c r="AF102" s="476"/>
      <c r="AG102" s="478">
        <f>'SO200-502-ŘADY '!J30</f>
        <v>0</v>
      </c>
      <c r="AH102" s="479"/>
      <c r="AI102" s="479"/>
      <c r="AJ102" s="479"/>
      <c r="AK102" s="479"/>
      <c r="AL102" s="479"/>
      <c r="AM102" s="479"/>
      <c r="AN102" s="478">
        <f>'SO200-502-ŘADY '!J39</f>
        <v>0</v>
      </c>
      <c r="AO102" s="479"/>
      <c r="AP102" s="479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76" t="s">
        <v>269</v>
      </c>
      <c r="E103" s="476"/>
      <c r="F103" s="476"/>
      <c r="G103" s="476"/>
      <c r="H103" s="476"/>
      <c r="I103" s="142"/>
      <c r="J103" s="476" t="s">
        <v>379</v>
      </c>
      <c r="K103" s="476"/>
      <c r="L103" s="476"/>
      <c r="M103" s="476"/>
      <c r="N103" s="476"/>
      <c r="O103" s="476"/>
      <c r="P103" s="476"/>
      <c r="Q103" s="476"/>
      <c r="R103" s="476"/>
      <c r="S103" s="476"/>
      <c r="T103" s="476"/>
      <c r="U103" s="476"/>
      <c r="V103" s="476"/>
      <c r="W103" s="476"/>
      <c r="X103" s="476"/>
      <c r="Y103" s="476"/>
      <c r="Z103" s="476"/>
      <c r="AA103" s="476"/>
      <c r="AB103" s="476"/>
      <c r="AC103" s="476"/>
      <c r="AD103" s="476"/>
      <c r="AE103" s="476"/>
      <c r="AF103" s="476"/>
      <c r="AG103" s="478">
        <f>'SO600-Komunikace a zpevn. ploch'!J30</f>
        <v>0</v>
      </c>
      <c r="AH103" s="479"/>
      <c r="AI103" s="479"/>
      <c r="AJ103" s="479"/>
      <c r="AK103" s="479"/>
      <c r="AL103" s="479"/>
      <c r="AM103" s="479"/>
      <c r="AN103" s="478">
        <f>'SO600-Komunikace a zpevn. ploch'!J39</f>
        <v>0</v>
      </c>
      <c r="AO103" s="479"/>
      <c r="AP103" s="479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76" t="s">
        <v>821</v>
      </c>
      <c r="E104" s="476"/>
      <c r="F104" s="476"/>
      <c r="G104" s="476"/>
      <c r="H104" s="476"/>
      <c r="I104" s="142"/>
      <c r="J104" s="476" t="s">
        <v>820</v>
      </c>
      <c r="K104" s="476"/>
      <c r="L104" s="476"/>
      <c r="M104" s="476"/>
      <c r="N104" s="476"/>
      <c r="O104" s="476"/>
      <c r="P104" s="476"/>
      <c r="Q104" s="476"/>
      <c r="R104" s="476"/>
      <c r="S104" s="476"/>
      <c r="T104" s="476"/>
      <c r="U104" s="476"/>
      <c r="V104" s="476"/>
      <c r="W104" s="476"/>
      <c r="X104" s="476"/>
      <c r="Y104" s="476"/>
      <c r="Z104" s="476"/>
      <c r="AA104" s="476"/>
      <c r="AB104" s="476"/>
      <c r="AC104" s="476"/>
      <c r="AD104" s="476"/>
      <c r="AE104" s="476"/>
      <c r="AF104" s="476"/>
      <c r="AG104" s="478">
        <f>'SO700-ČTÚ'!J30</f>
        <v>0</v>
      </c>
      <c r="AH104" s="479"/>
      <c r="AI104" s="479"/>
      <c r="AJ104" s="479"/>
      <c r="AK104" s="479"/>
      <c r="AL104" s="479"/>
      <c r="AM104" s="479"/>
      <c r="AN104" s="478">
        <f>'SO700-ČTÚ'!J39</f>
        <v>0</v>
      </c>
      <c r="AO104" s="479"/>
      <c r="AP104" s="479"/>
      <c r="AR104" s="31"/>
    </row>
    <row r="105" spans="1:91" s="1" customFormat="1" ht="15">
      <c r="B105" s="31"/>
      <c r="C105" s="143"/>
      <c r="D105" s="476" t="s">
        <v>91</v>
      </c>
      <c r="E105" s="476"/>
      <c r="F105" s="476"/>
      <c r="G105" s="476"/>
      <c r="H105" s="476"/>
      <c r="I105" s="142"/>
      <c r="J105" s="476" t="s">
        <v>1274</v>
      </c>
      <c r="K105" s="477"/>
      <c r="L105" s="477"/>
      <c r="M105" s="477"/>
      <c r="N105" s="477"/>
      <c r="O105" s="477"/>
      <c r="P105" s="477"/>
      <c r="Q105" s="477"/>
      <c r="R105" s="477"/>
      <c r="S105" s="477"/>
      <c r="T105" s="477"/>
      <c r="U105" s="477"/>
      <c r="V105" s="477"/>
      <c r="W105" s="477"/>
      <c r="X105" s="477"/>
      <c r="Y105" s="477"/>
      <c r="Z105" s="477"/>
      <c r="AA105" s="477"/>
      <c r="AB105" s="477"/>
      <c r="AC105" s="477"/>
      <c r="AD105" s="477"/>
      <c r="AE105" s="477"/>
      <c r="AF105" s="477"/>
      <c r="AG105" s="478">
        <f>VRN!J30</f>
        <v>0</v>
      </c>
      <c r="AH105" s="479"/>
      <c r="AI105" s="479"/>
      <c r="AJ105" s="479"/>
      <c r="AK105" s="479"/>
      <c r="AL105" s="479"/>
      <c r="AM105" s="479"/>
      <c r="AN105" s="478">
        <f>VRN!J39</f>
        <v>0</v>
      </c>
      <c r="AO105" s="479"/>
      <c r="AP105" s="479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0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422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492"/>
      <c r="G18" s="492"/>
      <c r="H18" s="49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1591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SO600 - Komunikace a zpevněné plochy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SO600 - Komunikace a zpevněné plochy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887</v>
      </c>
      <c r="F132" s="432" t="s">
        <v>888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889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378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890</v>
      </c>
      <c r="F136" s="432" t="s">
        <v>891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892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893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894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378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895</v>
      </c>
      <c r="F141" s="432" t="s">
        <v>896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892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893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894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378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897</v>
      </c>
      <c r="F146" s="432" t="s">
        <v>898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899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378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417</v>
      </c>
      <c r="F149" s="440" t="s">
        <v>418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900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901</v>
      </c>
      <c r="F151" s="432" t="s">
        <v>902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892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893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894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378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903</v>
      </c>
      <c r="F156" s="440" t="s">
        <v>904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894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378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905</v>
      </c>
      <c r="F159" s="440" t="s">
        <v>906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892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378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419</v>
      </c>
      <c r="F162" s="440" t="s">
        <v>907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893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378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908</v>
      </c>
      <c r="F166" s="432" t="s">
        <v>909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910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378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911</v>
      </c>
      <c r="F170" s="432" t="s">
        <v>912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913</v>
      </c>
      <c r="F171" s="440" t="s">
        <v>914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915</v>
      </c>
      <c r="F172" s="432" t="s">
        <v>916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917</v>
      </c>
      <c r="F173" s="440" t="s">
        <v>918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420</v>
      </c>
      <c r="F174" s="432" t="s">
        <v>421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919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378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920</v>
      </c>
      <c r="F177" s="432" t="s">
        <v>921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922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923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924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378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925</v>
      </c>
      <c r="F182" s="440" t="s">
        <v>926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922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378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927</v>
      </c>
      <c r="F185" s="440" t="s">
        <v>928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923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378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929</v>
      </c>
      <c r="F188" s="440" t="s">
        <v>930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924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378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343</v>
      </c>
      <c r="F192" s="432" t="s">
        <v>931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zoomScaleNormal="100" workbookViewId="0">
      <selection activeCell="C116" sqref="C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4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962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5" t="str">
        <f>'Rekapitulace stavby'!E14</f>
        <v>Vyplň údaj</v>
      </c>
      <c r="F18" s="492"/>
      <c r="G18" s="492"/>
      <c r="H18" s="49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1591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SO700 - Čisté terénní úpravy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SO700 - Čisté terénní úpravy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932</v>
      </c>
      <c r="F132" s="395" t="s">
        <v>933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934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935</v>
      </c>
      <c r="F135" s="416" t="s">
        <v>936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937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938</v>
      </c>
      <c r="F137" s="395" t="s">
        <v>939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940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941</v>
      </c>
      <c r="F140" s="416" t="s">
        <v>942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943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944</v>
      </c>
      <c r="F142" s="395" t="s">
        <v>945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946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378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947</v>
      </c>
      <c r="F145" s="395" t="s">
        <v>948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949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378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950</v>
      </c>
      <c r="F148" s="395" t="s">
        <v>951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952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378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953</v>
      </c>
      <c r="F151" s="395" t="s">
        <v>954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955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378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956</v>
      </c>
      <c r="F154" s="416" t="s">
        <v>1637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414</v>
      </c>
      <c r="F155" s="395" t="s">
        <v>957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958</v>
      </c>
      <c r="F156" s="416" t="s">
        <v>1636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959</v>
      </c>
      <c r="F157" s="416" t="s">
        <v>1638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960</v>
      </c>
      <c r="F159" s="395" t="s">
        <v>961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XcVjU8LFaQ4nahguk1aOFSEYYlPqHwvF+dM0GhvGveQkyw2TGmd9q6CNCKx5LOkJiGAPYKoV1IJUb9dR1PO9Cg==" saltValue="czc7bJNXt4KVSpEEkujOYQ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zoomScaleNormal="100" workbookViewId="0">
      <selection activeCell="U135" sqref="U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0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1274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492"/>
      <c r="G18" s="492"/>
      <c r="H18" s="49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Vedlejší rozpočtové náklady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Vedlejší rozpočtové náklady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411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287" t="s">
        <v>339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1600</v>
      </c>
      <c r="F133" s="429" t="s">
        <v>1641</v>
      </c>
      <c r="G133" s="290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1640</v>
      </c>
      <c r="F134" s="432" t="s">
        <v>1642</v>
      </c>
      <c r="G134" s="287" t="s">
        <v>339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1595</v>
      </c>
      <c r="G135" s="290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1594</v>
      </c>
      <c r="F136" s="432" t="s">
        <v>1593</v>
      </c>
      <c r="G136" s="287" t="s">
        <v>339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412</v>
      </c>
      <c r="F137" s="429" t="s">
        <v>1596</v>
      </c>
      <c r="G137" s="290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1597</v>
      </c>
      <c r="F138" s="432" t="s">
        <v>1598</v>
      </c>
      <c r="G138" s="287" t="s">
        <v>339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1599</v>
      </c>
      <c r="G139" s="287" t="s">
        <v>339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1648</v>
      </c>
      <c r="F140" s="429" t="s">
        <v>1643</v>
      </c>
      <c r="G140" s="290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1644</v>
      </c>
      <c r="F141" s="432" t="s">
        <v>1645</v>
      </c>
      <c r="G141" s="287" t="s">
        <v>339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1646</v>
      </c>
      <c r="F142" s="432" t="s">
        <v>1647</v>
      </c>
      <c r="G142" s="287" t="s">
        <v>339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1yvD2t9FMuUrKr+cM0mbfBY/AHVr75CKN+rOWTWn0IMM9daoFTXe6afZjJbJn8AjpjFW4GiMrrQ+/SvLCIP4Vg==" saltValue="3co93qf4gXyzorSs4ipgwQ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3"/>
  <sheetViews>
    <sheetView showGridLines="0" zoomScale="85" zoomScaleNormal="85" workbookViewId="0">
      <selection activeCell="F469" sqref="F469:F47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480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22" t="s">
        <v>229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492"/>
      <c r="G18" s="492"/>
      <c r="H18" s="49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1591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SO001 - ASŘ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SO001 - ASŘ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J131+J156+J204+J234+J250+J296+J321+J325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380</v>
      </c>
      <c r="F132" s="287" t="s">
        <v>428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429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430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431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378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432</v>
      </c>
      <c r="F137" s="287" t="s">
        <v>433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434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435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436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437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438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378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33.75">
      <c r="B144" s="31"/>
      <c r="C144" s="293"/>
      <c r="D144" s="286">
        <v>81</v>
      </c>
      <c r="E144" s="287" t="s">
        <v>439</v>
      </c>
      <c r="F144" s="287" t="s">
        <v>440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441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378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3.7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442</v>
      </c>
      <c r="F149" s="287" t="s">
        <v>443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441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378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444</v>
      </c>
      <c r="F152" s="287" t="s">
        <v>445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446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378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447</v>
      </c>
      <c r="F157" s="287" t="s">
        <v>448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449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378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450</v>
      </c>
      <c r="F160" s="287" t="s">
        <v>451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452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378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453</v>
      </c>
      <c r="F163" s="287" t="s">
        <v>454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452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378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455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378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456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378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457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458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459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460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461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462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463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378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464</v>
      </c>
      <c r="G183" s="270"/>
      <c r="H183" s="271">
        <v>12.069000000000001</v>
      </c>
      <c r="I183" s="272"/>
      <c r="J183" s="272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>
      <c r="B184" s="106"/>
      <c r="C184" s="293"/>
      <c r="D184" s="273"/>
      <c r="E184" s="274"/>
      <c r="F184" s="274" t="s">
        <v>378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465</v>
      </c>
      <c r="F185" s="287" t="s">
        <v>466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467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378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468</v>
      </c>
      <c r="F188" s="287" t="s">
        <v>469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470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378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471</v>
      </c>
      <c r="F191" s="287" t="s">
        <v>472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473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474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475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476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477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478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479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480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378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481</v>
      </c>
      <c r="F201" s="287" t="s">
        <v>482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483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378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SUM(J205:J231)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484</v>
      </c>
      <c r="F205" s="287" t="s">
        <v>485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486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378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487</v>
      </c>
      <c r="F208" s="287" t="s">
        <v>488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489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490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378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491</v>
      </c>
      <c r="F212" s="287" t="s">
        <v>492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493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494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495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378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383</v>
      </c>
      <c r="F217" s="287" t="s">
        <v>384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496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378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385</v>
      </c>
      <c r="F220" s="287" t="s">
        <v>497</v>
      </c>
      <c r="G220" s="287" t="s">
        <v>132</v>
      </c>
      <c r="H220" s="288">
        <v>4</v>
      </c>
      <c r="I220" s="300">
        <v>0</v>
      </c>
      <c r="J220" s="285">
        <f t="shared" ref="J220:J226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386</v>
      </c>
      <c r="F221" s="287" t="s">
        <v>498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>
        <v>173</v>
      </c>
      <c r="E222" s="287" t="s">
        <v>499</v>
      </c>
      <c r="F222" s="287" t="s">
        <v>500</v>
      </c>
      <c r="G222" s="287" t="s">
        <v>132</v>
      </c>
      <c r="H222" s="288">
        <v>11</v>
      </c>
      <c r="I222" s="300">
        <v>0</v>
      </c>
      <c r="J222" s="285">
        <f t="shared" si="0"/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286">
        <v>174</v>
      </c>
      <c r="E223" s="287" t="s">
        <v>501</v>
      </c>
      <c r="F223" s="287" t="s">
        <v>502</v>
      </c>
      <c r="G223" s="287" t="s">
        <v>132</v>
      </c>
      <c r="H223" s="288">
        <v>4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2.5">
      <c r="B224" s="121"/>
      <c r="C224" s="293"/>
      <c r="D224" s="286">
        <v>165</v>
      </c>
      <c r="E224" s="287" t="s">
        <v>503</v>
      </c>
      <c r="F224" s="287" t="s">
        <v>504</v>
      </c>
      <c r="G224" s="287" t="s">
        <v>132</v>
      </c>
      <c r="H224" s="288">
        <v>18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2">
        <v>166</v>
      </c>
      <c r="E225" s="283" t="s">
        <v>505</v>
      </c>
      <c r="F225" s="283" t="s">
        <v>506</v>
      </c>
      <c r="G225" s="283" t="s">
        <v>132</v>
      </c>
      <c r="H225" s="284">
        <v>18</v>
      </c>
      <c r="I225" s="300">
        <v>0</v>
      </c>
      <c r="J225" s="281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2.5">
      <c r="B226" s="118"/>
      <c r="C226" s="293"/>
      <c r="D226" s="286">
        <v>55</v>
      </c>
      <c r="E226" s="287" t="s">
        <v>507</v>
      </c>
      <c r="F226" s="287" t="s">
        <v>508</v>
      </c>
      <c r="G226" s="287" t="s">
        <v>127</v>
      </c>
      <c r="H226" s="288">
        <v>585.91300000000001</v>
      </c>
      <c r="I226" s="300">
        <v>0</v>
      </c>
      <c r="J226" s="285">
        <f t="shared" si="0"/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 ht="33.75">
      <c r="B227" s="124"/>
      <c r="C227" s="293"/>
      <c r="D227" s="269"/>
      <c r="E227" s="270"/>
      <c r="F227" s="270" t="s">
        <v>509</v>
      </c>
      <c r="G227" s="270"/>
      <c r="H227" s="271">
        <v>325.48500000000001</v>
      </c>
      <c r="I227" s="272"/>
      <c r="J227" s="272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33.75">
      <c r="B228" s="31"/>
      <c r="C228" s="293"/>
      <c r="D228" s="269"/>
      <c r="E228" s="270"/>
      <c r="F228" s="270" t="s">
        <v>510</v>
      </c>
      <c r="G228" s="270"/>
      <c r="H228" s="271">
        <v>330.166</v>
      </c>
      <c r="I228" s="272"/>
      <c r="J228" s="272"/>
      <c r="L228" s="299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8.987118520000001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269"/>
      <c r="E229" s="270"/>
      <c r="F229" s="270" t="s">
        <v>511</v>
      </c>
      <c r="G229" s="270"/>
      <c r="H229" s="271">
        <v>-69.738</v>
      </c>
      <c r="I229" s="272"/>
      <c r="J229" s="272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>
      <c r="B230" s="121"/>
      <c r="C230" s="293"/>
      <c r="D230" s="273"/>
      <c r="E230" s="274"/>
      <c r="F230" s="274" t="s">
        <v>378</v>
      </c>
      <c r="G230" s="274"/>
      <c r="H230" s="275">
        <v>585.91300000000001</v>
      </c>
      <c r="I230" s="276"/>
      <c r="J230" s="276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86">
        <v>68</v>
      </c>
      <c r="E231" s="287" t="s">
        <v>512</v>
      </c>
      <c r="F231" s="287" t="s">
        <v>513</v>
      </c>
      <c r="G231" s="287" t="s">
        <v>127</v>
      </c>
      <c r="H231" s="288">
        <v>50.468000000000004</v>
      </c>
      <c r="I231" s="300">
        <v>0</v>
      </c>
      <c r="J231" s="285">
        <f>H231*I231</f>
        <v>0</v>
      </c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69"/>
      <c r="E232" s="270"/>
      <c r="F232" s="270" t="s">
        <v>514</v>
      </c>
      <c r="G232" s="270"/>
      <c r="H232" s="271">
        <v>50.468000000000004</v>
      </c>
      <c r="I232" s="272"/>
      <c r="J232" s="272"/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73"/>
      <c r="E233" s="274"/>
      <c r="F233" s="274" t="s">
        <v>378</v>
      </c>
      <c r="G233" s="274"/>
      <c r="H233" s="275">
        <v>50.468000000000004</v>
      </c>
      <c r="I233" s="276"/>
      <c r="J233" s="276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12.75">
      <c r="B234" s="121"/>
      <c r="C234" s="293"/>
      <c r="D234" s="289"/>
      <c r="E234" s="290" t="s">
        <v>85</v>
      </c>
      <c r="F234" s="290" t="s">
        <v>205</v>
      </c>
      <c r="G234" s="290"/>
      <c r="H234" s="291"/>
      <c r="I234" s="292"/>
      <c r="J234" s="292">
        <f>SUM(J235:J247)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22.5">
      <c r="B235" s="121"/>
      <c r="C235" s="293"/>
      <c r="D235" s="286">
        <v>52</v>
      </c>
      <c r="E235" s="287" t="s">
        <v>515</v>
      </c>
      <c r="F235" s="287" t="s">
        <v>516</v>
      </c>
      <c r="G235" s="287" t="s">
        <v>127</v>
      </c>
      <c r="H235" s="288">
        <v>685.35400000000004</v>
      </c>
      <c r="I235" s="300">
        <v>0</v>
      </c>
      <c r="J235" s="285">
        <f>H235*I235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>
      <c r="B236" s="121"/>
      <c r="C236" s="293"/>
      <c r="D236" s="269"/>
      <c r="E236" s="270"/>
      <c r="F236" s="270" t="s">
        <v>517</v>
      </c>
      <c r="G236" s="270"/>
      <c r="H236" s="271">
        <v>685.35400000000004</v>
      </c>
      <c r="I236" s="272"/>
      <c r="J236" s="272"/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273"/>
      <c r="E237" s="274"/>
      <c r="F237" s="274" t="s">
        <v>378</v>
      </c>
      <c r="G237" s="274"/>
      <c r="H237" s="275">
        <v>685.35400000000004</v>
      </c>
      <c r="I237" s="276"/>
      <c r="J237" s="276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>
      <c r="B238" s="106"/>
      <c r="C238" s="293"/>
      <c r="D238" s="286">
        <v>103</v>
      </c>
      <c r="E238" s="287" t="s">
        <v>518</v>
      </c>
      <c r="F238" s="287" t="s">
        <v>519</v>
      </c>
      <c r="G238" s="287" t="s">
        <v>137</v>
      </c>
      <c r="H238" s="288">
        <v>40.703000000000003</v>
      </c>
      <c r="I238" s="300">
        <v>0</v>
      </c>
      <c r="J238" s="285">
        <f>H238*I238</f>
        <v>0</v>
      </c>
      <c r="O238" s="108">
        <f>SUM(O239:O247)</f>
        <v>0</v>
      </c>
      <c r="Q238" s="108">
        <f>SUM(Q239:Q247)</f>
        <v>0</v>
      </c>
      <c r="S238" s="109">
        <f>SUM(S239:S247)</f>
        <v>0.83601919999999996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22.5">
      <c r="B239" s="31"/>
      <c r="C239" s="293"/>
      <c r="D239" s="269"/>
      <c r="E239" s="270"/>
      <c r="F239" s="270" t="s">
        <v>520</v>
      </c>
      <c r="G239" s="270"/>
      <c r="H239" s="271">
        <v>30.736000000000001</v>
      </c>
      <c r="I239" s="272"/>
      <c r="J239" s="272"/>
      <c r="L239" s="299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0.83601919999999996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>
      <c r="B240" s="118"/>
      <c r="C240" s="293"/>
      <c r="D240" s="269"/>
      <c r="E240" s="270"/>
      <c r="F240" s="270" t="s">
        <v>521</v>
      </c>
      <c r="G240" s="270"/>
      <c r="H240" s="271">
        <v>9.9670000000000005</v>
      </c>
      <c r="I240" s="272"/>
      <c r="J240" s="272"/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273"/>
      <c r="E241" s="274"/>
      <c r="F241" s="274" t="s">
        <v>378</v>
      </c>
      <c r="G241" s="274"/>
      <c r="H241" s="275">
        <v>40.703000000000003</v>
      </c>
      <c r="I241" s="276"/>
      <c r="J241" s="276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>
      <c r="B242" s="118"/>
      <c r="C242" s="293"/>
      <c r="D242" s="286">
        <v>104</v>
      </c>
      <c r="E242" s="287" t="s">
        <v>286</v>
      </c>
      <c r="F242" s="287" t="s">
        <v>287</v>
      </c>
      <c r="G242" s="287" t="s">
        <v>127</v>
      </c>
      <c r="H242" s="288">
        <v>271.34800000000001</v>
      </c>
      <c r="I242" s="300">
        <v>0</v>
      </c>
      <c r="J242" s="285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2.5">
      <c r="B243" s="121"/>
      <c r="C243" s="293"/>
      <c r="D243" s="269"/>
      <c r="E243" s="270"/>
      <c r="F243" s="270" t="s">
        <v>522</v>
      </c>
      <c r="G243" s="270"/>
      <c r="H243" s="271">
        <v>204.904</v>
      </c>
      <c r="I243" s="272"/>
      <c r="J243" s="272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>
      <c r="B244" s="118"/>
      <c r="C244" s="293"/>
      <c r="D244" s="269"/>
      <c r="E244" s="270"/>
      <c r="F244" s="270" t="s">
        <v>523</v>
      </c>
      <c r="G244" s="270"/>
      <c r="H244" s="271">
        <v>66.444000000000003</v>
      </c>
      <c r="I244" s="272"/>
      <c r="J244" s="272"/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>
      <c r="B245" s="121"/>
      <c r="C245" s="293"/>
      <c r="D245" s="273"/>
      <c r="E245" s="274"/>
      <c r="F245" s="274" t="s">
        <v>378</v>
      </c>
      <c r="G245" s="274"/>
      <c r="H245" s="275">
        <v>271.34800000000001</v>
      </c>
      <c r="I245" s="276"/>
      <c r="J245" s="276"/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>
      <c r="B246" s="118"/>
      <c r="C246" s="293"/>
      <c r="D246" s="286">
        <v>105</v>
      </c>
      <c r="E246" s="287" t="s">
        <v>288</v>
      </c>
      <c r="F246" s="287" t="s">
        <v>289</v>
      </c>
      <c r="G246" s="287" t="s">
        <v>127</v>
      </c>
      <c r="H246" s="288">
        <v>271.34800000000001</v>
      </c>
      <c r="I246" s="300">
        <v>0</v>
      </c>
      <c r="J246" s="285">
        <f>H246*I246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286">
        <v>106</v>
      </c>
      <c r="E247" s="287" t="s">
        <v>290</v>
      </c>
      <c r="F247" s="287" t="s">
        <v>291</v>
      </c>
      <c r="G247" s="287" t="s">
        <v>142</v>
      </c>
      <c r="H247" s="288">
        <v>4.181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>
      <c r="B248" s="106"/>
      <c r="C248" s="293"/>
      <c r="D248" s="269"/>
      <c r="E248" s="270"/>
      <c r="F248" s="270" t="s">
        <v>524</v>
      </c>
      <c r="G248" s="270"/>
      <c r="H248" s="271">
        <v>4.181</v>
      </c>
      <c r="I248" s="272"/>
      <c r="J248" s="272"/>
      <c r="O248" s="108">
        <f>SUM(O249:O263)</f>
        <v>0</v>
      </c>
      <c r="Q248" s="108">
        <f>SUM(Q249:Q263)</f>
        <v>0</v>
      </c>
      <c r="S248" s="109">
        <f>SUM(S249:S263)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SUM(BJ249:BJ263)</f>
        <v>0</v>
      </c>
    </row>
    <row r="249" spans="2:64" s="13" customFormat="1">
      <c r="B249" s="121"/>
      <c r="C249" s="293"/>
      <c r="D249" s="273"/>
      <c r="E249" s="274"/>
      <c r="F249" s="274" t="s">
        <v>378</v>
      </c>
      <c r="G249" s="274"/>
      <c r="H249" s="275">
        <v>4.181</v>
      </c>
      <c r="I249" s="276"/>
      <c r="J249" s="276"/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 ht="12.75">
      <c r="B250" s="118"/>
      <c r="C250" s="293"/>
      <c r="D250" s="289"/>
      <c r="E250" s="290" t="s">
        <v>88</v>
      </c>
      <c r="F250" s="290" t="s">
        <v>188</v>
      </c>
      <c r="G250" s="290"/>
      <c r="H250" s="291"/>
      <c r="I250" s="292"/>
      <c r="J250" s="292">
        <f>SUM(J251:J293)</f>
        <v>0</v>
      </c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22.5">
      <c r="B251" s="118"/>
      <c r="C251" s="293"/>
      <c r="D251" s="286">
        <v>61</v>
      </c>
      <c r="E251" s="287" t="s">
        <v>387</v>
      </c>
      <c r="F251" s="287" t="s">
        <v>388</v>
      </c>
      <c r="G251" s="287" t="s">
        <v>127</v>
      </c>
      <c r="H251" s="288">
        <v>685.35400000000004</v>
      </c>
      <c r="I251" s="300">
        <v>0</v>
      </c>
      <c r="J251" s="285">
        <f>H251*I251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">
      <c r="B252" s="31"/>
      <c r="C252" s="293"/>
      <c r="D252" s="286">
        <v>60</v>
      </c>
      <c r="E252" s="287" t="s">
        <v>525</v>
      </c>
      <c r="F252" s="287" t="s">
        <v>526</v>
      </c>
      <c r="G252" s="287" t="s">
        <v>127</v>
      </c>
      <c r="H252" s="288">
        <v>685.35400000000004</v>
      </c>
      <c r="I252" s="300">
        <v>0</v>
      </c>
      <c r="J252" s="285">
        <f>H252*I252</f>
        <v>0</v>
      </c>
      <c r="L252" s="299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>
      <c r="B253" s="121"/>
      <c r="C253" s="293"/>
      <c r="D253" s="269"/>
      <c r="E253" s="270"/>
      <c r="F253" s="270" t="s">
        <v>517</v>
      </c>
      <c r="G253" s="270"/>
      <c r="H253" s="271">
        <v>685.35400000000004</v>
      </c>
      <c r="I253" s="272"/>
      <c r="J253" s="272"/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273"/>
      <c r="E254" s="274"/>
      <c r="F254" s="274" t="s">
        <v>378</v>
      </c>
      <c r="G254" s="274"/>
      <c r="H254" s="275">
        <v>685.35400000000004</v>
      </c>
      <c r="I254" s="276"/>
      <c r="J254" s="276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12">
      <c r="B255" s="31"/>
      <c r="C255" s="293"/>
      <c r="D255" s="286">
        <v>63</v>
      </c>
      <c r="E255" s="287" t="s">
        <v>292</v>
      </c>
      <c r="F255" s="287" t="s">
        <v>293</v>
      </c>
      <c r="G255" s="287" t="s">
        <v>127</v>
      </c>
      <c r="H255" s="288">
        <v>2357.8009999999999</v>
      </c>
      <c r="I255" s="300">
        <v>0</v>
      </c>
      <c r="J255" s="285">
        <f>H255*I255</f>
        <v>0</v>
      </c>
      <c r="L255" s="299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31"/>
      <c r="C256" s="293"/>
      <c r="D256" s="269"/>
      <c r="E256" s="270"/>
      <c r="F256" s="270" t="s">
        <v>527</v>
      </c>
      <c r="G256" s="270"/>
      <c r="H256" s="271">
        <v>1820.1980000000001</v>
      </c>
      <c r="I256" s="272"/>
      <c r="J256" s="272"/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">
      <c r="B257" s="31"/>
      <c r="C257" s="293"/>
      <c r="D257" s="269"/>
      <c r="E257" s="270"/>
      <c r="F257" s="270" t="s">
        <v>528</v>
      </c>
      <c r="G257" s="270"/>
      <c r="H257" s="271">
        <v>537.60299999999995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12">
      <c r="B258" s="31"/>
      <c r="C258" s="293"/>
      <c r="D258" s="273"/>
      <c r="E258" s="274"/>
      <c r="F258" s="274" t="s">
        <v>378</v>
      </c>
      <c r="G258" s="274"/>
      <c r="H258" s="275">
        <v>2357.8009999999999</v>
      </c>
      <c r="I258" s="276"/>
      <c r="J258" s="276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22.5">
      <c r="B259" s="31"/>
      <c r="C259" s="293"/>
      <c r="D259" s="286">
        <v>59</v>
      </c>
      <c r="E259" s="287" t="s">
        <v>529</v>
      </c>
      <c r="F259" s="287" t="s">
        <v>530</v>
      </c>
      <c r="G259" s="287" t="s">
        <v>127</v>
      </c>
      <c r="H259" s="288">
        <v>2357.8009999999999</v>
      </c>
      <c r="I259" s="300">
        <v>0</v>
      </c>
      <c r="J259" s="285">
        <f>H259*I259</f>
        <v>0</v>
      </c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>
      <c r="B260" s="118"/>
      <c r="C260" s="293"/>
      <c r="D260" s="269"/>
      <c r="E260" s="270"/>
      <c r="F260" s="270" t="s">
        <v>527</v>
      </c>
      <c r="G260" s="270"/>
      <c r="H260" s="271">
        <v>1820.1980000000001</v>
      </c>
      <c r="I260" s="272"/>
      <c r="J260" s="272"/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269"/>
      <c r="E261" s="270"/>
      <c r="F261" s="270" t="s">
        <v>528</v>
      </c>
      <c r="G261" s="270"/>
      <c r="H261" s="271">
        <v>537.60299999999995</v>
      </c>
      <c r="I261" s="272"/>
      <c r="J261" s="272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4" customFormat="1">
      <c r="B262" s="124"/>
      <c r="C262" s="293"/>
      <c r="D262" s="273"/>
      <c r="E262" s="274"/>
      <c r="F262" s="274" t="s">
        <v>378</v>
      </c>
      <c r="G262" s="274"/>
      <c r="H262" s="275">
        <v>2357.8009999999999</v>
      </c>
      <c r="I262" s="276"/>
      <c r="J262" s="276"/>
      <c r="S262" s="126"/>
      <c r="AS262" s="125" t="s">
        <v>129</v>
      </c>
      <c r="AT262" s="125" t="s">
        <v>81</v>
      </c>
      <c r="AU262" s="14" t="s">
        <v>85</v>
      </c>
      <c r="AV262" s="14" t="s">
        <v>31</v>
      </c>
      <c r="AW262" s="14" t="s">
        <v>19</v>
      </c>
      <c r="AX262" s="125" t="s">
        <v>125</v>
      </c>
    </row>
    <row r="263" spans="2:64" s="1" customFormat="1" ht="12">
      <c r="B263" s="31"/>
      <c r="C263" s="293"/>
      <c r="D263" s="286">
        <v>136</v>
      </c>
      <c r="E263" s="287" t="s">
        <v>294</v>
      </c>
      <c r="F263" s="287" t="s">
        <v>295</v>
      </c>
      <c r="G263" s="287" t="s">
        <v>127</v>
      </c>
      <c r="H263" s="288">
        <v>22.312999999999999</v>
      </c>
      <c r="I263" s="300">
        <v>0</v>
      </c>
      <c r="J263" s="285">
        <f>H263*I263</f>
        <v>0</v>
      </c>
      <c r="L263" s="299" t="s">
        <v>1</v>
      </c>
      <c r="M263" s="113" t="s">
        <v>40</v>
      </c>
      <c r="O263" s="114">
        <f>N263*H263</f>
        <v>0</v>
      </c>
      <c r="P263" s="114">
        <v>0</v>
      </c>
      <c r="Q263" s="114">
        <f>P263*H263</f>
        <v>0</v>
      </c>
      <c r="R263" s="114">
        <v>0</v>
      </c>
      <c r="S263" s="115">
        <f>R263*H263</f>
        <v>0</v>
      </c>
      <c r="AQ263" s="116" t="s">
        <v>165</v>
      </c>
      <c r="AS263" s="116" t="s">
        <v>126</v>
      </c>
      <c r="AT263" s="116" t="s">
        <v>81</v>
      </c>
      <c r="AX263" s="16" t="s">
        <v>125</v>
      </c>
      <c r="BD263" s="117">
        <f>IF(M263="základní",J263,0)</f>
        <v>0</v>
      </c>
      <c r="BE263" s="117">
        <f>IF(M263="snížená",J263,0)</f>
        <v>0</v>
      </c>
      <c r="BF263" s="117">
        <f>IF(M263="zákl. přenesená",J263,0)</f>
        <v>0</v>
      </c>
      <c r="BG263" s="117">
        <f>IF(M263="sníž. přenesená",J263,0)</f>
        <v>0</v>
      </c>
      <c r="BH263" s="117">
        <f>IF(M263="nulová",J263,0)</f>
        <v>0</v>
      </c>
      <c r="BI263" s="16" t="s">
        <v>19</v>
      </c>
      <c r="BJ263" s="117">
        <f>ROUND(I263*H263,2)</f>
        <v>0</v>
      </c>
      <c r="BK263" s="16" t="s">
        <v>165</v>
      </c>
      <c r="BL263" s="116" t="s">
        <v>174</v>
      </c>
    </row>
    <row r="264" spans="2:64" s="1" customFormat="1" ht="33.75">
      <c r="B264" s="31"/>
      <c r="C264" s="293"/>
      <c r="D264" s="286">
        <v>133</v>
      </c>
      <c r="E264" s="287" t="s">
        <v>531</v>
      </c>
      <c r="F264" s="287" t="s">
        <v>532</v>
      </c>
      <c r="G264" s="287" t="s">
        <v>127</v>
      </c>
      <c r="H264" s="288">
        <v>22.312999999999999</v>
      </c>
      <c r="I264" s="300">
        <v>0</v>
      </c>
      <c r="J264" s="285">
        <f>H264*I264</f>
        <v>0</v>
      </c>
    </row>
    <row r="265" spans="2:64">
      <c r="B265" s="131"/>
      <c r="C265" s="293"/>
      <c r="D265" s="269"/>
      <c r="E265" s="270"/>
      <c r="F265" s="270" t="s">
        <v>533</v>
      </c>
      <c r="G265" s="270"/>
      <c r="H265" s="271">
        <v>22.312999999999999</v>
      </c>
      <c r="I265" s="272"/>
      <c r="J265" s="272"/>
    </row>
    <row r="266" spans="2:64">
      <c r="B266" s="131"/>
      <c r="C266" s="293"/>
      <c r="D266" s="273"/>
      <c r="E266" s="274"/>
      <c r="F266" s="274" t="s">
        <v>378</v>
      </c>
      <c r="G266" s="274"/>
      <c r="H266" s="275">
        <v>22.312999999999999</v>
      </c>
      <c r="I266" s="276"/>
      <c r="J266" s="276"/>
    </row>
    <row r="267" spans="2:64" ht="22.5">
      <c r="B267" s="131"/>
      <c r="C267" s="293"/>
      <c r="D267" s="282">
        <v>134</v>
      </c>
      <c r="E267" s="283" t="s">
        <v>534</v>
      </c>
      <c r="F267" s="283" t="s">
        <v>535</v>
      </c>
      <c r="G267" s="283" t="s">
        <v>127</v>
      </c>
      <c r="H267" s="284">
        <v>23.428999999999998</v>
      </c>
      <c r="I267" s="300">
        <v>0</v>
      </c>
      <c r="J267" s="281">
        <f>H267*I267</f>
        <v>0</v>
      </c>
    </row>
    <row r="268" spans="2:64">
      <c r="B268" s="131"/>
      <c r="C268" s="293"/>
      <c r="D268" s="273"/>
      <c r="E268" s="274"/>
      <c r="F268" s="274" t="s">
        <v>536</v>
      </c>
      <c r="G268" s="274"/>
      <c r="H268" s="275">
        <v>23.428999999999998</v>
      </c>
      <c r="I268" s="276"/>
      <c r="J268" s="276"/>
    </row>
    <row r="269" spans="2:64" ht="22.5">
      <c r="B269" s="131"/>
      <c r="C269" s="293"/>
      <c r="D269" s="286">
        <v>135</v>
      </c>
      <c r="E269" s="287" t="s">
        <v>537</v>
      </c>
      <c r="F269" s="287" t="s">
        <v>538</v>
      </c>
      <c r="G269" s="287" t="s">
        <v>127</v>
      </c>
      <c r="H269" s="288">
        <v>22.312999999999999</v>
      </c>
      <c r="I269" s="300">
        <v>0</v>
      </c>
      <c r="J269" s="285">
        <f>H269*I269</f>
        <v>0</v>
      </c>
    </row>
    <row r="270" spans="2:64">
      <c r="B270" s="131"/>
      <c r="C270" s="293"/>
      <c r="D270" s="286">
        <v>137</v>
      </c>
      <c r="E270" s="287" t="s">
        <v>296</v>
      </c>
      <c r="F270" s="287" t="s">
        <v>297</v>
      </c>
      <c r="G270" s="287" t="s">
        <v>127</v>
      </c>
      <c r="H270" s="288">
        <v>728.84900000000005</v>
      </c>
      <c r="I270" s="300">
        <v>0</v>
      </c>
      <c r="J270" s="285">
        <f>H270*I270</f>
        <v>0</v>
      </c>
    </row>
    <row r="271" spans="2:64">
      <c r="B271" s="131"/>
      <c r="C271" s="293"/>
      <c r="D271" s="269"/>
      <c r="E271" s="270"/>
      <c r="F271" s="270" t="s">
        <v>539</v>
      </c>
      <c r="G271" s="270"/>
      <c r="H271" s="271">
        <v>758.94</v>
      </c>
      <c r="I271" s="272"/>
      <c r="J271" s="272"/>
    </row>
    <row r="272" spans="2:64" ht="33.75">
      <c r="B272" s="131"/>
      <c r="C272" s="293"/>
      <c r="D272" s="269"/>
      <c r="E272" s="270"/>
      <c r="F272" s="270" t="s">
        <v>494</v>
      </c>
      <c r="G272" s="270"/>
      <c r="H272" s="271">
        <v>-141.70099999999999</v>
      </c>
      <c r="I272" s="272"/>
      <c r="J272" s="272"/>
    </row>
    <row r="273" spans="2:10">
      <c r="B273" s="131"/>
      <c r="C273" s="293"/>
      <c r="D273" s="269"/>
      <c r="E273" s="270"/>
      <c r="F273" s="270" t="s">
        <v>495</v>
      </c>
      <c r="G273" s="270"/>
      <c r="H273" s="271">
        <v>0.87</v>
      </c>
      <c r="I273" s="272"/>
      <c r="J273" s="272"/>
    </row>
    <row r="274" spans="2:10" ht="22.5">
      <c r="B274" s="131"/>
      <c r="C274" s="293"/>
      <c r="D274" s="269"/>
      <c r="E274" s="270"/>
      <c r="F274" s="270" t="s">
        <v>540</v>
      </c>
      <c r="G274" s="270"/>
      <c r="H274" s="271">
        <v>110.74</v>
      </c>
      <c r="I274" s="272"/>
      <c r="J274" s="272"/>
    </row>
    <row r="275" spans="2:10">
      <c r="B275" s="131"/>
      <c r="C275" s="293"/>
      <c r="D275" s="273"/>
      <c r="E275" s="274"/>
      <c r="F275" s="274" t="s">
        <v>378</v>
      </c>
      <c r="G275" s="274"/>
      <c r="H275" s="275">
        <v>728.84900000000005</v>
      </c>
      <c r="I275" s="276"/>
      <c r="J275" s="276"/>
    </row>
    <row r="276" spans="2:10" ht="22.5">
      <c r="B276" s="131"/>
      <c r="C276" s="293"/>
      <c r="D276" s="286">
        <v>98</v>
      </c>
      <c r="E276" s="287" t="s">
        <v>207</v>
      </c>
      <c r="F276" s="287" t="s">
        <v>298</v>
      </c>
      <c r="G276" s="287" t="s">
        <v>127</v>
      </c>
      <c r="H276" s="288">
        <v>67.548000000000002</v>
      </c>
      <c r="I276" s="300">
        <v>0</v>
      </c>
      <c r="J276" s="285">
        <f>H276*I276</f>
        <v>0</v>
      </c>
    </row>
    <row r="277" spans="2:10">
      <c r="B277" s="131"/>
      <c r="C277" s="293"/>
      <c r="D277" s="269"/>
      <c r="E277" s="270"/>
      <c r="F277" s="270" t="s">
        <v>541</v>
      </c>
      <c r="G277" s="270"/>
      <c r="H277" s="271">
        <v>67.548000000000002</v>
      </c>
      <c r="I277" s="272"/>
      <c r="J277" s="272"/>
    </row>
    <row r="278" spans="2:10">
      <c r="B278" s="131"/>
      <c r="C278" s="293"/>
      <c r="D278" s="273"/>
      <c r="E278" s="274"/>
      <c r="F278" s="274" t="s">
        <v>378</v>
      </c>
      <c r="G278" s="274"/>
      <c r="H278" s="275">
        <v>67.548000000000002</v>
      </c>
      <c r="I278" s="276"/>
      <c r="J278" s="276"/>
    </row>
    <row r="279" spans="2:10" ht="33.75">
      <c r="B279" s="131"/>
      <c r="C279" s="293"/>
      <c r="D279" s="286">
        <v>139</v>
      </c>
      <c r="E279" s="287" t="s">
        <v>542</v>
      </c>
      <c r="F279" s="287" t="s">
        <v>543</v>
      </c>
      <c r="G279" s="287" t="s">
        <v>127</v>
      </c>
      <c r="H279" s="288">
        <v>728.84900000000005</v>
      </c>
      <c r="I279" s="300">
        <v>0</v>
      </c>
      <c r="J279" s="285">
        <f>H279*I279</f>
        <v>0</v>
      </c>
    </row>
    <row r="280" spans="2:10" ht="22.5">
      <c r="B280" s="131"/>
      <c r="C280" s="293"/>
      <c r="D280" s="282">
        <v>140</v>
      </c>
      <c r="E280" s="283" t="s">
        <v>534</v>
      </c>
      <c r="F280" s="283" t="s">
        <v>535</v>
      </c>
      <c r="G280" s="283" t="s">
        <v>127</v>
      </c>
      <c r="H280" s="284">
        <v>765.29100000000005</v>
      </c>
      <c r="I280" s="300">
        <v>0</v>
      </c>
      <c r="J280" s="281">
        <f>H280*I280</f>
        <v>0</v>
      </c>
    </row>
    <row r="281" spans="2:10">
      <c r="B281" s="131"/>
      <c r="C281" s="293"/>
      <c r="D281" s="273"/>
      <c r="E281" s="274"/>
      <c r="F281" s="274" t="s">
        <v>544</v>
      </c>
      <c r="G281" s="274"/>
      <c r="H281" s="275">
        <v>765.29100000000005</v>
      </c>
      <c r="I281" s="276"/>
      <c r="J281" s="276"/>
    </row>
    <row r="282" spans="2:10" ht="22.5">
      <c r="B282" s="131"/>
      <c r="C282" s="293"/>
      <c r="D282" s="286">
        <v>99</v>
      </c>
      <c r="E282" s="287" t="s">
        <v>208</v>
      </c>
      <c r="F282" s="287" t="s">
        <v>299</v>
      </c>
      <c r="G282" s="287" t="s">
        <v>127</v>
      </c>
      <c r="H282" s="288">
        <v>67.548000000000002</v>
      </c>
      <c r="I282" s="300">
        <v>0</v>
      </c>
      <c r="J282" s="285">
        <f>H282*I282</f>
        <v>0</v>
      </c>
    </row>
    <row r="283" spans="2:10">
      <c r="B283" s="131"/>
      <c r="C283" s="293"/>
      <c r="D283" s="269"/>
      <c r="E283" s="270"/>
      <c r="F283" s="270" t="s">
        <v>541</v>
      </c>
      <c r="G283" s="270"/>
      <c r="H283" s="271">
        <v>67.548000000000002</v>
      </c>
      <c r="I283" s="272"/>
      <c r="J283" s="272"/>
    </row>
    <row r="284" spans="2:10">
      <c r="B284" s="131"/>
      <c r="C284" s="293"/>
      <c r="D284" s="273"/>
      <c r="E284" s="274"/>
      <c r="F284" s="274" t="s">
        <v>378</v>
      </c>
      <c r="G284" s="274"/>
      <c r="H284" s="275">
        <v>67.548000000000002</v>
      </c>
      <c r="I284" s="276"/>
      <c r="J284" s="276"/>
    </row>
    <row r="285" spans="2:10" ht="22.5">
      <c r="B285" s="131"/>
      <c r="C285" s="293"/>
      <c r="D285" s="286">
        <v>138</v>
      </c>
      <c r="E285" s="287" t="s">
        <v>545</v>
      </c>
      <c r="F285" s="287" t="s">
        <v>546</v>
      </c>
      <c r="G285" s="287" t="s">
        <v>127</v>
      </c>
      <c r="H285" s="288">
        <v>728.84900000000005</v>
      </c>
      <c r="I285" s="300">
        <v>0</v>
      </c>
      <c r="J285" s="285">
        <f>H285*I285</f>
        <v>0</v>
      </c>
    </row>
    <row r="286" spans="2:10" ht="22.5">
      <c r="B286" s="131"/>
      <c r="C286" s="293"/>
      <c r="D286" s="286">
        <v>11</v>
      </c>
      <c r="E286" s="287" t="s">
        <v>389</v>
      </c>
      <c r="F286" s="287" t="s">
        <v>390</v>
      </c>
      <c r="G286" s="287" t="s">
        <v>137</v>
      </c>
      <c r="H286" s="288">
        <v>50.463000000000001</v>
      </c>
      <c r="I286" s="300">
        <v>0</v>
      </c>
      <c r="J286" s="285">
        <f>H286*I286</f>
        <v>0</v>
      </c>
    </row>
    <row r="287" spans="2:10">
      <c r="B287" s="131"/>
      <c r="C287" s="293"/>
      <c r="D287" s="269"/>
      <c r="E287" s="270"/>
      <c r="F287" s="270" t="s">
        <v>547</v>
      </c>
      <c r="G287" s="270"/>
      <c r="H287" s="271">
        <v>41.344999999999999</v>
      </c>
      <c r="I287" s="272"/>
      <c r="J287" s="272"/>
    </row>
    <row r="288" spans="2:10">
      <c r="B288" s="131"/>
      <c r="C288" s="293"/>
      <c r="D288" s="269"/>
      <c r="E288" s="270"/>
      <c r="F288" s="270" t="s">
        <v>548</v>
      </c>
      <c r="G288" s="270"/>
      <c r="H288" s="271">
        <v>9.1180000000000003</v>
      </c>
      <c r="I288" s="272"/>
      <c r="J288" s="272"/>
    </row>
    <row r="289" spans="2:10">
      <c r="B289" s="131"/>
      <c r="C289" s="293"/>
      <c r="D289" s="273"/>
      <c r="E289" s="274"/>
      <c r="F289" s="274" t="s">
        <v>378</v>
      </c>
      <c r="G289" s="274"/>
      <c r="H289" s="275">
        <v>50.463000000000001</v>
      </c>
      <c r="I289" s="276"/>
      <c r="J289" s="276"/>
    </row>
    <row r="290" spans="2:10">
      <c r="B290" s="131"/>
      <c r="C290" s="293"/>
      <c r="D290" s="286">
        <v>17</v>
      </c>
      <c r="E290" s="287" t="s">
        <v>300</v>
      </c>
      <c r="F290" s="287" t="s">
        <v>301</v>
      </c>
      <c r="G290" s="287" t="s">
        <v>127</v>
      </c>
      <c r="H290" s="288">
        <v>685.35400000000004</v>
      </c>
      <c r="I290" s="300">
        <v>0</v>
      </c>
      <c r="J290" s="285">
        <f>H290*I290</f>
        <v>0</v>
      </c>
    </row>
    <row r="291" spans="2:10">
      <c r="B291" s="131"/>
      <c r="C291" s="293"/>
      <c r="D291" s="269"/>
      <c r="E291" s="270"/>
      <c r="F291" s="270" t="s">
        <v>517</v>
      </c>
      <c r="G291" s="270"/>
      <c r="H291" s="271">
        <v>685.35400000000004</v>
      </c>
      <c r="I291" s="272"/>
      <c r="J291" s="272"/>
    </row>
    <row r="292" spans="2:10">
      <c r="B292" s="131"/>
      <c r="C292" s="293"/>
      <c r="D292" s="273"/>
      <c r="E292" s="274"/>
      <c r="F292" s="274" t="s">
        <v>378</v>
      </c>
      <c r="G292" s="274"/>
      <c r="H292" s="275">
        <v>685.35400000000004</v>
      </c>
      <c r="I292" s="276"/>
      <c r="J292" s="276"/>
    </row>
    <row r="293" spans="2:10">
      <c r="B293" s="131"/>
      <c r="C293" s="293"/>
      <c r="D293" s="286">
        <v>37</v>
      </c>
      <c r="E293" s="287" t="s">
        <v>549</v>
      </c>
      <c r="F293" s="287" t="s">
        <v>550</v>
      </c>
      <c r="G293" s="287" t="s">
        <v>127</v>
      </c>
      <c r="H293" s="288">
        <v>819</v>
      </c>
      <c r="I293" s="300">
        <v>0</v>
      </c>
      <c r="J293" s="285">
        <f>H293*I293</f>
        <v>0</v>
      </c>
    </row>
    <row r="294" spans="2:10">
      <c r="B294" s="131"/>
      <c r="C294" s="293"/>
      <c r="D294" s="269"/>
      <c r="E294" s="270"/>
      <c r="F294" s="270" t="s">
        <v>551</v>
      </c>
      <c r="G294" s="270"/>
      <c r="H294" s="271">
        <v>819</v>
      </c>
      <c r="I294" s="272"/>
      <c r="J294" s="272"/>
    </row>
    <row r="295" spans="2:10">
      <c r="B295" s="131"/>
      <c r="C295" s="293"/>
      <c r="D295" s="273"/>
      <c r="E295" s="274"/>
      <c r="F295" s="274" t="s">
        <v>378</v>
      </c>
      <c r="G295" s="274"/>
      <c r="H295" s="275">
        <v>819</v>
      </c>
      <c r="I295" s="276"/>
      <c r="J295" s="276"/>
    </row>
    <row r="296" spans="2:10" ht="12.75">
      <c r="B296" s="131"/>
      <c r="C296" s="293"/>
      <c r="D296" s="289"/>
      <c r="E296" s="290" t="s">
        <v>90</v>
      </c>
      <c r="F296" s="290" t="s">
        <v>189</v>
      </c>
      <c r="G296" s="290"/>
      <c r="H296" s="291"/>
      <c r="I296" s="292"/>
      <c r="J296" s="292">
        <f>SUM(J297:J320)</f>
        <v>0</v>
      </c>
    </row>
    <row r="297" spans="2:10" ht="22.5">
      <c r="B297" s="131"/>
      <c r="C297" s="293"/>
      <c r="D297" s="286">
        <v>127</v>
      </c>
      <c r="E297" s="287" t="s">
        <v>552</v>
      </c>
      <c r="F297" s="287" t="s">
        <v>553</v>
      </c>
      <c r="G297" s="287" t="s">
        <v>127</v>
      </c>
      <c r="H297" s="288">
        <v>911.36</v>
      </c>
      <c r="I297" s="300">
        <v>0</v>
      </c>
      <c r="J297" s="285">
        <f>H297*I297</f>
        <v>0</v>
      </c>
    </row>
    <row r="298" spans="2:10">
      <c r="B298" s="131"/>
      <c r="C298" s="293"/>
      <c r="D298" s="269"/>
      <c r="E298" s="270"/>
      <c r="F298" s="270" t="s">
        <v>554</v>
      </c>
      <c r="G298" s="270"/>
      <c r="H298" s="271">
        <v>867.36</v>
      </c>
      <c r="I298" s="272"/>
      <c r="J298" s="272"/>
    </row>
    <row r="299" spans="2:10">
      <c r="B299" s="131"/>
      <c r="C299" s="293"/>
      <c r="D299" s="269"/>
      <c r="E299" s="270"/>
      <c r="F299" s="270" t="s">
        <v>555</v>
      </c>
      <c r="G299" s="270"/>
      <c r="H299" s="271">
        <v>44</v>
      </c>
      <c r="I299" s="272"/>
      <c r="J299" s="272"/>
    </row>
    <row r="300" spans="2:10">
      <c r="B300" s="131"/>
      <c r="C300" s="293"/>
      <c r="D300" s="273"/>
      <c r="E300" s="274"/>
      <c r="F300" s="274" t="s">
        <v>378</v>
      </c>
      <c r="G300" s="274"/>
      <c r="H300" s="275">
        <v>911.36</v>
      </c>
      <c r="I300" s="276"/>
      <c r="J300" s="276"/>
    </row>
    <row r="301" spans="2:10" ht="22.5">
      <c r="B301" s="131"/>
      <c r="C301" s="293"/>
      <c r="D301" s="286">
        <v>128</v>
      </c>
      <c r="E301" s="287" t="s">
        <v>556</v>
      </c>
      <c r="F301" s="287" t="s">
        <v>557</v>
      </c>
      <c r="G301" s="287" t="s">
        <v>127</v>
      </c>
      <c r="H301" s="288">
        <v>54681.599999999999</v>
      </c>
      <c r="I301" s="300">
        <v>0</v>
      </c>
      <c r="J301" s="285">
        <f>H301*I301</f>
        <v>0</v>
      </c>
    </row>
    <row r="302" spans="2:10">
      <c r="B302" s="131"/>
      <c r="C302" s="293"/>
      <c r="D302" s="269"/>
      <c r="E302" s="270"/>
      <c r="F302" s="270" t="s">
        <v>558</v>
      </c>
      <c r="G302" s="270"/>
      <c r="H302" s="271">
        <v>54681.599999999999</v>
      </c>
      <c r="I302" s="272"/>
      <c r="J302" s="272"/>
    </row>
    <row r="303" spans="2:10">
      <c r="B303" s="131"/>
      <c r="C303" s="293"/>
      <c r="D303" s="273"/>
      <c r="E303" s="274"/>
      <c r="F303" s="274" t="s">
        <v>378</v>
      </c>
      <c r="G303" s="274"/>
      <c r="H303" s="275">
        <v>54681.599999999999</v>
      </c>
      <c r="I303" s="276"/>
      <c r="J303" s="276"/>
    </row>
    <row r="304" spans="2:10" ht="22.5">
      <c r="B304" s="131"/>
      <c r="C304" s="293"/>
      <c r="D304" s="286">
        <v>129</v>
      </c>
      <c r="E304" s="287" t="s">
        <v>559</v>
      </c>
      <c r="F304" s="287" t="s">
        <v>560</v>
      </c>
      <c r="G304" s="287" t="s">
        <v>127</v>
      </c>
      <c r="H304" s="288">
        <v>911.36</v>
      </c>
      <c r="I304" s="300">
        <v>0</v>
      </c>
      <c r="J304" s="285">
        <f>H304*I304</f>
        <v>0</v>
      </c>
    </row>
    <row r="305" spans="2:10">
      <c r="B305" s="131"/>
      <c r="C305" s="293"/>
      <c r="D305" s="286">
        <v>130</v>
      </c>
      <c r="E305" s="287" t="s">
        <v>209</v>
      </c>
      <c r="F305" s="287" t="s">
        <v>210</v>
      </c>
      <c r="G305" s="287" t="s">
        <v>127</v>
      </c>
      <c r="H305" s="288">
        <v>911.36</v>
      </c>
      <c r="I305" s="300">
        <v>0</v>
      </c>
      <c r="J305" s="285">
        <f>H305*I305</f>
        <v>0</v>
      </c>
    </row>
    <row r="306" spans="2:10">
      <c r="B306" s="131"/>
      <c r="C306" s="293"/>
      <c r="D306" s="269"/>
      <c r="E306" s="270"/>
      <c r="F306" s="270" t="s">
        <v>554</v>
      </c>
      <c r="G306" s="270"/>
      <c r="H306" s="271">
        <v>867.36</v>
      </c>
      <c r="I306" s="272"/>
      <c r="J306" s="272"/>
    </row>
    <row r="307" spans="2:10">
      <c r="B307" s="131"/>
      <c r="C307" s="293"/>
      <c r="D307" s="269"/>
      <c r="E307" s="270"/>
      <c r="F307" s="270" t="s">
        <v>555</v>
      </c>
      <c r="G307" s="270"/>
      <c r="H307" s="271">
        <v>44</v>
      </c>
      <c r="I307" s="272"/>
      <c r="J307" s="272"/>
    </row>
    <row r="308" spans="2:10">
      <c r="B308" s="131"/>
      <c r="C308" s="293"/>
      <c r="D308" s="273"/>
      <c r="E308" s="274"/>
      <c r="F308" s="274" t="s">
        <v>378</v>
      </c>
      <c r="G308" s="274"/>
      <c r="H308" s="275">
        <v>911.36</v>
      </c>
      <c r="I308" s="276"/>
      <c r="J308" s="276"/>
    </row>
    <row r="309" spans="2:10">
      <c r="B309" s="131"/>
      <c r="C309" s="293"/>
      <c r="D309" s="286">
        <v>131</v>
      </c>
      <c r="E309" s="287" t="s">
        <v>211</v>
      </c>
      <c r="F309" s="287" t="s">
        <v>212</v>
      </c>
      <c r="G309" s="287" t="s">
        <v>127</v>
      </c>
      <c r="H309" s="288">
        <v>54681.599999999999</v>
      </c>
      <c r="I309" s="300">
        <v>0</v>
      </c>
      <c r="J309" s="285">
        <f>H309*I309</f>
        <v>0</v>
      </c>
    </row>
    <row r="310" spans="2:10">
      <c r="B310" s="131"/>
      <c r="C310" s="293"/>
      <c r="D310" s="269"/>
      <c r="E310" s="270"/>
      <c r="F310" s="270" t="s">
        <v>558</v>
      </c>
      <c r="G310" s="270"/>
      <c r="H310" s="271">
        <v>54681.599999999999</v>
      </c>
      <c r="I310" s="272"/>
      <c r="J310" s="272"/>
    </row>
    <row r="311" spans="2:10">
      <c r="B311" s="131"/>
      <c r="C311" s="293"/>
      <c r="D311" s="273"/>
      <c r="E311" s="274"/>
      <c r="F311" s="274" t="s">
        <v>378</v>
      </c>
      <c r="G311" s="274"/>
      <c r="H311" s="275">
        <v>54681.599999999999</v>
      </c>
      <c r="I311" s="276"/>
      <c r="J311" s="276"/>
    </row>
    <row r="312" spans="2:10">
      <c r="B312" s="131"/>
      <c r="C312" s="293"/>
      <c r="D312" s="286">
        <v>132</v>
      </c>
      <c r="E312" s="287" t="s">
        <v>213</v>
      </c>
      <c r="F312" s="287" t="s">
        <v>214</v>
      </c>
      <c r="G312" s="287" t="s">
        <v>127</v>
      </c>
      <c r="H312" s="288">
        <v>911.36</v>
      </c>
      <c r="I312" s="300">
        <v>0</v>
      </c>
      <c r="J312" s="285">
        <f>H312*I312</f>
        <v>0</v>
      </c>
    </row>
    <row r="313" spans="2:10" ht="22.5">
      <c r="B313" s="131"/>
      <c r="C313" s="293"/>
      <c r="D313" s="286">
        <v>5</v>
      </c>
      <c r="E313" s="287" t="s">
        <v>561</v>
      </c>
      <c r="F313" s="287" t="s">
        <v>562</v>
      </c>
      <c r="G313" s="287" t="s">
        <v>127</v>
      </c>
      <c r="H313" s="288">
        <v>940.9</v>
      </c>
      <c r="I313" s="300">
        <v>0</v>
      </c>
      <c r="J313" s="285">
        <f>H313*I313</f>
        <v>0</v>
      </c>
    </row>
    <row r="314" spans="2:10">
      <c r="B314" s="131"/>
      <c r="C314" s="293"/>
      <c r="D314" s="269"/>
      <c r="E314" s="270"/>
      <c r="F314" s="270" t="s">
        <v>563</v>
      </c>
      <c r="G314" s="270"/>
      <c r="H314" s="271">
        <v>940.9</v>
      </c>
      <c r="I314" s="272"/>
      <c r="J314" s="272"/>
    </row>
    <row r="315" spans="2:10">
      <c r="B315" s="131"/>
      <c r="C315" s="293"/>
      <c r="D315" s="273"/>
      <c r="E315" s="274"/>
      <c r="F315" s="274" t="s">
        <v>378</v>
      </c>
      <c r="G315" s="274"/>
      <c r="H315" s="275">
        <v>940.9</v>
      </c>
      <c r="I315" s="276"/>
      <c r="J315" s="276"/>
    </row>
    <row r="316" spans="2:10">
      <c r="B316" s="131"/>
      <c r="C316" s="293"/>
      <c r="D316" s="286">
        <v>179</v>
      </c>
      <c r="E316" s="287" t="s">
        <v>564</v>
      </c>
      <c r="F316" s="287" t="s">
        <v>565</v>
      </c>
      <c r="G316" s="287" t="s">
        <v>132</v>
      </c>
      <c r="H316" s="288">
        <v>3</v>
      </c>
      <c r="I316" s="300">
        <v>0</v>
      </c>
      <c r="J316" s="285">
        <f>H316*I316</f>
        <v>0</v>
      </c>
    </row>
    <row r="317" spans="2:10">
      <c r="B317" s="131"/>
      <c r="C317" s="293"/>
      <c r="D317" s="286">
        <v>180</v>
      </c>
      <c r="E317" s="287" t="s">
        <v>566</v>
      </c>
      <c r="F317" s="287" t="s">
        <v>567</v>
      </c>
      <c r="G317" s="287" t="s">
        <v>132</v>
      </c>
      <c r="H317" s="288">
        <v>6</v>
      </c>
      <c r="I317" s="300">
        <v>0</v>
      </c>
      <c r="J317" s="285">
        <f>H317*I317</f>
        <v>0</v>
      </c>
    </row>
    <row r="318" spans="2:10">
      <c r="B318" s="131"/>
      <c r="C318" s="293"/>
      <c r="D318" s="286">
        <v>143</v>
      </c>
      <c r="E318" s="287" t="s">
        <v>568</v>
      </c>
      <c r="F318" s="287" t="s">
        <v>569</v>
      </c>
      <c r="G318" s="287" t="s">
        <v>132</v>
      </c>
      <c r="H318" s="288">
        <v>4</v>
      </c>
      <c r="I318" s="300">
        <v>0</v>
      </c>
      <c r="J318" s="285">
        <f>H318*I318</f>
        <v>0</v>
      </c>
    </row>
    <row r="319" spans="2:10">
      <c r="B319" s="131"/>
      <c r="C319" s="293"/>
      <c r="D319" s="282">
        <v>144</v>
      </c>
      <c r="E319" s="283" t="s">
        <v>398</v>
      </c>
      <c r="F319" s="283" t="s">
        <v>570</v>
      </c>
      <c r="G319" s="283" t="s">
        <v>132</v>
      </c>
      <c r="H319" s="284">
        <v>4</v>
      </c>
      <c r="I319" s="300">
        <v>0</v>
      </c>
      <c r="J319" s="281">
        <f>H319*I319</f>
        <v>0</v>
      </c>
    </row>
    <row r="320" spans="2:10">
      <c r="B320" s="131"/>
      <c r="C320" s="293"/>
      <c r="D320" s="286">
        <v>178</v>
      </c>
      <c r="E320" s="287" t="s">
        <v>571</v>
      </c>
      <c r="F320" s="287" t="s">
        <v>572</v>
      </c>
      <c r="G320" s="287" t="s">
        <v>132</v>
      </c>
      <c r="H320" s="288">
        <v>10</v>
      </c>
      <c r="I320" s="300">
        <v>0</v>
      </c>
      <c r="J320" s="285">
        <f>H320*I320</f>
        <v>0</v>
      </c>
    </row>
    <row r="321" spans="2:10" ht="12.75">
      <c r="B321" s="131"/>
      <c r="C321" s="293"/>
      <c r="D321" s="289"/>
      <c r="E321" s="290" t="s">
        <v>141</v>
      </c>
      <c r="F321" s="290" t="s">
        <v>190</v>
      </c>
      <c r="G321" s="290"/>
      <c r="H321" s="291"/>
      <c r="I321" s="292"/>
      <c r="J321" s="292">
        <f>SUM(J322:J324)</f>
        <v>0</v>
      </c>
    </row>
    <row r="322" spans="2:10" ht="22.5">
      <c r="B322" s="131"/>
      <c r="C322" s="293"/>
      <c r="D322" s="286">
        <v>93</v>
      </c>
      <c r="E322" s="287" t="s">
        <v>144</v>
      </c>
      <c r="F322" s="287" t="s">
        <v>191</v>
      </c>
      <c r="G322" s="287" t="s">
        <v>142</v>
      </c>
      <c r="H322" s="288">
        <v>27</v>
      </c>
      <c r="I322" s="300">
        <v>0</v>
      </c>
      <c r="J322" s="285">
        <f>H322*I322</f>
        <v>0</v>
      </c>
    </row>
    <row r="323" spans="2:10" ht="22.5">
      <c r="B323" s="131"/>
      <c r="C323" s="293"/>
      <c r="D323" s="286">
        <v>94</v>
      </c>
      <c r="E323" s="287" t="s">
        <v>146</v>
      </c>
      <c r="F323" s="287" t="s">
        <v>192</v>
      </c>
      <c r="G323" s="287" t="s">
        <v>142</v>
      </c>
      <c r="H323" s="288">
        <v>270</v>
      </c>
      <c r="I323" s="300">
        <v>0</v>
      </c>
      <c r="J323" s="285">
        <f>H323*I323</f>
        <v>0</v>
      </c>
    </row>
    <row r="324" spans="2:10" ht="22.5">
      <c r="B324" s="131"/>
      <c r="C324" s="293"/>
      <c r="D324" s="286">
        <v>95</v>
      </c>
      <c r="E324" s="287" t="s">
        <v>573</v>
      </c>
      <c r="F324" s="287" t="s">
        <v>574</v>
      </c>
      <c r="G324" s="287" t="s">
        <v>142</v>
      </c>
      <c r="H324" s="288">
        <v>27</v>
      </c>
      <c r="I324" s="300">
        <v>0</v>
      </c>
      <c r="J324" s="285">
        <f>H324*I324</f>
        <v>0</v>
      </c>
    </row>
    <row r="325" spans="2:10" ht="12.75">
      <c r="B325" s="131"/>
      <c r="C325" s="293"/>
      <c r="D325" s="289"/>
      <c r="E325" s="290" t="s">
        <v>176</v>
      </c>
      <c r="F325" s="290" t="s">
        <v>215</v>
      </c>
      <c r="G325" s="290"/>
      <c r="H325" s="291"/>
      <c r="I325" s="292"/>
      <c r="J325" s="292">
        <f>J326</f>
        <v>0</v>
      </c>
    </row>
    <row r="326" spans="2:10">
      <c r="B326" s="131"/>
      <c r="C326" s="293"/>
      <c r="D326" s="286">
        <v>69</v>
      </c>
      <c r="E326" s="287" t="s">
        <v>575</v>
      </c>
      <c r="F326" s="287" t="s">
        <v>576</v>
      </c>
      <c r="G326" s="287" t="s">
        <v>142</v>
      </c>
      <c r="H326" s="288">
        <v>1855.1479999999999</v>
      </c>
      <c r="I326" s="300">
        <v>0</v>
      </c>
      <c r="J326" s="285">
        <f>H326*I326</f>
        <v>0</v>
      </c>
    </row>
    <row r="327" spans="2:10" ht="15">
      <c r="B327" s="131"/>
      <c r="C327" s="293"/>
      <c r="D327" s="295"/>
      <c r="E327" s="296" t="s">
        <v>149</v>
      </c>
      <c r="F327" s="296" t="s">
        <v>193</v>
      </c>
      <c r="G327" s="296"/>
      <c r="H327" s="297"/>
      <c r="I327" s="298"/>
      <c r="J327" s="298">
        <f>J328+J366+J376+J410+J414+J421+J433+J451+J508+J525+J562+J580+J586+J597+J605</f>
        <v>0</v>
      </c>
    </row>
    <row r="328" spans="2:10" ht="12.75">
      <c r="B328" s="131"/>
      <c r="C328" s="293"/>
      <c r="D328" s="289"/>
      <c r="E328" s="290" t="s">
        <v>302</v>
      </c>
      <c r="F328" s="290" t="s">
        <v>303</v>
      </c>
      <c r="G328" s="290"/>
      <c r="H328" s="291"/>
      <c r="I328" s="292"/>
      <c r="J328" s="292">
        <f>SUM(J329:J365)</f>
        <v>0</v>
      </c>
    </row>
    <row r="329" spans="2:10" ht="22.5">
      <c r="B329" s="131"/>
      <c r="C329" s="293"/>
      <c r="D329" s="286">
        <v>119</v>
      </c>
      <c r="E329" s="287" t="s">
        <v>393</v>
      </c>
      <c r="F329" s="287" t="s">
        <v>394</v>
      </c>
      <c r="G329" s="287" t="s">
        <v>127</v>
      </c>
      <c r="H329" s="288">
        <v>685.35400000000004</v>
      </c>
      <c r="I329" s="300">
        <v>0</v>
      </c>
      <c r="J329" s="285">
        <f>H329*I329</f>
        <v>0</v>
      </c>
    </row>
    <row r="330" spans="2:10">
      <c r="B330" s="131"/>
      <c r="C330" s="293"/>
      <c r="D330" s="269"/>
      <c r="E330" s="270"/>
      <c r="F330" s="270" t="s">
        <v>517</v>
      </c>
      <c r="G330" s="270"/>
      <c r="H330" s="271">
        <v>685.35400000000004</v>
      </c>
      <c r="I330" s="272"/>
      <c r="J330" s="272"/>
    </row>
    <row r="331" spans="2:10">
      <c r="B331" s="131"/>
      <c r="C331" s="293"/>
      <c r="D331" s="273"/>
      <c r="E331" s="274"/>
      <c r="F331" s="274" t="s">
        <v>378</v>
      </c>
      <c r="G331" s="274"/>
      <c r="H331" s="275">
        <v>685.35400000000004</v>
      </c>
      <c r="I331" s="276"/>
      <c r="J331" s="276"/>
    </row>
    <row r="332" spans="2:10">
      <c r="B332" s="131"/>
      <c r="C332" s="293"/>
      <c r="D332" s="282">
        <v>120</v>
      </c>
      <c r="E332" s="283" t="s">
        <v>304</v>
      </c>
      <c r="F332" s="283" t="s">
        <v>305</v>
      </c>
      <c r="G332" s="283" t="s">
        <v>142</v>
      </c>
      <c r="H332" s="284">
        <v>0.22600000000000001</v>
      </c>
      <c r="I332" s="300">
        <v>0</v>
      </c>
      <c r="J332" s="281">
        <f>H332*I332</f>
        <v>0</v>
      </c>
    </row>
    <row r="333" spans="2:10">
      <c r="B333" s="131"/>
      <c r="C333" s="293"/>
      <c r="D333" s="273"/>
      <c r="E333" s="274"/>
      <c r="F333" s="274" t="s">
        <v>577</v>
      </c>
      <c r="G333" s="274"/>
      <c r="H333" s="275">
        <v>0.22600000000000001</v>
      </c>
      <c r="I333" s="276"/>
      <c r="J333" s="276"/>
    </row>
    <row r="334" spans="2:10" ht="22.5">
      <c r="B334" s="131"/>
      <c r="C334" s="293"/>
      <c r="D334" s="286">
        <v>121</v>
      </c>
      <c r="E334" s="287" t="s">
        <v>578</v>
      </c>
      <c r="F334" s="287" t="s">
        <v>579</v>
      </c>
      <c r="G334" s="287" t="s">
        <v>127</v>
      </c>
      <c r="H334" s="288">
        <v>303.57600000000002</v>
      </c>
      <c r="I334" s="300">
        <v>0</v>
      </c>
      <c r="J334" s="285">
        <f>H334*I334</f>
        <v>0</v>
      </c>
    </row>
    <row r="335" spans="2:10">
      <c r="B335" s="131"/>
      <c r="C335" s="293"/>
      <c r="D335" s="269"/>
      <c r="E335" s="270"/>
      <c r="F335" s="270" t="s">
        <v>580</v>
      </c>
      <c r="G335" s="270"/>
      <c r="H335" s="271">
        <v>303.57600000000002</v>
      </c>
      <c r="I335" s="272"/>
      <c r="J335" s="272"/>
    </row>
    <row r="336" spans="2:10">
      <c r="B336" s="131"/>
      <c r="C336" s="293"/>
      <c r="D336" s="273"/>
      <c r="E336" s="274"/>
      <c r="F336" s="274" t="s">
        <v>378</v>
      </c>
      <c r="G336" s="274"/>
      <c r="H336" s="275">
        <v>303.57600000000002</v>
      </c>
      <c r="I336" s="276"/>
      <c r="J336" s="276"/>
    </row>
    <row r="337" spans="2:10">
      <c r="B337" s="131"/>
      <c r="C337" s="293"/>
      <c r="D337" s="282">
        <v>122</v>
      </c>
      <c r="E337" s="283" t="s">
        <v>304</v>
      </c>
      <c r="F337" s="283" t="s">
        <v>305</v>
      </c>
      <c r="G337" s="283" t="s">
        <v>142</v>
      </c>
      <c r="H337" s="284">
        <v>0.10299999999999999</v>
      </c>
      <c r="I337" s="300">
        <v>0</v>
      </c>
      <c r="J337" s="281">
        <f>H337*I337</f>
        <v>0</v>
      </c>
    </row>
    <row r="338" spans="2:10">
      <c r="B338" s="131"/>
      <c r="C338" s="293"/>
      <c r="D338" s="273"/>
      <c r="E338" s="274"/>
      <c r="F338" s="274" t="s">
        <v>581</v>
      </c>
      <c r="G338" s="274"/>
      <c r="H338" s="275">
        <v>0.10299999999999999</v>
      </c>
      <c r="I338" s="276"/>
      <c r="J338" s="276"/>
    </row>
    <row r="339" spans="2:10" ht="22.5">
      <c r="B339" s="131"/>
      <c r="C339" s="293"/>
      <c r="D339" s="286">
        <v>25</v>
      </c>
      <c r="E339" s="287" t="s">
        <v>582</v>
      </c>
      <c r="F339" s="287" t="s">
        <v>583</v>
      </c>
      <c r="G339" s="287" t="s">
        <v>127</v>
      </c>
      <c r="H339" s="288">
        <v>685.35400000000004</v>
      </c>
      <c r="I339" s="300">
        <v>0</v>
      </c>
      <c r="J339" s="285">
        <f>H339*I339</f>
        <v>0</v>
      </c>
    </row>
    <row r="340" spans="2:10">
      <c r="B340" s="131"/>
      <c r="C340" s="293"/>
      <c r="D340" s="269"/>
      <c r="E340" s="270"/>
      <c r="F340" s="270" t="s">
        <v>517</v>
      </c>
      <c r="G340" s="270"/>
      <c r="H340" s="271">
        <v>685.35400000000004</v>
      </c>
      <c r="I340" s="272"/>
      <c r="J340" s="272"/>
    </row>
    <row r="341" spans="2:10">
      <c r="B341" s="131"/>
      <c r="C341" s="293"/>
      <c r="D341" s="273"/>
      <c r="E341" s="274"/>
      <c r="F341" s="274" t="s">
        <v>378</v>
      </c>
      <c r="G341" s="274"/>
      <c r="H341" s="275">
        <v>685.35400000000004</v>
      </c>
      <c r="I341" s="276"/>
      <c r="J341" s="276"/>
    </row>
    <row r="342" spans="2:10" ht="45">
      <c r="B342" s="131"/>
      <c r="C342" s="293"/>
      <c r="D342" s="282">
        <v>26</v>
      </c>
      <c r="E342" s="283" t="s">
        <v>584</v>
      </c>
      <c r="F342" s="283" t="s">
        <v>585</v>
      </c>
      <c r="G342" s="283" t="s">
        <v>127</v>
      </c>
      <c r="H342" s="284">
        <v>798.78</v>
      </c>
      <c r="I342" s="300">
        <v>0</v>
      </c>
      <c r="J342" s="281">
        <f>H342*I342</f>
        <v>0</v>
      </c>
    </row>
    <row r="343" spans="2:10">
      <c r="B343" s="131"/>
      <c r="C343" s="293"/>
      <c r="D343" s="273"/>
      <c r="E343" s="274"/>
      <c r="F343" s="274" t="s">
        <v>586</v>
      </c>
      <c r="G343" s="274"/>
      <c r="H343" s="275">
        <v>798.78</v>
      </c>
      <c r="I343" s="276"/>
      <c r="J343" s="276"/>
    </row>
    <row r="344" spans="2:10" ht="22.5">
      <c r="B344" s="131"/>
      <c r="C344" s="293"/>
      <c r="D344" s="286">
        <v>123</v>
      </c>
      <c r="E344" s="287" t="s">
        <v>587</v>
      </c>
      <c r="F344" s="287" t="s">
        <v>588</v>
      </c>
      <c r="G344" s="287" t="s">
        <v>127</v>
      </c>
      <c r="H344" s="288">
        <v>303.57600000000002</v>
      </c>
      <c r="I344" s="300">
        <v>0</v>
      </c>
      <c r="J344" s="285">
        <f>H344*I344</f>
        <v>0</v>
      </c>
    </row>
    <row r="345" spans="2:10">
      <c r="B345" s="131"/>
      <c r="C345" s="293"/>
      <c r="D345" s="269"/>
      <c r="E345" s="270"/>
      <c r="F345" s="270" t="s">
        <v>580</v>
      </c>
      <c r="G345" s="270"/>
      <c r="H345" s="271">
        <v>303.57600000000002</v>
      </c>
      <c r="I345" s="272"/>
      <c r="J345" s="272"/>
    </row>
    <row r="346" spans="2:10">
      <c r="B346" s="131"/>
      <c r="C346" s="293"/>
      <c r="D346" s="273"/>
      <c r="E346" s="274"/>
      <c r="F346" s="274" t="s">
        <v>378</v>
      </c>
      <c r="G346" s="274"/>
      <c r="H346" s="275">
        <v>303.57600000000002</v>
      </c>
      <c r="I346" s="276"/>
      <c r="J346" s="276"/>
    </row>
    <row r="347" spans="2:10" ht="45">
      <c r="B347" s="131"/>
      <c r="C347" s="293"/>
      <c r="D347" s="282">
        <v>124</v>
      </c>
      <c r="E347" s="283" t="s">
        <v>584</v>
      </c>
      <c r="F347" s="283" t="s">
        <v>585</v>
      </c>
      <c r="G347" s="283" t="s">
        <v>127</v>
      </c>
      <c r="H347" s="284">
        <v>370.666</v>
      </c>
      <c r="I347" s="300">
        <v>0</v>
      </c>
      <c r="J347" s="281">
        <f>H347*I347</f>
        <v>0</v>
      </c>
    </row>
    <row r="348" spans="2:10">
      <c r="B348" s="131"/>
      <c r="C348" s="293"/>
      <c r="D348" s="273"/>
      <c r="E348" s="274"/>
      <c r="F348" s="274" t="s">
        <v>589</v>
      </c>
      <c r="G348" s="274"/>
      <c r="H348" s="275">
        <v>370.666</v>
      </c>
      <c r="I348" s="276"/>
      <c r="J348" s="276"/>
    </row>
    <row r="349" spans="2:10" ht="22.5">
      <c r="B349" s="131"/>
      <c r="C349" s="293"/>
      <c r="D349" s="286">
        <v>23</v>
      </c>
      <c r="E349" s="287" t="s">
        <v>306</v>
      </c>
      <c r="F349" s="287" t="s">
        <v>307</v>
      </c>
      <c r="G349" s="287" t="s">
        <v>127</v>
      </c>
      <c r="H349" s="288">
        <v>685.35400000000004</v>
      </c>
      <c r="I349" s="300">
        <v>0</v>
      </c>
      <c r="J349" s="285">
        <f>H349*I349</f>
        <v>0</v>
      </c>
    </row>
    <row r="350" spans="2:10">
      <c r="B350" s="131"/>
      <c r="C350" s="293"/>
      <c r="D350" s="269"/>
      <c r="E350" s="270"/>
      <c r="F350" s="270" t="s">
        <v>517</v>
      </c>
      <c r="G350" s="270"/>
      <c r="H350" s="271">
        <v>685.35400000000004</v>
      </c>
      <c r="I350" s="272"/>
      <c r="J350" s="272"/>
    </row>
    <row r="351" spans="2:10">
      <c r="B351" s="131"/>
      <c r="C351" s="293"/>
      <c r="D351" s="273"/>
      <c r="E351" s="274"/>
      <c r="F351" s="274" t="s">
        <v>378</v>
      </c>
      <c r="G351" s="274"/>
      <c r="H351" s="275">
        <v>685.35400000000004</v>
      </c>
      <c r="I351" s="276"/>
      <c r="J351" s="276"/>
    </row>
    <row r="352" spans="2:10" ht="33.75">
      <c r="B352" s="131"/>
      <c r="C352" s="293"/>
      <c r="D352" s="282">
        <v>24</v>
      </c>
      <c r="E352" s="283" t="s">
        <v>310</v>
      </c>
      <c r="F352" s="283" t="s">
        <v>311</v>
      </c>
      <c r="G352" s="283" t="s">
        <v>127</v>
      </c>
      <c r="H352" s="284">
        <v>798.78</v>
      </c>
      <c r="I352" s="300">
        <v>0</v>
      </c>
      <c r="J352" s="281">
        <f>H352*I352</f>
        <v>0</v>
      </c>
    </row>
    <row r="353" spans="2:10">
      <c r="B353" s="131"/>
      <c r="C353" s="293"/>
      <c r="D353" s="273"/>
      <c r="E353" s="274"/>
      <c r="F353" s="274" t="s">
        <v>586</v>
      </c>
      <c r="G353" s="274"/>
      <c r="H353" s="275">
        <v>798.78</v>
      </c>
      <c r="I353" s="276"/>
      <c r="J353" s="276"/>
    </row>
    <row r="354" spans="2:10" ht="22.5">
      <c r="B354" s="131"/>
      <c r="C354" s="293"/>
      <c r="D354" s="286">
        <v>125</v>
      </c>
      <c r="E354" s="287" t="s">
        <v>341</v>
      </c>
      <c r="F354" s="287" t="s">
        <v>342</v>
      </c>
      <c r="G354" s="287" t="s">
        <v>127</v>
      </c>
      <c r="H354" s="288">
        <v>303.57600000000002</v>
      </c>
      <c r="I354" s="300">
        <v>0</v>
      </c>
      <c r="J354" s="285">
        <f>H354*I354</f>
        <v>0</v>
      </c>
    </row>
    <row r="355" spans="2:10">
      <c r="B355" s="131"/>
      <c r="C355" s="293"/>
      <c r="D355" s="269"/>
      <c r="E355" s="270"/>
      <c r="F355" s="270" t="s">
        <v>580</v>
      </c>
      <c r="G355" s="270"/>
      <c r="H355" s="271">
        <v>303.57600000000002</v>
      </c>
      <c r="I355" s="272"/>
      <c r="J355" s="272"/>
    </row>
    <row r="356" spans="2:10">
      <c r="B356" s="131"/>
      <c r="C356" s="293"/>
      <c r="D356" s="273"/>
      <c r="E356" s="274"/>
      <c r="F356" s="274" t="s">
        <v>378</v>
      </c>
      <c r="G356" s="274"/>
      <c r="H356" s="275">
        <v>303.57600000000002</v>
      </c>
      <c r="I356" s="276"/>
      <c r="J356" s="276"/>
    </row>
    <row r="357" spans="2:10" ht="33.75">
      <c r="B357" s="131"/>
      <c r="C357" s="293"/>
      <c r="D357" s="282">
        <v>126</v>
      </c>
      <c r="E357" s="283" t="s">
        <v>310</v>
      </c>
      <c r="F357" s="283" t="s">
        <v>311</v>
      </c>
      <c r="G357" s="283" t="s">
        <v>127</v>
      </c>
      <c r="H357" s="284">
        <v>370.666</v>
      </c>
      <c r="I357" s="300">
        <v>0</v>
      </c>
      <c r="J357" s="281">
        <f>H357*I357</f>
        <v>0</v>
      </c>
    </row>
    <row r="358" spans="2:10">
      <c r="B358" s="131"/>
      <c r="C358" s="293"/>
      <c r="D358" s="273"/>
      <c r="E358" s="274"/>
      <c r="F358" s="274" t="s">
        <v>589</v>
      </c>
      <c r="G358" s="274"/>
      <c r="H358" s="275">
        <v>370.666</v>
      </c>
      <c r="I358" s="276"/>
      <c r="J358" s="276"/>
    </row>
    <row r="359" spans="2:10" ht="22.5">
      <c r="B359" s="131"/>
      <c r="C359" s="293"/>
      <c r="D359" s="286">
        <v>102</v>
      </c>
      <c r="E359" s="287" t="s">
        <v>590</v>
      </c>
      <c r="F359" s="287" t="s">
        <v>591</v>
      </c>
      <c r="G359" s="287" t="s">
        <v>127</v>
      </c>
      <c r="H359" s="288">
        <v>303.57600000000002</v>
      </c>
      <c r="I359" s="300">
        <v>0</v>
      </c>
      <c r="J359" s="285">
        <f>H359*I359</f>
        <v>0</v>
      </c>
    </row>
    <row r="360" spans="2:10" ht="22.5">
      <c r="B360" s="131"/>
      <c r="C360" s="293"/>
      <c r="D360" s="286">
        <v>100</v>
      </c>
      <c r="E360" s="287" t="s">
        <v>592</v>
      </c>
      <c r="F360" s="287" t="s">
        <v>593</v>
      </c>
      <c r="G360" s="287" t="s">
        <v>127</v>
      </c>
      <c r="H360" s="288">
        <v>303.57600000000002</v>
      </c>
      <c r="I360" s="300">
        <v>0</v>
      </c>
      <c r="J360" s="285">
        <f>H360*I360</f>
        <v>0</v>
      </c>
    </row>
    <row r="361" spans="2:10">
      <c r="B361" s="131"/>
      <c r="C361" s="293"/>
      <c r="D361" s="269"/>
      <c r="E361" s="270"/>
      <c r="F361" s="270" t="s">
        <v>580</v>
      </c>
      <c r="G361" s="270"/>
      <c r="H361" s="271">
        <v>303.57600000000002</v>
      </c>
      <c r="I361" s="272"/>
      <c r="J361" s="272"/>
    </row>
    <row r="362" spans="2:10">
      <c r="B362" s="131"/>
      <c r="C362" s="293"/>
      <c r="D362" s="273"/>
      <c r="E362" s="274"/>
      <c r="F362" s="274" t="s">
        <v>378</v>
      </c>
      <c r="G362" s="274"/>
      <c r="H362" s="275">
        <v>303.57600000000002</v>
      </c>
      <c r="I362" s="276"/>
      <c r="J362" s="276"/>
    </row>
    <row r="363" spans="2:10" ht="22.5">
      <c r="B363" s="131"/>
      <c r="C363" s="293"/>
      <c r="D363" s="282">
        <v>101</v>
      </c>
      <c r="E363" s="283" t="s">
        <v>312</v>
      </c>
      <c r="F363" s="283" t="s">
        <v>313</v>
      </c>
      <c r="G363" s="283" t="s">
        <v>127</v>
      </c>
      <c r="H363" s="284">
        <v>318.755</v>
      </c>
      <c r="I363" s="300">
        <v>0</v>
      </c>
      <c r="J363" s="281">
        <f>H363*I363</f>
        <v>0</v>
      </c>
    </row>
    <row r="364" spans="2:10">
      <c r="B364" s="131"/>
      <c r="C364" s="293"/>
      <c r="D364" s="273"/>
      <c r="E364" s="274"/>
      <c r="F364" s="274" t="s">
        <v>594</v>
      </c>
      <c r="G364" s="274"/>
      <c r="H364" s="275">
        <v>318.755</v>
      </c>
      <c r="I364" s="276"/>
      <c r="J364" s="276"/>
    </row>
    <row r="365" spans="2:10" ht="22.5">
      <c r="B365" s="131"/>
      <c r="C365" s="293"/>
      <c r="D365" s="286">
        <v>107</v>
      </c>
      <c r="E365" s="287" t="s">
        <v>595</v>
      </c>
      <c r="F365" s="287" t="s">
        <v>596</v>
      </c>
      <c r="G365" s="287" t="s">
        <v>142</v>
      </c>
      <c r="H365" s="288">
        <v>12.023999999999999</v>
      </c>
      <c r="I365" s="300">
        <v>0</v>
      </c>
      <c r="J365" s="285">
        <f>H365*I365</f>
        <v>0</v>
      </c>
    </row>
    <row r="366" spans="2:10" ht="12.75">
      <c r="B366" s="131"/>
      <c r="C366" s="293"/>
      <c r="D366" s="289"/>
      <c r="E366" s="290" t="s">
        <v>308</v>
      </c>
      <c r="F366" s="290" t="s">
        <v>309</v>
      </c>
      <c r="G366" s="290"/>
      <c r="H366" s="291"/>
      <c r="I366" s="292"/>
      <c r="J366" s="292">
        <f>SUM(J367:J375)</f>
        <v>0</v>
      </c>
    </row>
    <row r="367" spans="2:10" ht="22.5">
      <c r="B367" s="131"/>
      <c r="C367" s="293"/>
      <c r="D367" s="286">
        <v>40</v>
      </c>
      <c r="E367" s="287" t="s">
        <v>597</v>
      </c>
      <c r="F367" s="287" t="s">
        <v>598</v>
      </c>
      <c r="G367" s="287" t="s">
        <v>127</v>
      </c>
      <c r="H367" s="288">
        <v>902.00699999999995</v>
      </c>
      <c r="I367" s="300">
        <v>0</v>
      </c>
      <c r="J367" s="285">
        <f>H367*I367</f>
        <v>0</v>
      </c>
    </row>
    <row r="368" spans="2:10">
      <c r="B368" s="131"/>
      <c r="C368" s="293"/>
      <c r="D368" s="269"/>
      <c r="E368" s="270"/>
      <c r="F368" s="270" t="s">
        <v>599</v>
      </c>
      <c r="G368" s="270"/>
      <c r="H368" s="271">
        <v>902.00699999999995</v>
      </c>
      <c r="I368" s="272"/>
      <c r="J368" s="272"/>
    </row>
    <row r="369" spans="2:10">
      <c r="B369" s="131"/>
      <c r="C369" s="293"/>
      <c r="D369" s="273"/>
      <c r="E369" s="274"/>
      <c r="F369" s="274" t="s">
        <v>378</v>
      </c>
      <c r="G369" s="274"/>
      <c r="H369" s="275">
        <v>902.00699999999995</v>
      </c>
      <c r="I369" s="276"/>
      <c r="J369" s="276"/>
    </row>
    <row r="370" spans="2:10" ht="22.5">
      <c r="B370" s="131"/>
      <c r="C370" s="293"/>
      <c r="D370" s="282">
        <v>39</v>
      </c>
      <c r="E370" s="283" t="s">
        <v>600</v>
      </c>
      <c r="F370" s="283" t="s">
        <v>601</v>
      </c>
      <c r="G370" s="283" t="s">
        <v>127</v>
      </c>
      <c r="H370" s="284">
        <v>1051.289</v>
      </c>
      <c r="I370" s="300">
        <v>0</v>
      </c>
      <c r="J370" s="281">
        <f>H370*I370</f>
        <v>0</v>
      </c>
    </row>
    <row r="371" spans="2:10">
      <c r="B371" s="131"/>
      <c r="C371" s="293"/>
      <c r="D371" s="273"/>
      <c r="E371" s="274"/>
      <c r="F371" s="274" t="s">
        <v>602</v>
      </c>
      <c r="G371" s="274"/>
      <c r="H371" s="275">
        <v>1051.289</v>
      </c>
      <c r="I371" s="276"/>
      <c r="J371" s="276"/>
    </row>
    <row r="372" spans="2:10">
      <c r="B372" s="131"/>
      <c r="C372" s="293"/>
      <c r="D372" s="286">
        <v>41</v>
      </c>
      <c r="E372" s="287" t="s">
        <v>603</v>
      </c>
      <c r="F372" s="287" t="s">
        <v>604</v>
      </c>
      <c r="G372" s="287" t="s">
        <v>127</v>
      </c>
      <c r="H372" s="288">
        <v>902.00699999999995</v>
      </c>
      <c r="I372" s="300">
        <v>0</v>
      </c>
      <c r="J372" s="285">
        <f>H372*I372</f>
        <v>0</v>
      </c>
    </row>
    <row r="373" spans="2:10" ht="22.5">
      <c r="B373" s="131"/>
      <c r="C373" s="293"/>
      <c r="D373" s="282">
        <v>42</v>
      </c>
      <c r="E373" s="283" t="s">
        <v>605</v>
      </c>
      <c r="F373" s="283" t="s">
        <v>606</v>
      </c>
      <c r="G373" s="283" t="s">
        <v>127</v>
      </c>
      <c r="H373" s="284">
        <v>1041.818</v>
      </c>
      <c r="I373" s="300">
        <v>0</v>
      </c>
      <c r="J373" s="281">
        <f>H373*I373</f>
        <v>0</v>
      </c>
    </row>
    <row r="374" spans="2:10">
      <c r="B374" s="131"/>
      <c r="C374" s="293"/>
      <c r="D374" s="273"/>
      <c r="E374" s="274"/>
      <c r="F374" s="274" t="s">
        <v>607</v>
      </c>
      <c r="G374" s="274"/>
      <c r="H374" s="275">
        <v>1041.818</v>
      </c>
      <c r="I374" s="276"/>
      <c r="J374" s="276"/>
    </row>
    <row r="375" spans="2:10" ht="22.5">
      <c r="B375" s="131"/>
      <c r="C375" s="293"/>
      <c r="D375" s="286">
        <v>108</v>
      </c>
      <c r="E375" s="287" t="s">
        <v>608</v>
      </c>
      <c r="F375" s="287" t="s">
        <v>609</v>
      </c>
      <c r="G375" s="287" t="s">
        <v>142</v>
      </c>
      <c r="H375" s="288">
        <v>2.5099999999999998</v>
      </c>
      <c r="I375" s="300">
        <v>0</v>
      </c>
      <c r="J375" s="285">
        <f>H375*I375</f>
        <v>0</v>
      </c>
    </row>
    <row r="376" spans="2:10" ht="12.75">
      <c r="B376" s="131"/>
      <c r="C376" s="293"/>
      <c r="D376" s="289"/>
      <c r="E376" s="290" t="s">
        <v>239</v>
      </c>
      <c r="F376" s="290" t="s">
        <v>314</v>
      </c>
      <c r="G376" s="290"/>
      <c r="H376" s="291"/>
      <c r="I376" s="292"/>
      <c r="J376" s="292">
        <f>SUM(J377:J409)</f>
        <v>0</v>
      </c>
    </row>
    <row r="377" spans="2:10" ht="22.5">
      <c r="B377" s="131"/>
      <c r="C377" s="293"/>
      <c r="D377" s="286">
        <v>18</v>
      </c>
      <c r="E377" s="287" t="s">
        <v>315</v>
      </c>
      <c r="F377" s="287" t="s">
        <v>610</v>
      </c>
      <c r="G377" s="287" t="s">
        <v>127</v>
      </c>
      <c r="H377" s="288">
        <v>685.35400000000004</v>
      </c>
      <c r="I377" s="300">
        <v>0</v>
      </c>
      <c r="J377" s="285">
        <f>H377*I377</f>
        <v>0</v>
      </c>
    </row>
    <row r="378" spans="2:10">
      <c r="B378" s="131"/>
      <c r="C378" s="293"/>
      <c r="D378" s="269"/>
      <c r="E378" s="270"/>
      <c r="F378" s="270" t="s">
        <v>517</v>
      </c>
      <c r="G378" s="270"/>
      <c r="H378" s="271">
        <v>685.35400000000004</v>
      </c>
      <c r="I378" s="272"/>
      <c r="J378" s="272"/>
    </row>
    <row r="379" spans="2:10">
      <c r="B379" s="131"/>
      <c r="C379" s="293"/>
      <c r="D379" s="273"/>
      <c r="E379" s="274"/>
      <c r="F379" s="274" t="s">
        <v>378</v>
      </c>
      <c r="G379" s="274"/>
      <c r="H379" s="275">
        <v>685.35400000000004</v>
      </c>
      <c r="I379" s="276"/>
      <c r="J379" s="276"/>
    </row>
    <row r="380" spans="2:10" ht="22.5">
      <c r="B380" s="131"/>
      <c r="C380" s="293"/>
      <c r="D380" s="282">
        <v>19</v>
      </c>
      <c r="E380" s="283" t="s">
        <v>611</v>
      </c>
      <c r="F380" s="283" t="s">
        <v>612</v>
      </c>
      <c r="G380" s="283" t="s">
        <v>127</v>
      </c>
      <c r="H380" s="284">
        <v>719.62199999999996</v>
      </c>
      <c r="I380" s="300">
        <v>0</v>
      </c>
      <c r="J380" s="281">
        <f>H380*I380</f>
        <v>0</v>
      </c>
    </row>
    <row r="381" spans="2:10">
      <c r="B381" s="131"/>
      <c r="C381" s="293"/>
      <c r="D381" s="273"/>
      <c r="E381" s="274"/>
      <c r="F381" s="274" t="s">
        <v>613</v>
      </c>
      <c r="G381" s="274"/>
      <c r="H381" s="275">
        <v>719.62199999999996</v>
      </c>
      <c r="I381" s="276"/>
      <c r="J381" s="276"/>
    </row>
    <row r="382" spans="2:10" ht="22.5">
      <c r="B382" s="131"/>
      <c r="C382" s="293"/>
      <c r="D382" s="286">
        <v>221</v>
      </c>
      <c r="E382" s="287" t="s">
        <v>614</v>
      </c>
      <c r="F382" s="287" t="s">
        <v>615</v>
      </c>
      <c r="G382" s="287" t="s">
        <v>127</v>
      </c>
      <c r="H382" s="288">
        <v>10</v>
      </c>
      <c r="I382" s="300">
        <v>0</v>
      </c>
      <c r="J382" s="285">
        <f>H382*I382</f>
        <v>0</v>
      </c>
    </row>
    <row r="383" spans="2:10">
      <c r="B383" s="131"/>
      <c r="C383" s="293"/>
      <c r="D383" s="269"/>
      <c r="E383" s="270"/>
      <c r="F383" s="270" t="s">
        <v>616</v>
      </c>
      <c r="G383" s="270"/>
      <c r="H383" s="271">
        <v>10</v>
      </c>
      <c r="I383" s="272"/>
      <c r="J383" s="272"/>
    </row>
    <row r="384" spans="2:10">
      <c r="B384" s="131"/>
      <c r="C384" s="293"/>
      <c r="D384" s="273"/>
      <c r="E384" s="274"/>
      <c r="F384" s="274" t="s">
        <v>378</v>
      </c>
      <c r="G384" s="274"/>
      <c r="H384" s="275">
        <v>10</v>
      </c>
      <c r="I384" s="276"/>
      <c r="J384" s="276"/>
    </row>
    <row r="385" spans="2:10">
      <c r="B385" s="131"/>
      <c r="C385" s="293"/>
      <c r="D385" s="282">
        <v>222</v>
      </c>
      <c r="E385" s="283" t="s">
        <v>617</v>
      </c>
      <c r="F385" s="283" t="s">
        <v>618</v>
      </c>
      <c r="G385" s="283" t="s">
        <v>127</v>
      </c>
      <c r="H385" s="284">
        <v>10.5</v>
      </c>
      <c r="I385" s="300">
        <v>0</v>
      </c>
      <c r="J385" s="281">
        <f>H385*I385</f>
        <v>0</v>
      </c>
    </row>
    <row r="386" spans="2:10">
      <c r="B386" s="131"/>
      <c r="C386" s="293"/>
      <c r="D386" s="273"/>
      <c r="E386" s="274"/>
      <c r="F386" s="274" t="s">
        <v>619</v>
      </c>
      <c r="G386" s="274"/>
      <c r="H386" s="275">
        <v>10.5</v>
      </c>
      <c r="I386" s="276"/>
      <c r="J386" s="276"/>
    </row>
    <row r="387" spans="2:10" ht="22.5">
      <c r="B387" s="131"/>
      <c r="C387" s="293"/>
      <c r="D387" s="286">
        <v>57</v>
      </c>
      <c r="E387" s="287" t="s">
        <v>395</v>
      </c>
      <c r="F387" s="287" t="s">
        <v>620</v>
      </c>
      <c r="G387" s="287" t="s">
        <v>127</v>
      </c>
      <c r="H387" s="288">
        <v>166.47</v>
      </c>
      <c r="I387" s="300">
        <v>0</v>
      </c>
      <c r="J387" s="285">
        <f>H387*I387</f>
        <v>0</v>
      </c>
    </row>
    <row r="388" spans="2:10">
      <c r="B388" s="131"/>
      <c r="C388" s="293"/>
      <c r="D388" s="269"/>
      <c r="E388" s="270"/>
      <c r="F388" s="270" t="s">
        <v>621</v>
      </c>
      <c r="G388" s="270"/>
      <c r="H388" s="271">
        <v>166.47</v>
      </c>
      <c r="I388" s="272"/>
      <c r="J388" s="272"/>
    </row>
    <row r="389" spans="2:10">
      <c r="B389" s="131"/>
      <c r="C389" s="293"/>
      <c r="D389" s="273"/>
      <c r="E389" s="274"/>
      <c r="F389" s="274" t="s">
        <v>378</v>
      </c>
      <c r="G389" s="274"/>
      <c r="H389" s="275">
        <v>166.47</v>
      </c>
      <c r="I389" s="276"/>
      <c r="J389" s="276"/>
    </row>
    <row r="390" spans="2:10" ht="22.5">
      <c r="B390" s="131"/>
      <c r="C390" s="293"/>
      <c r="D390" s="282">
        <v>58</v>
      </c>
      <c r="E390" s="283" t="s">
        <v>622</v>
      </c>
      <c r="F390" s="283" t="s">
        <v>623</v>
      </c>
      <c r="G390" s="283" t="s">
        <v>127</v>
      </c>
      <c r="H390" s="284">
        <v>174.79400000000001</v>
      </c>
      <c r="I390" s="300">
        <v>0</v>
      </c>
      <c r="J390" s="281">
        <f>H390*I390</f>
        <v>0</v>
      </c>
    </row>
    <row r="391" spans="2:10">
      <c r="B391" s="131"/>
      <c r="C391" s="293"/>
      <c r="D391" s="273"/>
      <c r="E391" s="274"/>
      <c r="F391" s="274" t="s">
        <v>624</v>
      </c>
      <c r="G391" s="274"/>
      <c r="H391" s="275">
        <v>174.79400000000001</v>
      </c>
      <c r="I391" s="276"/>
      <c r="J391" s="276"/>
    </row>
    <row r="392" spans="2:10" ht="33.75">
      <c r="B392" s="131"/>
      <c r="C392" s="293"/>
      <c r="D392" s="286">
        <v>96</v>
      </c>
      <c r="E392" s="287" t="s">
        <v>316</v>
      </c>
      <c r="F392" s="287" t="s">
        <v>317</v>
      </c>
      <c r="G392" s="287" t="s">
        <v>127</v>
      </c>
      <c r="H392" s="288">
        <v>303.57600000000002</v>
      </c>
      <c r="I392" s="300">
        <v>0</v>
      </c>
      <c r="J392" s="285">
        <f>H392*I392</f>
        <v>0</v>
      </c>
    </row>
    <row r="393" spans="2:10">
      <c r="B393" s="131"/>
      <c r="C393" s="293"/>
      <c r="D393" s="269"/>
      <c r="E393" s="270"/>
      <c r="F393" s="270" t="s">
        <v>580</v>
      </c>
      <c r="G393" s="270"/>
      <c r="H393" s="271">
        <v>303.57600000000002</v>
      </c>
      <c r="I393" s="272"/>
      <c r="J393" s="272"/>
    </row>
    <row r="394" spans="2:10">
      <c r="B394" s="131"/>
      <c r="C394" s="293"/>
      <c r="D394" s="273"/>
      <c r="E394" s="274"/>
      <c r="F394" s="274" t="s">
        <v>378</v>
      </c>
      <c r="G394" s="274"/>
      <c r="H394" s="275">
        <v>303.57600000000002</v>
      </c>
      <c r="I394" s="276"/>
      <c r="J394" s="276"/>
    </row>
    <row r="395" spans="2:10" ht="22.5">
      <c r="B395" s="131"/>
      <c r="C395" s="293"/>
      <c r="D395" s="282">
        <v>97</v>
      </c>
      <c r="E395" s="283" t="s">
        <v>625</v>
      </c>
      <c r="F395" s="283" t="s">
        <v>626</v>
      </c>
      <c r="G395" s="283" t="s">
        <v>127</v>
      </c>
      <c r="H395" s="284">
        <v>318.755</v>
      </c>
      <c r="I395" s="300">
        <v>0</v>
      </c>
      <c r="J395" s="281">
        <f>H395*I395</f>
        <v>0</v>
      </c>
    </row>
    <row r="396" spans="2:10">
      <c r="B396" s="131"/>
      <c r="C396" s="293"/>
      <c r="D396" s="273"/>
      <c r="E396" s="274"/>
      <c r="F396" s="274" t="s">
        <v>594</v>
      </c>
      <c r="G396" s="274"/>
      <c r="H396" s="275">
        <v>318.755</v>
      </c>
      <c r="I396" s="276"/>
      <c r="J396" s="276"/>
    </row>
    <row r="397" spans="2:10" ht="22.5">
      <c r="B397" s="131"/>
      <c r="C397" s="293"/>
      <c r="D397" s="286">
        <v>43</v>
      </c>
      <c r="E397" s="287" t="s">
        <v>318</v>
      </c>
      <c r="F397" s="287" t="s">
        <v>396</v>
      </c>
      <c r="G397" s="287" t="s">
        <v>127</v>
      </c>
      <c r="H397" s="288">
        <v>798.29</v>
      </c>
      <c r="I397" s="300">
        <v>0</v>
      </c>
      <c r="J397" s="285">
        <f>H397*I397</f>
        <v>0</v>
      </c>
    </row>
    <row r="398" spans="2:10">
      <c r="B398" s="131"/>
      <c r="C398" s="293"/>
      <c r="D398" s="269"/>
      <c r="E398" s="270"/>
      <c r="F398" s="270" t="s">
        <v>627</v>
      </c>
      <c r="G398" s="270"/>
      <c r="H398" s="271">
        <v>798.29</v>
      </c>
      <c r="I398" s="272"/>
      <c r="J398" s="272"/>
    </row>
    <row r="399" spans="2:10">
      <c r="B399" s="131"/>
      <c r="C399" s="293"/>
      <c r="D399" s="273"/>
      <c r="E399" s="274"/>
      <c r="F399" s="274" t="s">
        <v>378</v>
      </c>
      <c r="G399" s="274"/>
      <c r="H399" s="275">
        <v>798.29</v>
      </c>
      <c r="I399" s="276"/>
      <c r="J399" s="276"/>
    </row>
    <row r="400" spans="2:10" ht="22.5">
      <c r="B400" s="131"/>
      <c r="C400" s="293"/>
      <c r="D400" s="282">
        <v>44</v>
      </c>
      <c r="E400" s="283" t="s">
        <v>319</v>
      </c>
      <c r="F400" s="283" t="s">
        <v>320</v>
      </c>
      <c r="G400" s="283" t="s">
        <v>127</v>
      </c>
      <c r="H400" s="284">
        <v>838.20500000000004</v>
      </c>
      <c r="I400" s="300">
        <v>0</v>
      </c>
      <c r="J400" s="281">
        <f>H400*I400</f>
        <v>0</v>
      </c>
    </row>
    <row r="401" spans="2:10">
      <c r="B401" s="131"/>
      <c r="C401" s="293"/>
      <c r="D401" s="273"/>
      <c r="E401" s="274"/>
      <c r="F401" s="274" t="s">
        <v>628</v>
      </c>
      <c r="G401" s="274"/>
      <c r="H401" s="275">
        <v>838.20500000000004</v>
      </c>
      <c r="I401" s="276"/>
      <c r="J401" s="276"/>
    </row>
    <row r="402" spans="2:10" ht="22.5">
      <c r="B402" s="131"/>
      <c r="C402" s="293"/>
      <c r="D402" s="286">
        <v>47</v>
      </c>
      <c r="E402" s="287" t="s">
        <v>321</v>
      </c>
      <c r="F402" s="287" t="s">
        <v>397</v>
      </c>
      <c r="G402" s="287" t="s">
        <v>127</v>
      </c>
      <c r="H402" s="288">
        <v>798.29</v>
      </c>
      <c r="I402" s="300">
        <v>0</v>
      </c>
      <c r="J402" s="285">
        <f>H402*I402</f>
        <v>0</v>
      </c>
    </row>
    <row r="403" spans="2:10">
      <c r="B403" s="131"/>
      <c r="C403" s="293"/>
      <c r="D403" s="282">
        <v>48</v>
      </c>
      <c r="E403" s="283" t="s">
        <v>629</v>
      </c>
      <c r="F403" s="283" t="s">
        <v>630</v>
      </c>
      <c r="G403" s="283" t="s">
        <v>137</v>
      </c>
      <c r="H403" s="284">
        <v>79.828999999999994</v>
      </c>
      <c r="I403" s="300">
        <v>0</v>
      </c>
      <c r="J403" s="281">
        <f>H403*I403</f>
        <v>0</v>
      </c>
    </row>
    <row r="404" spans="2:10">
      <c r="B404" s="131"/>
      <c r="C404" s="293"/>
      <c r="D404" s="269"/>
      <c r="E404" s="270"/>
      <c r="F404" s="270" t="s">
        <v>631</v>
      </c>
      <c r="G404" s="270"/>
      <c r="H404" s="271">
        <v>79.828999999999994</v>
      </c>
      <c r="I404" s="272"/>
      <c r="J404" s="272"/>
    </row>
    <row r="405" spans="2:10">
      <c r="B405" s="131"/>
      <c r="C405" s="293"/>
      <c r="D405" s="273"/>
      <c r="E405" s="274"/>
      <c r="F405" s="274" t="s">
        <v>378</v>
      </c>
      <c r="G405" s="274"/>
      <c r="H405" s="275">
        <v>79.828999999999994</v>
      </c>
      <c r="I405" s="276"/>
      <c r="J405" s="276"/>
    </row>
    <row r="406" spans="2:10" ht="22.5">
      <c r="B406" s="131"/>
      <c r="C406" s="293"/>
      <c r="D406" s="286">
        <v>45</v>
      </c>
      <c r="E406" s="287" t="s">
        <v>632</v>
      </c>
      <c r="F406" s="287" t="s">
        <v>633</v>
      </c>
      <c r="G406" s="287" t="s">
        <v>127</v>
      </c>
      <c r="H406" s="288">
        <v>798.29</v>
      </c>
      <c r="I406" s="300">
        <v>0</v>
      </c>
      <c r="J406" s="285">
        <f>H406*I406</f>
        <v>0</v>
      </c>
    </row>
    <row r="407" spans="2:10">
      <c r="B407" s="131"/>
      <c r="C407" s="293"/>
      <c r="D407" s="282">
        <v>46</v>
      </c>
      <c r="E407" s="283" t="s">
        <v>634</v>
      </c>
      <c r="F407" s="283" t="s">
        <v>635</v>
      </c>
      <c r="G407" s="283" t="s">
        <v>127</v>
      </c>
      <c r="H407" s="284">
        <v>930.40700000000004</v>
      </c>
      <c r="I407" s="300">
        <v>0</v>
      </c>
      <c r="J407" s="281">
        <f>H407*I407</f>
        <v>0</v>
      </c>
    </row>
    <row r="408" spans="2:10">
      <c r="B408" s="131"/>
      <c r="C408" s="293"/>
      <c r="D408" s="273"/>
      <c r="E408" s="274"/>
      <c r="F408" s="274" t="s">
        <v>636</v>
      </c>
      <c r="G408" s="274"/>
      <c r="H408" s="275">
        <v>930.40700000000004</v>
      </c>
      <c r="I408" s="276"/>
      <c r="J408" s="276"/>
    </row>
    <row r="409" spans="2:10" ht="22.5">
      <c r="B409" s="131"/>
      <c r="C409" s="293"/>
      <c r="D409" s="286">
        <v>109</v>
      </c>
      <c r="E409" s="287" t="s">
        <v>637</v>
      </c>
      <c r="F409" s="287" t="s">
        <v>638</v>
      </c>
      <c r="G409" s="287" t="s">
        <v>142</v>
      </c>
      <c r="H409" s="288">
        <v>18.907</v>
      </c>
      <c r="I409" s="300">
        <v>0</v>
      </c>
      <c r="J409" s="285">
        <f>H409*I409</f>
        <v>0</v>
      </c>
    </row>
    <row r="410" spans="2:10" ht="12.75">
      <c r="B410" s="131"/>
      <c r="C410" s="293"/>
      <c r="D410" s="289"/>
      <c r="E410" s="290" t="s">
        <v>177</v>
      </c>
      <c r="F410" s="290" t="s">
        <v>224</v>
      </c>
      <c r="G410" s="290"/>
      <c r="H410" s="291"/>
      <c r="I410" s="292"/>
      <c r="J410" s="292">
        <f>SUM(J411:J413)</f>
        <v>0</v>
      </c>
    </row>
    <row r="411" spans="2:10" ht="22.5">
      <c r="B411" s="131"/>
      <c r="C411" s="293"/>
      <c r="D411" s="286">
        <v>159</v>
      </c>
      <c r="E411" s="287" t="s">
        <v>639</v>
      </c>
      <c r="F411" s="287" t="s">
        <v>640</v>
      </c>
      <c r="G411" s="287" t="s">
        <v>178</v>
      </c>
      <c r="H411" s="288">
        <v>5</v>
      </c>
      <c r="I411" s="300">
        <v>0</v>
      </c>
      <c r="J411" s="285">
        <f>H411*I411</f>
        <v>0</v>
      </c>
    </row>
    <row r="412" spans="2:10" ht="33.75">
      <c r="B412" s="131"/>
      <c r="C412" s="293"/>
      <c r="D412" s="286">
        <v>160</v>
      </c>
      <c r="E412" s="287" t="s">
        <v>641</v>
      </c>
      <c r="F412" s="287" t="s">
        <v>642</v>
      </c>
      <c r="G412" s="287" t="s">
        <v>178</v>
      </c>
      <c r="H412" s="288">
        <v>1</v>
      </c>
      <c r="I412" s="300">
        <v>0</v>
      </c>
      <c r="J412" s="285">
        <f>H412*I412</f>
        <v>0</v>
      </c>
    </row>
    <row r="413" spans="2:10" ht="22.5">
      <c r="B413" s="131"/>
      <c r="C413" s="293"/>
      <c r="D413" s="286">
        <v>230</v>
      </c>
      <c r="E413" s="287" t="s">
        <v>643</v>
      </c>
      <c r="F413" s="287" t="s">
        <v>644</v>
      </c>
      <c r="G413" s="287" t="s">
        <v>142</v>
      </c>
      <c r="H413" s="288">
        <v>3.5000000000000003E-2</v>
      </c>
      <c r="I413" s="300">
        <v>0</v>
      </c>
      <c r="J413" s="285">
        <f>H413*I413</f>
        <v>0</v>
      </c>
    </row>
    <row r="414" spans="2:10" ht="12.75">
      <c r="B414" s="131"/>
      <c r="C414" s="293"/>
      <c r="D414" s="289"/>
      <c r="E414" s="290" t="s">
        <v>322</v>
      </c>
      <c r="F414" s="290" t="s">
        <v>323</v>
      </c>
      <c r="G414" s="290"/>
      <c r="H414" s="291"/>
      <c r="I414" s="292"/>
      <c r="J414" s="292">
        <f>SUM(J415:J420)</f>
        <v>0</v>
      </c>
    </row>
    <row r="415" spans="2:10" ht="22.5">
      <c r="B415" s="131"/>
      <c r="C415" s="293"/>
      <c r="D415" s="286">
        <v>27</v>
      </c>
      <c r="E415" s="287" t="s">
        <v>645</v>
      </c>
      <c r="F415" s="287" t="s">
        <v>646</v>
      </c>
      <c r="G415" s="287" t="s">
        <v>127</v>
      </c>
      <c r="H415" s="288">
        <v>84.22</v>
      </c>
      <c r="I415" s="300">
        <v>0</v>
      </c>
      <c r="J415" s="285">
        <f>H415*I415</f>
        <v>0</v>
      </c>
    </row>
    <row r="416" spans="2:10">
      <c r="B416" s="131"/>
      <c r="C416" s="293"/>
      <c r="D416" s="269"/>
      <c r="E416" s="270"/>
      <c r="F416" s="270" t="s">
        <v>647</v>
      </c>
      <c r="G416" s="270"/>
      <c r="H416" s="271">
        <v>84.22</v>
      </c>
      <c r="I416" s="272"/>
      <c r="J416" s="272"/>
    </row>
    <row r="417" spans="2:10">
      <c r="B417" s="131"/>
      <c r="C417" s="293"/>
      <c r="D417" s="273"/>
      <c r="E417" s="274"/>
      <c r="F417" s="274" t="s">
        <v>378</v>
      </c>
      <c r="G417" s="274"/>
      <c r="H417" s="275">
        <v>84.22</v>
      </c>
      <c r="I417" s="276"/>
      <c r="J417" s="276"/>
    </row>
    <row r="418" spans="2:10">
      <c r="B418" s="131"/>
      <c r="C418" s="293"/>
      <c r="D418" s="282">
        <v>28</v>
      </c>
      <c r="E418" s="283" t="s">
        <v>648</v>
      </c>
      <c r="F418" s="283" t="s">
        <v>649</v>
      </c>
      <c r="G418" s="283" t="s">
        <v>127</v>
      </c>
      <c r="H418" s="284">
        <v>92.641999999999996</v>
      </c>
      <c r="I418" s="300">
        <v>0</v>
      </c>
      <c r="J418" s="281">
        <f>H418*I418</f>
        <v>0</v>
      </c>
    </row>
    <row r="419" spans="2:10">
      <c r="B419" s="131"/>
      <c r="C419" s="293"/>
      <c r="D419" s="273"/>
      <c r="E419" s="274"/>
      <c r="F419" s="274" t="s">
        <v>650</v>
      </c>
      <c r="G419" s="274"/>
      <c r="H419" s="275">
        <v>92.641999999999996</v>
      </c>
      <c r="I419" s="276"/>
      <c r="J419" s="276"/>
    </row>
    <row r="420" spans="2:10">
      <c r="B420" s="131"/>
      <c r="C420" s="293"/>
      <c r="D420" s="286">
        <v>110</v>
      </c>
      <c r="E420" s="287" t="s">
        <v>651</v>
      </c>
      <c r="F420" s="287" t="s">
        <v>652</v>
      </c>
      <c r="G420" s="287" t="s">
        <v>142</v>
      </c>
      <c r="H420" s="288">
        <v>2.6070000000000002</v>
      </c>
      <c r="I420" s="300">
        <v>0</v>
      </c>
      <c r="J420" s="285">
        <f>H420*I420</f>
        <v>0</v>
      </c>
    </row>
    <row r="421" spans="2:10" ht="12.75">
      <c r="B421" s="131"/>
      <c r="C421" s="293"/>
      <c r="D421" s="289"/>
      <c r="E421" s="290" t="s">
        <v>151</v>
      </c>
      <c r="F421" s="290" t="s">
        <v>196</v>
      </c>
      <c r="G421" s="290"/>
      <c r="H421" s="291"/>
      <c r="I421" s="292"/>
      <c r="J421" s="292">
        <f>SUM(J422:J432)</f>
        <v>0</v>
      </c>
    </row>
    <row r="422" spans="2:10" ht="22.5">
      <c r="B422" s="131"/>
      <c r="C422" s="293"/>
      <c r="D422" s="286">
        <v>49</v>
      </c>
      <c r="E422" s="287" t="s">
        <v>653</v>
      </c>
      <c r="F422" s="287" t="s">
        <v>654</v>
      </c>
      <c r="G422" s="287" t="s">
        <v>127</v>
      </c>
      <c r="H422" s="288">
        <v>584.53399999999999</v>
      </c>
      <c r="I422" s="300">
        <v>0</v>
      </c>
      <c r="J422" s="285">
        <f>H422*I422</f>
        <v>0</v>
      </c>
    </row>
    <row r="423" spans="2:10">
      <c r="B423" s="131"/>
      <c r="C423" s="293"/>
      <c r="D423" s="269"/>
      <c r="E423" s="270"/>
      <c r="F423" s="270" t="s">
        <v>517</v>
      </c>
      <c r="G423" s="270"/>
      <c r="H423" s="271">
        <v>685.35400000000004</v>
      </c>
      <c r="I423" s="272"/>
      <c r="J423" s="272"/>
    </row>
    <row r="424" spans="2:10">
      <c r="B424" s="131"/>
      <c r="C424" s="293"/>
      <c r="D424" s="269"/>
      <c r="E424" s="270"/>
      <c r="F424" s="270" t="s">
        <v>655</v>
      </c>
      <c r="G424" s="270"/>
      <c r="H424" s="271">
        <v>-100.82</v>
      </c>
      <c r="I424" s="272"/>
      <c r="J424" s="272"/>
    </row>
    <row r="425" spans="2:10">
      <c r="B425" s="131"/>
      <c r="C425" s="293"/>
      <c r="D425" s="273"/>
      <c r="E425" s="274"/>
      <c r="F425" s="274" t="s">
        <v>378</v>
      </c>
      <c r="G425" s="274"/>
      <c r="H425" s="275">
        <v>584.53399999999999</v>
      </c>
      <c r="I425" s="276"/>
      <c r="J425" s="276"/>
    </row>
    <row r="426" spans="2:10" ht="22.5">
      <c r="B426" s="131"/>
      <c r="C426" s="293"/>
      <c r="D426" s="286">
        <v>50</v>
      </c>
      <c r="E426" s="287" t="s">
        <v>656</v>
      </c>
      <c r="F426" s="287" t="s">
        <v>657</v>
      </c>
      <c r="G426" s="287" t="s">
        <v>127</v>
      </c>
      <c r="H426" s="288">
        <v>100.82</v>
      </c>
      <c r="I426" s="300">
        <v>0</v>
      </c>
      <c r="J426" s="285">
        <f>H426*I426</f>
        <v>0</v>
      </c>
    </row>
    <row r="427" spans="2:10">
      <c r="B427" s="131"/>
      <c r="C427" s="293"/>
      <c r="D427" s="269"/>
      <c r="E427" s="270"/>
      <c r="F427" s="294" t="s">
        <v>822</v>
      </c>
      <c r="G427" s="270"/>
      <c r="H427" s="271">
        <v>100.82</v>
      </c>
      <c r="I427" s="272"/>
      <c r="J427" s="272"/>
    </row>
    <row r="428" spans="2:10">
      <c r="B428" s="131"/>
      <c r="C428" s="293"/>
      <c r="D428" s="273"/>
      <c r="E428" s="274"/>
      <c r="F428" s="274" t="s">
        <v>378</v>
      </c>
      <c r="G428" s="274"/>
      <c r="H428" s="275">
        <v>100.82</v>
      </c>
      <c r="I428" s="276"/>
      <c r="J428" s="276"/>
    </row>
    <row r="429" spans="2:10">
      <c r="B429" s="131"/>
      <c r="C429" s="293"/>
      <c r="D429" s="286">
        <v>51</v>
      </c>
      <c r="E429" s="287" t="s">
        <v>399</v>
      </c>
      <c r="F429" s="287" t="s">
        <v>400</v>
      </c>
      <c r="G429" s="287" t="s">
        <v>127</v>
      </c>
      <c r="H429" s="288">
        <v>685.35400000000004</v>
      </c>
      <c r="I429" s="300">
        <v>0</v>
      </c>
      <c r="J429" s="285">
        <f>H429*I429</f>
        <v>0</v>
      </c>
    </row>
    <row r="430" spans="2:10">
      <c r="B430" s="131"/>
      <c r="C430" s="293"/>
      <c r="D430" s="269"/>
      <c r="E430" s="270"/>
      <c r="F430" s="270" t="s">
        <v>517</v>
      </c>
      <c r="G430" s="270"/>
      <c r="H430" s="271">
        <v>685.35400000000004</v>
      </c>
      <c r="I430" s="272"/>
      <c r="J430" s="272"/>
    </row>
    <row r="431" spans="2:10">
      <c r="B431" s="131"/>
      <c r="C431" s="293"/>
      <c r="D431" s="273"/>
      <c r="E431" s="274"/>
      <c r="F431" s="274" t="s">
        <v>378</v>
      </c>
      <c r="G431" s="274"/>
      <c r="H431" s="275">
        <v>685.35400000000004</v>
      </c>
      <c r="I431" s="276"/>
      <c r="J431" s="276"/>
    </row>
    <row r="432" spans="2:10" ht="22.5">
      <c r="B432" s="131"/>
      <c r="C432" s="293"/>
      <c r="D432" s="286">
        <v>111</v>
      </c>
      <c r="E432" s="287" t="s">
        <v>658</v>
      </c>
      <c r="F432" s="287" t="s">
        <v>659</v>
      </c>
      <c r="G432" s="287" t="s">
        <v>142</v>
      </c>
      <c r="H432" s="288">
        <v>7.306</v>
      </c>
      <c r="I432" s="300">
        <v>0</v>
      </c>
      <c r="J432" s="285">
        <f>H432*I432</f>
        <v>0</v>
      </c>
    </row>
    <row r="433" spans="2:10" ht="12.75">
      <c r="B433" s="131"/>
      <c r="C433" s="293"/>
      <c r="D433" s="289"/>
      <c r="E433" s="290" t="s">
        <v>179</v>
      </c>
      <c r="F433" s="290" t="s">
        <v>197</v>
      </c>
      <c r="G433" s="290"/>
      <c r="H433" s="291"/>
      <c r="I433" s="292"/>
      <c r="J433" s="292">
        <f>SUM(J434:J450)</f>
        <v>0</v>
      </c>
    </row>
    <row r="434" spans="2:10" ht="22.5">
      <c r="B434" s="131"/>
      <c r="C434" s="293"/>
      <c r="D434" s="286">
        <v>224</v>
      </c>
      <c r="E434" s="287" t="s">
        <v>660</v>
      </c>
      <c r="F434" s="287" t="s">
        <v>661</v>
      </c>
      <c r="G434" s="287" t="s">
        <v>130</v>
      </c>
      <c r="H434" s="288">
        <v>20.65</v>
      </c>
      <c r="I434" s="300">
        <v>0</v>
      </c>
      <c r="J434" s="285">
        <f>H434*I434</f>
        <v>0</v>
      </c>
    </row>
    <row r="435" spans="2:10">
      <c r="B435" s="131"/>
      <c r="C435" s="293"/>
      <c r="D435" s="269"/>
      <c r="E435" s="270"/>
      <c r="F435" s="270" t="s">
        <v>662</v>
      </c>
      <c r="G435" s="270"/>
      <c r="H435" s="271">
        <v>20.65</v>
      </c>
      <c r="I435" s="272"/>
      <c r="J435" s="272"/>
    </row>
    <row r="436" spans="2:10">
      <c r="B436" s="131"/>
      <c r="C436" s="293"/>
      <c r="D436" s="273"/>
      <c r="E436" s="274"/>
      <c r="F436" s="274" t="s">
        <v>378</v>
      </c>
      <c r="G436" s="274"/>
      <c r="H436" s="275">
        <v>20.65</v>
      </c>
      <c r="I436" s="276"/>
      <c r="J436" s="276"/>
    </row>
    <row r="437" spans="2:10" ht="22.5">
      <c r="B437" s="131"/>
      <c r="C437" s="293"/>
      <c r="D437" s="286">
        <v>223</v>
      </c>
      <c r="E437" s="287" t="s">
        <v>663</v>
      </c>
      <c r="F437" s="287" t="s">
        <v>664</v>
      </c>
      <c r="G437" s="287" t="s">
        <v>130</v>
      </c>
      <c r="H437" s="288">
        <v>11.72</v>
      </c>
      <c r="I437" s="300">
        <v>0</v>
      </c>
      <c r="J437" s="285">
        <f>H437*I437</f>
        <v>0</v>
      </c>
    </row>
    <row r="438" spans="2:10">
      <c r="B438" s="131"/>
      <c r="C438" s="293"/>
      <c r="D438" s="269"/>
      <c r="E438" s="270"/>
      <c r="F438" s="270" t="s">
        <v>665</v>
      </c>
      <c r="G438" s="270"/>
      <c r="H438" s="271">
        <v>11.72</v>
      </c>
      <c r="I438" s="272"/>
      <c r="J438" s="272"/>
    </row>
    <row r="439" spans="2:10">
      <c r="B439" s="131"/>
      <c r="C439" s="293"/>
      <c r="D439" s="273"/>
      <c r="E439" s="274"/>
      <c r="F439" s="274" t="s">
        <v>378</v>
      </c>
      <c r="G439" s="274"/>
      <c r="H439" s="275">
        <v>11.72</v>
      </c>
      <c r="I439" s="276"/>
      <c r="J439" s="276"/>
    </row>
    <row r="440" spans="2:10" ht="22.5">
      <c r="B440" s="131"/>
      <c r="C440" s="293"/>
      <c r="D440" s="286">
        <v>225</v>
      </c>
      <c r="E440" s="287" t="s">
        <v>666</v>
      </c>
      <c r="F440" s="287" t="s">
        <v>667</v>
      </c>
      <c r="G440" s="287" t="s">
        <v>130</v>
      </c>
      <c r="H440" s="288">
        <v>3.98</v>
      </c>
      <c r="I440" s="300">
        <v>0</v>
      </c>
      <c r="J440" s="285">
        <f>H440*I440</f>
        <v>0</v>
      </c>
    </row>
    <row r="441" spans="2:10">
      <c r="B441" s="131"/>
      <c r="C441" s="293"/>
      <c r="D441" s="269"/>
      <c r="E441" s="270"/>
      <c r="F441" s="270" t="s">
        <v>668</v>
      </c>
      <c r="G441" s="270"/>
      <c r="H441" s="271">
        <v>3.98</v>
      </c>
      <c r="I441" s="272"/>
      <c r="J441" s="272"/>
    </row>
    <row r="442" spans="2:10">
      <c r="B442" s="131"/>
      <c r="C442" s="293"/>
      <c r="D442" s="273"/>
      <c r="E442" s="274"/>
      <c r="F442" s="274" t="s">
        <v>378</v>
      </c>
      <c r="G442" s="274"/>
      <c r="H442" s="275">
        <v>3.98</v>
      </c>
      <c r="I442" s="276"/>
      <c r="J442" s="276"/>
    </row>
    <row r="443" spans="2:10" ht="22.5">
      <c r="B443" s="131"/>
      <c r="C443" s="293"/>
      <c r="D443" s="286">
        <v>229</v>
      </c>
      <c r="E443" s="287" t="s">
        <v>324</v>
      </c>
      <c r="F443" s="287" t="s">
        <v>669</v>
      </c>
      <c r="G443" s="287" t="s">
        <v>130</v>
      </c>
      <c r="H443" s="288">
        <v>59</v>
      </c>
      <c r="I443" s="300">
        <v>0</v>
      </c>
      <c r="J443" s="285">
        <f>H443*I443</f>
        <v>0</v>
      </c>
    </row>
    <row r="444" spans="2:10">
      <c r="B444" s="131"/>
      <c r="C444" s="293"/>
      <c r="D444" s="269"/>
      <c r="E444" s="270"/>
      <c r="F444" s="270" t="s">
        <v>670</v>
      </c>
      <c r="G444" s="270"/>
      <c r="H444" s="271">
        <v>59</v>
      </c>
      <c r="I444" s="272"/>
      <c r="J444" s="272"/>
    </row>
    <row r="445" spans="2:10" ht="22.5">
      <c r="B445" s="131"/>
      <c r="C445" s="293"/>
      <c r="D445" s="286">
        <v>227</v>
      </c>
      <c r="E445" s="287" t="s">
        <v>671</v>
      </c>
      <c r="F445" s="287" t="s">
        <v>672</v>
      </c>
      <c r="G445" s="287" t="s">
        <v>130</v>
      </c>
      <c r="H445" s="288">
        <v>128</v>
      </c>
      <c r="I445" s="300">
        <v>0</v>
      </c>
      <c r="J445" s="285">
        <f>H445*I445</f>
        <v>0</v>
      </c>
    </row>
    <row r="446" spans="2:10">
      <c r="B446" s="131"/>
      <c r="C446" s="293"/>
      <c r="D446" s="269"/>
      <c r="E446" s="270"/>
      <c r="F446" s="270" t="s">
        <v>423</v>
      </c>
      <c r="G446" s="270"/>
      <c r="H446" s="271">
        <v>128</v>
      </c>
      <c r="I446" s="272"/>
      <c r="J446" s="272"/>
    </row>
    <row r="447" spans="2:10">
      <c r="B447" s="131"/>
      <c r="C447" s="293"/>
      <c r="D447" s="273"/>
      <c r="E447" s="274"/>
      <c r="F447" s="274" t="s">
        <v>378</v>
      </c>
      <c r="G447" s="274"/>
      <c r="H447" s="275">
        <v>128</v>
      </c>
      <c r="I447" s="276"/>
      <c r="J447" s="276"/>
    </row>
    <row r="448" spans="2:10" ht="22.5">
      <c r="B448" s="131"/>
      <c r="C448" s="293"/>
      <c r="D448" s="286">
        <v>228</v>
      </c>
      <c r="E448" s="287" t="s">
        <v>401</v>
      </c>
      <c r="F448" s="287" t="s">
        <v>673</v>
      </c>
      <c r="G448" s="287" t="s">
        <v>130</v>
      </c>
      <c r="H448" s="288">
        <v>7.6</v>
      </c>
      <c r="I448" s="300">
        <v>0</v>
      </c>
      <c r="J448" s="285">
        <f>H448*I448</f>
        <v>0</v>
      </c>
    </row>
    <row r="449" spans="2:10">
      <c r="B449" s="131"/>
      <c r="C449" s="293"/>
      <c r="D449" s="269"/>
      <c r="E449" s="270"/>
      <c r="F449" s="270" t="s">
        <v>674</v>
      </c>
      <c r="G449" s="270"/>
      <c r="H449" s="271">
        <v>7.6</v>
      </c>
      <c r="I449" s="272"/>
      <c r="J449" s="272"/>
    </row>
    <row r="450" spans="2:10" ht="22.5">
      <c r="B450" s="131"/>
      <c r="C450" s="293"/>
      <c r="D450" s="286">
        <v>112</v>
      </c>
      <c r="E450" s="287" t="s">
        <v>675</v>
      </c>
      <c r="F450" s="287" t="s">
        <v>676</v>
      </c>
      <c r="G450" s="287" t="s">
        <v>142</v>
      </c>
      <c r="H450" s="288">
        <v>0.39700000000000002</v>
      </c>
      <c r="I450" s="300">
        <v>0</v>
      </c>
      <c r="J450" s="285">
        <f>H450*I450</f>
        <v>0</v>
      </c>
    </row>
    <row r="451" spans="2:10" ht="12.75">
      <c r="B451" s="131"/>
      <c r="C451" s="293"/>
      <c r="D451" s="289"/>
      <c r="E451" s="290" t="s">
        <v>155</v>
      </c>
      <c r="F451" s="290" t="s">
        <v>198</v>
      </c>
      <c r="G451" s="290"/>
      <c r="H451" s="291"/>
      <c r="I451" s="292"/>
      <c r="J451" s="292">
        <f>SUM(J452:J507)</f>
        <v>0</v>
      </c>
    </row>
    <row r="452" spans="2:10" ht="22.5">
      <c r="B452" s="131"/>
      <c r="C452" s="293"/>
      <c r="D452" s="286">
        <v>215</v>
      </c>
      <c r="E452" s="287" t="s">
        <v>677</v>
      </c>
      <c r="F452" s="287" t="s">
        <v>678</v>
      </c>
      <c r="G452" s="287" t="s">
        <v>127</v>
      </c>
      <c r="H452" s="288">
        <v>130.72499999999999</v>
      </c>
      <c r="I452" s="300">
        <v>0</v>
      </c>
      <c r="J452" s="285">
        <f>H452*I452</f>
        <v>0</v>
      </c>
    </row>
    <row r="453" spans="2:10" ht="22.5">
      <c r="B453" s="131"/>
      <c r="C453" s="293"/>
      <c r="D453" s="269"/>
      <c r="E453" s="270"/>
      <c r="F453" s="270" t="s">
        <v>679</v>
      </c>
      <c r="G453" s="270"/>
      <c r="H453" s="271">
        <v>130.72499999999999</v>
      </c>
      <c r="I453" s="272"/>
      <c r="J453" s="272"/>
    </row>
    <row r="454" spans="2:10">
      <c r="B454" s="131"/>
      <c r="C454" s="293"/>
      <c r="D454" s="273"/>
      <c r="E454" s="274"/>
      <c r="F454" s="274" t="s">
        <v>378</v>
      </c>
      <c r="G454" s="274"/>
      <c r="H454" s="275">
        <v>130.72499999999999</v>
      </c>
      <c r="I454" s="276"/>
      <c r="J454" s="276"/>
    </row>
    <row r="455" spans="2:10" ht="281.25">
      <c r="B455" s="131"/>
      <c r="C455" s="293"/>
      <c r="D455" s="282">
        <v>216</v>
      </c>
      <c r="E455" s="283" t="s">
        <v>680</v>
      </c>
      <c r="F455" s="472" t="s">
        <v>1678</v>
      </c>
      <c r="G455" s="283" t="s">
        <v>132</v>
      </c>
      <c r="H455" s="284">
        <v>5</v>
      </c>
      <c r="I455" s="300">
        <v>0</v>
      </c>
      <c r="J455" s="281">
        <f t="shared" ref="J455:J460" si="1">H455*I455</f>
        <v>0</v>
      </c>
    </row>
    <row r="456" spans="2:10" ht="225">
      <c r="B456" s="131"/>
      <c r="C456" s="293"/>
      <c r="D456" s="282">
        <v>217</v>
      </c>
      <c r="E456" s="283" t="s">
        <v>681</v>
      </c>
      <c r="F456" s="472" t="s">
        <v>1679</v>
      </c>
      <c r="G456" s="283" t="s">
        <v>132</v>
      </c>
      <c r="H456" s="284">
        <v>11</v>
      </c>
      <c r="I456" s="300">
        <v>0</v>
      </c>
      <c r="J456" s="281">
        <f t="shared" si="1"/>
        <v>0</v>
      </c>
    </row>
    <row r="457" spans="2:10" ht="180">
      <c r="B457" s="131"/>
      <c r="C457" s="293"/>
      <c r="D457" s="282">
        <v>218</v>
      </c>
      <c r="E457" s="283" t="s">
        <v>682</v>
      </c>
      <c r="F457" s="472" t="s">
        <v>1680</v>
      </c>
      <c r="G457" s="283" t="s">
        <v>132</v>
      </c>
      <c r="H457" s="284">
        <v>1</v>
      </c>
      <c r="I457" s="300">
        <v>0</v>
      </c>
      <c r="J457" s="281">
        <f t="shared" si="1"/>
        <v>0</v>
      </c>
    </row>
    <row r="458" spans="2:10" ht="225">
      <c r="B458" s="131"/>
      <c r="C458" s="293"/>
      <c r="D458" s="282">
        <v>219</v>
      </c>
      <c r="E458" s="283" t="s">
        <v>683</v>
      </c>
      <c r="F458" s="472" t="s">
        <v>1681</v>
      </c>
      <c r="G458" s="283" t="s">
        <v>132</v>
      </c>
      <c r="H458" s="284">
        <v>4</v>
      </c>
      <c r="I458" s="300">
        <v>0</v>
      </c>
      <c r="J458" s="281">
        <f t="shared" si="1"/>
        <v>0</v>
      </c>
    </row>
    <row r="459" spans="2:10" ht="213.75">
      <c r="B459" s="131"/>
      <c r="C459" s="293"/>
      <c r="D459" s="282">
        <v>220</v>
      </c>
      <c r="E459" s="283" t="s">
        <v>684</v>
      </c>
      <c r="F459" s="472" t="s">
        <v>1682</v>
      </c>
      <c r="G459" s="283" t="s">
        <v>132</v>
      </c>
      <c r="H459" s="284">
        <v>2</v>
      </c>
      <c r="I459" s="300">
        <v>0</v>
      </c>
      <c r="J459" s="281">
        <f t="shared" si="1"/>
        <v>0</v>
      </c>
    </row>
    <row r="460" spans="2:10" ht="22.5">
      <c r="B460" s="131"/>
      <c r="C460" s="293"/>
      <c r="D460" s="286">
        <v>189</v>
      </c>
      <c r="E460" s="287" t="s">
        <v>685</v>
      </c>
      <c r="F460" s="473" t="s">
        <v>686</v>
      </c>
      <c r="G460" s="287" t="s">
        <v>132</v>
      </c>
      <c r="H460" s="288">
        <v>9</v>
      </c>
      <c r="I460" s="300">
        <v>0</v>
      </c>
      <c r="J460" s="285">
        <f t="shared" si="1"/>
        <v>0</v>
      </c>
    </row>
    <row r="461" spans="2:10">
      <c r="B461" s="131"/>
      <c r="C461" s="293"/>
      <c r="D461" s="269"/>
      <c r="E461" s="270"/>
      <c r="F461" s="270" t="s">
        <v>687</v>
      </c>
      <c r="G461" s="270"/>
      <c r="H461" s="271">
        <v>9</v>
      </c>
      <c r="I461" s="272"/>
      <c r="J461" s="272"/>
    </row>
    <row r="462" spans="2:10">
      <c r="B462" s="131"/>
      <c r="C462" s="293"/>
      <c r="D462" s="273"/>
      <c r="E462" s="274"/>
      <c r="F462" s="274" t="s">
        <v>378</v>
      </c>
      <c r="G462" s="274"/>
      <c r="H462" s="275">
        <v>9</v>
      </c>
      <c r="I462" s="276"/>
      <c r="J462" s="276"/>
    </row>
    <row r="463" spans="2:10" ht="22.5">
      <c r="B463" s="131"/>
      <c r="C463" s="293"/>
      <c r="D463" s="282">
        <v>190</v>
      </c>
      <c r="E463" s="283" t="s">
        <v>688</v>
      </c>
      <c r="F463" s="472" t="s">
        <v>1683</v>
      </c>
      <c r="G463" s="283" t="s">
        <v>132</v>
      </c>
      <c r="H463" s="284">
        <v>4</v>
      </c>
      <c r="I463" s="300">
        <v>0</v>
      </c>
      <c r="J463" s="281">
        <f>H463*I463</f>
        <v>0</v>
      </c>
    </row>
    <row r="464" spans="2:10" ht="22.5">
      <c r="B464" s="131"/>
      <c r="C464" s="293"/>
      <c r="D464" s="282">
        <v>191</v>
      </c>
      <c r="E464" s="283" t="s">
        <v>689</v>
      </c>
      <c r="F464" s="472" t="s">
        <v>1684</v>
      </c>
      <c r="G464" s="283" t="s">
        <v>132</v>
      </c>
      <c r="H464" s="284">
        <v>3</v>
      </c>
      <c r="I464" s="300">
        <v>0</v>
      </c>
      <c r="J464" s="281">
        <f>H464*I464</f>
        <v>0</v>
      </c>
    </row>
    <row r="465" spans="2:10" ht="22.5">
      <c r="B465" s="131"/>
      <c r="C465" s="293"/>
      <c r="D465" s="282">
        <v>192</v>
      </c>
      <c r="E465" s="283" t="s">
        <v>690</v>
      </c>
      <c r="F465" s="472" t="s">
        <v>1685</v>
      </c>
      <c r="G465" s="283" t="s">
        <v>132</v>
      </c>
      <c r="H465" s="284">
        <v>2</v>
      </c>
      <c r="I465" s="300">
        <v>0</v>
      </c>
      <c r="J465" s="281">
        <f>H465*I465</f>
        <v>0</v>
      </c>
    </row>
    <row r="466" spans="2:10" ht="22.5">
      <c r="B466" s="131"/>
      <c r="C466" s="293"/>
      <c r="D466" s="286">
        <v>193</v>
      </c>
      <c r="E466" s="287" t="s">
        <v>691</v>
      </c>
      <c r="F466" s="473" t="s">
        <v>692</v>
      </c>
      <c r="G466" s="287" t="s">
        <v>132</v>
      </c>
      <c r="H466" s="288">
        <v>39</v>
      </c>
      <c r="I466" s="300">
        <v>0</v>
      </c>
      <c r="J466" s="285">
        <f>H466*I466</f>
        <v>0</v>
      </c>
    </row>
    <row r="467" spans="2:10">
      <c r="B467" s="131"/>
      <c r="C467" s="293"/>
      <c r="D467" s="269"/>
      <c r="E467" s="270"/>
      <c r="F467" s="270" t="s">
        <v>693</v>
      </c>
      <c r="G467" s="270"/>
      <c r="H467" s="271">
        <v>39</v>
      </c>
      <c r="I467" s="272"/>
      <c r="J467" s="272"/>
    </row>
    <row r="468" spans="2:10">
      <c r="B468" s="131"/>
      <c r="C468" s="293"/>
      <c r="D468" s="273"/>
      <c r="E468" s="274"/>
      <c r="F468" s="274" t="s">
        <v>378</v>
      </c>
      <c r="G468" s="274"/>
      <c r="H468" s="275">
        <v>39</v>
      </c>
      <c r="I468" s="276"/>
      <c r="J468" s="276"/>
    </row>
    <row r="469" spans="2:10" ht="22.5">
      <c r="B469" s="131"/>
      <c r="C469" s="293"/>
      <c r="D469" s="282">
        <v>194</v>
      </c>
      <c r="E469" s="283" t="s">
        <v>694</v>
      </c>
      <c r="F469" s="472" t="s">
        <v>1696</v>
      </c>
      <c r="G469" s="283" t="s">
        <v>132</v>
      </c>
      <c r="H469" s="284">
        <v>8</v>
      </c>
      <c r="I469" s="300">
        <v>0</v>
      </c>
      <c r="J469" s="281">
        <f t="shared" ref="J469:J478" si="2">H469*I469</f>
        <v>0</v>
      </c>
    </row>
    <row r="470" spans="2:10" ht="22.5">
      <c r="B470" s="131"/>
      <c r="C470" s="293"/>
      <c r="D470" s="282">
        <v>195</v>
      </c>
      <c r="E470" s="283" t="s">
        <v>695</v>
      </c>
      <c r="F470" s="472" t="s">
        <v>1697</v>
      </c>
      <c r="G470" s="283" t="s">
        <v>132</v>
      </c>
      <c r="H470" s="284">
        <v>2</v>
      </c>
      <c r="I470" s="300">
        <v>0</v>
      </c>
      <c r="J470" s="281">
        <f t="shared" si="2"/>
        <v>0</v>
      </c>
    </row>
    <row r="471" spans="2:10" ht="22.5">
      <c r="B471" s="131"/>
      <c r="C471" s="293"/>
      <c r="D471" s="282">
        <v>196</v>
      </c>
      <c r="E471" s="283" t="s">
        <v>696</v>
      </c>
      <c r="F471" s="472" t="s">
        <v>1698</v>
      </c>
      <c r="G471" s="283" t="s">
        <v>132</v>
      </c>
      <c r="H471" s="284">
        <v>6</v>
      </c>
      <c r="I471" s="300">
        <v>0</v>
      </c>
      <c r="J471" s="281">
        <f t="shared" si="2"/>
        <v>0</v>
      </c>
    </row>
    <row r="472" spans="2:10" ht="22.5">
      <c r="B472" s="131"/>
      <c r="C472" s="293"/>
      <c r="D472" s="282">
        <v>197</v>
      </c>
      <c r="E472" s="283" t="s">
        <v>697</v>
      </c>
      <c r="F472" s="472" t="s">
        <v>1699</v>
      </c>
      <c r="G472" s="283" t="s">
        <v>132</v>
      </c>
      <c r="H472" s="284">
        <v>1</v>
      </c>
      <c r="I472" s="300">
        <v>0</v>
      </c>
      <c r="J472" s="281">
        <f t="shared" si="2"/>
        <v>0</v>
      </c>
    </row>
    <row r="473" spans="2:10" ht="22.5">
      <c r="B473" s="131"/>
      <c r="C473" s="293"/>
      <c r="D473" s="282">
        <v>198</v>
      </c>
      <c r="E473" s="283" t="s">
        <v>698</v>
      </c>
      <c r="F473" s="472" t="s">
        <v>1700</v>
      </c>
      <c r="G473" s="283" t="s">
        <v>132</v>
      </c>
      <c r="H473" s="284">
        <v>8</v>
      </c>
      <c r="I473" s="300">
        <v>0</v>
      </c>
      <c r="J473" s="281">
        <f t="shared" si="2"/>
        <v>0</v>
      </c>
    </row>
    <row r="474" spans="2:10" ht="22.5">
      <c r="B474" s="131"/>
      <c r="C474" s="293"/>
      <c r="D474" s="282">
        <v>199</v>
      </c>
      <c r="E474" s="283" t="s">
        <v>699</v>
      </c>
      <c r="F474" s="472" t="s">
        <v>1701</v>
      </c>
      <c r="G474" s="283" t="s">
        <v>132</v>
      </c>
      <c r="H474" s="284">
        <v>2</v>
      </c>
      <c r="I474" s="300">
        <v>0</v>
      </c>
      <c r="J474" s="281">
        <f t="shared" si="2"/>
        <v>0</v>
      </c>
    </row>
    <row r="475" spans="2:10" ht="22.5">
      <c r="B475" s="131"/>
      <c r="C475" s="293"/>
      <c r="D475" s="282">
        <v>200</v>
      </c>
      <c r="E475" s="283" t="s">
        <v>700</v>
      </c>
      <c r="F475" s="472" t="s">
        <v>1702</v>
      </c>
      <c r="G475" s="283" t="s">
        <v>132</v>
      </c>
      <c r="H475" s="284">
        <v>3</v>
      </c>
      <c r="I475" s="300">
        <v>0</v>
      </c>
      <c r="J475" s="281">
        <f t="shared" si="2"/>
        <v>0</v>
      </c>
    </row>
    <row r="476" spans="2:10" ht="22.5">
      <c r="B476" s="131"/>
      <c r="C476" s="293"/>
      <c r="D476" s="282">
        <v>201</v>
      </c>
      <c r="E476" s="283" t="s">
        <v>701</v>
      </c>
      <c r="F476" s="472" t="s">
        <v>1703</v>
      </c>
      <c r="G476" s="283" t="s">
        <v>132</v>
      </c>
      <c r="H476" s="284">
        <v>1</v>
      </c>
      <c r="I476" s="300">
        <v>0</v>
      </c>
      <c r="J476" s="281">
        <f t="shared" si="2"/>
        <v>0</v>
      </c>
    </row>
    <row r="477" spans="2:10" ht="22.5">
      <c r="B477" s="131"/>
      <c r="C477" s="293"/>
      <c r="D477" s="282">
        <v>202</v>
      </c>
      <c r="E477" s="283" t="s">
        <v>702</v>
      </c>
      <c r="F477" s="472" t="s">
        <v>1704</v>
      </c>
      <c r="G477" s="283" t="s">
        <v>132</v>
      </c>
      <c r="H477" s="284">
        <v>3</v>
      </c>
      <c r="I477" s="300">
        <v>0</v>
      </c>
      <c r="J477" s="281">
        <f t="shared" si="2"/>
        <v>0</v>
      </c>
    </row>
    <row r="478" spans="2:10" ht="33.75">
      <c r="B478" s="131"/>
      <c r="C478" s="293"/>
      <c r="D478" s="282">
        <v>203</v>
      </c>
      <c r="E478" s="283" t="s">
        <v>703</v>
      </c>
      <c r="F478" s="472" t="s">
        <v>1705</v>
      </c>
      <c r="G478" s="283" t="s">
        <v>132</v>
      </c>
      <c r="H478" s="284">
        <v>3</v>
      </c>
      <c r="I478" s="300">
        <v>0</v>
      </c>
      <c r="J478" s="281">
        <f t="shared" si="2"/>
        <v>0</v>
      </c>
    </row>
    <row r="479" spans="2:10" ht="22.5">
      <c r="B479" s="131"/>
      <c r="C479" s="293"/>
      <c r="D479" s="282">
        <v>204</v>
      </c>
      <c r="E479" s="283" t="s">
        <v>704</v>
      </c>
      <c r="F479" s="472" t="s">
        <v>1706</v>
      </c>
      <c r="G479" s="283" t="s">
        <v>132</v>
      </c>
      <c r="H479" s="284">
        <v>2</v>
      </c>
      <c r="I479" s="300">
        <v>0</v>
      </c>
      <c r="J479" s="281">
        <f>H479*I479</f>
        <v>0</v>
      </c>
    </row>
    <row r="480" spans="2:10">
      <c r="B480" s="131"/>
      <c r="C480" s="293"/>
      <c r="D480" s="286">
        <v>208</v>
      </c>
      <c r="E480" s="287" t="s">
        <v>705</v>
      </c>
      <c r="F480" s="473" t="s">
        <v>706</v>
      </c>
      <c r="G480" s="287" t="s">
        <v>132</v>
      </c>
      <c r="H480" s="288">
        <v>10</v>
      </c>
      <c r="I480" s="300">
        <v>0</v>
      </c>
      <c r="J480" s="285">
        <f>H480*I480</f>
        <v>0</v>
      </c>
    </row>
    <row r="481" spans="2:10">
      <c r="B481" s="131"/>
      <c r="C481" s="293"/>
      <c r="D481" s="269"/>
      <c r="E481" s="270"/>
      <c r="F481" s="270" t="s">
        <v>707</v>
      </c>
      <c r="G481" s="270"/>
      <c r="H481" s="271">
        <v>10</v>
      </c>
      <c r="I481" s="272"/>
      <c r="J481" s="272"/>
    </row>
    <row r="482" spans="2:10">
      <c r="B482" s="131"/>
      <c r="C482" s="293"/>
      <c r="D482" s="273"/>
      <c r="E482" s="274"/>
      <c r="F482" s="274" t="s">
        <v>378</v>
      </c>
      <c r="G482" s="274"/>
      <c r="H482" s="275">
        <v>10</v>
      </c>
      <c r="I482" s="276"/>
      <c r="J482" s="276"/>
    </row>
    <row r="483" spans="2:10" ht="33.75">
      <c r="B483" s="131"/>
      <c r="C483" s="293"/>
      <c r="D483" s="282">
        <v>209</v>
      </c>
      <c r="E483" s="283" t="s">
        <v>708</v>
      </c>
      <c r="F483" s="472" t="s">
        <v>1689</v>
      </c>
      <c r="G483" s="283" t="s">
        <v>132</v>
      </c>
      <c r="H483" s="284">
        <v>3</v>
      </c>
      <c r="I483" s="300">
        <v>0</v>
      </c>
      <c r="J483" s="281">
        <f t="shared" ref="J483:J488" si="3">H483*I483</f>
        <v>0</v>
      </c>
    </row>
    <row r="484" spans="2:10" ht="36" customHeight="1">
      <c r="B484" s="131"/>
      <c r="C484" s="293"/>
      <c r="D484" s="282">
        <v>210</v>
      </c>
      <c r="E484" s="283" t="s">
        <v>709</v>
      </c>
      <c r="F484" s="472" t="s">
        <v>1690</v>
      </c>
      <c r="G484" s="283" t="s">
        <v>132</v>
      </c>
      <c r="H484" s="284">
        <v>1</v>
      </c>
      <c r="I484" s="300">
        <v>0</v>
      </c>
      <c r="J484" s="281">
        <f t="shared" si="3"/>
        <v>0</v>
      </c>
    </row>
    <row r="485" spans="2:10" ht="33.75">
      <c r="B485" s="131"/>
      <c r="C485" s="293"/>
      <c r="D485" s="282">
        <v>211</v>
      </c>
      <c r="E485" s="283" t="s">
        <v>710</v>
      </c>
      <c r="F485" s="472" t="s">
        <v>1691</v>
      </c>
      <c r="G485" s="283" t="s">
        <v>132</v>
      </c>
      <c r="H485" s="284">
        <v>1</v>
      </c>
      <c r="I485" s="300">
        <v>0</v>
      </c>
      <c r="J485" s="281">
        <f t="shared" si="3"/>
        <v>0</v>
      </c>
    </row>
    <row r="486" spans="2:10" ht="33.75">
      <c r="B486" s="131"/>
      <c r="C486" s="293"/>
      <c r="D486" s="282">
        <v>212</v>
      </c>
      <c r="E486" s="283" t="s">
        <v>711</v>
      </c>
      <c r="F486" s="472" t="s">
        <v>1692</v>
      </c>
      <c r="G486" s="283" t="s">
        <v>132</v>
      </c>
      <c r="H486" s="284">
        <v>1</v>
      </c>
      <c r="I486" s="300">
        <v>0</v>
      </c>
      <c r="J486" s="281">
        <f t="shared" si="3"/>
        <v>0</v>
      </c>
    </row>
    <row r="487" spans="2:10" ht="33.75">
      <c r="B487" s="131"/>
      <c r="C487" s="293"/>
      <c r="D487" s="282">
        <v>213</v>
      </c>
      <c r="E487" s="283" t="s">
        <v>712</v>
      </c>
      <c r="F487" s="472" t="s">
        <v>1686</v>
      </c>
      <c r="G487" s="283" t="s">
        <v>132</v>
      </c>
      <c r="H487" s="284">
        <v>1</v>
      </c>
      <c r="I487" s="300">
        <v>0</v>
      </c>
      <c r="J487" s="281">
        <f t="shared" si="3"/>
        <v>0</v>
      </c>
    </row>
    <row r="488" spans="2:10" ht="33.75">
      <c r="B488" s="131"/>
      <c r="C488" s="293"/>
      <c r="D488" s="282">
        <v>214</v>
      </c>
      <c r="E488" s="283" t="s">
        <v>713</v>
      </c>
      <c r="F488" s="472" t="s">
        <v>1693</v>
      </c>
      <c r="G488" s="283" t="s">
        <v>132</v>
      </c>
      <c r="H488" s="284">
        <v>1</v>
      </c>
      <c r="I488" s="300">
        <v>0</v>
      </c>
      <c r="J488" s="281">
        <f t="shared" si="3"/>
        <v>0</v>
      </c>
    </row>
    <row r="489" spans="2:10" ht="22.5">
      <c r="B489" s="131"/>
      <c r="C489" s="293"/>
      <c r="D489" s="286">
        <v>205</v>
      </c>
      <c r="E489" s="287" t="s">
        <v>714</v>
      </c>
      <c r="F489" s="473" t="s">
        <v>715</v>
      </c>
      <c r="G489" s="287" t="s">
        <v>132</v>
      </c>
      <c r="H489" s="288">
        <v>2</v>
      </c>
      <c r="I489" s="300">
        <v>0</v>
      </c>
      <c r="J489" s="285">
        <f>H489*I489</f>
        <v>0</v>
      </c>
    </row>
    <row r="490" spans="2:10" ht="45">
      <c r="B490" s="131"/>
      <c r="C490" s="293"/>
      <c r="D490" s="282">
        <v>206</v>
      </c>
      <c r="E490" s="283" t="s">
        <v>716</v>
      </c>
      <c r="F490" s="472" t="s">
        <v>1694</v>
      </c>
      <c r="G490" s="283" t="s">
        <v>132</v>
      </c>
      <c r="H490" s="284">
        <v>1</v>
      </c>
      <c r="I490" s="300">
        <v>0</v>
      </c>
      <c r="J490" s="281">
        <f>H490*I490</f>
        <v>0</v>
      </c>
    </row>
    <row r="491" spans="2:10" ht="45">
      <c r="B491" s="131"/>
      <c r="C491" s="293"/>
      <c r="D491" s="282">
        <v>207</v>
      </c>
      <c r="E491" s="283" t="s">
        <v>717</v>
      </c>
      <c r="F491" s="472" t="s">
        <v>1695</v>
      </c>
      <c r="G491" s="283" t="s">
        <v>132</v>
      </c>
      <c r="H491" s="284">
        <v>1</v>
      </c>
      <c r="I491" s="300">
        <v>0</v>
      </c>
      <c r="J491" s="281">
        <f>H491*I491</f>
        <v>0</v>
      </c>
    </row>
    <row r="492" spans="2:10" ht="22.5">
      <c r="B492" s="131"/>
      <c r="C492" s="293"/>
      <c r="D492" s="286">
        <v>185</v>
      </c>
      <c r="E492" s="287" t="s">
        <v>718</v>
      </c>
      <c r="F492" s="473" t="s">
        <v>719</v>
      </c>
      <c r="G492" s="287" t="s">
        <v>132</v>
      </c>
      <c r="H492" s="288">
        <v>40</v>
      </c>
      <c r="I492" s="300">
        <v>0</v>
      </c>
      <c r="J492" s="285">
        <f>H492*I492</f>
        <v>0</v>
      </c>
    </row>
    <row r="493" spans="2:10">
      <c r="B493" s="131"/>
      <c r="C493" s="293"/>
      <c r="D493" s="269"/>
      <c r="E493" s="270"/>
      <c r="F493" s="474" t="s">
        <v>720</v>
      </c>
      <c r="G493" s="270"/>
      <c r="H493" s="271">
        <v>40</v>
      </c>
      <c r="I493" s="272"/>
      <c r="J493" s="272"/>
    </row>
    <row r="494" spans="2:10">
      <c r="B494" s="131"/>
      <c r="C494" s="293"/>
      <c r="D494" s="273"/>
      <c r="E494" s="274"/>
      <c r="F494" s="475" t="s">
        <v>378</v>
      </c>
      <c r="G494" s="274"/>
      <c r="H494" s="275">
        <v>40</v>
      </c>
      <c r="I494" s="276"/>
      <c r="J494" s="276"/>
    </row>
    <row r="495" spans="2:10" ht="22.5">
      <c r="B495" s="131"/>
      <c r="C495" s="293"/>
      <c r="D495" s="282">
        <v>186</v>
      </c>
      <c r="E495" s="283" t="s">
        <v>721</v>
      </c>
      <c r="F495" s="472" t="s">
        <v>1687</v>
      </c>
      <c r="G495" s="283" t="s">
        <v>132</v>
      </c>
      <c r="H495" s="284">
        <v>40</v>
      </c>
      <c r="I495" s="300">
        <v>0</v>
      </c>
      <c r="J495" s="281">
        <f>H495*I495</f>
        <v>0</v>
      </c>
    </row>
    <row r="496" spans="2:10" ht="22.5">
      <c r="B496" s="131"/>
      <c r="C496" s="293"/>
      <c r="D496" s="286">
        <v>187</v>
      </c>
      <c r="E496" s="287" t="s">
        <v>722</v>
      </c>
      <c r="F496" s="473" t="s">
        <v>723</v>
      </c>
      <c r="G496" s="287" t="s">
        <v>132</v>
      </c>
      <c r="H496" s="288">
        <v>8</v>
      </c>
      <c r="I496" s="300">
        <v>0</v>
      </c>
      <c r="J496" s="285">
        <f>H496*I496</f>
        <v>0</v>
      </c>
    </row>
    <row r="497" spans="2:10">
      <c r="B497" s="131"/>
      <c r="C497" s="293"/>
      <c r="D497" s="269"/>
      <c r="E497" s="270"/>
      <c r="F497" s="474" t="s">
        <v>724</v>
      </c>
      <c r="G497" s="270"/>
      <c r="H497" s="271">
        <v>8</v>
      </c>
      <c r="I497" s="272"/>
      <c r="J497" s="272"/>
    </row>
    <row r="498" spans="2:10" ht="33.75">
      <c r="B498" s="131"/>
      <c r="C498" s="293"/>
      <c r="D498" s="282">
        <v>188</v>
      </c>
      <c r="E498" s="283" t="s">
        <v>725</v>
      </c>
      <c r="F498" s="472" t="s">
        <v>1688</v>
      </c>
      <c r="G498" s="283" t="s">
        <v>132</v>
      </c>
      <c r="H498" s="284">
        <v>8</v>
      </c>
      <c r="I498" s="300">
        <v>0</v>
      </c>
      <c r="J498" s="281">
        <f>H498*I498</f>
        <v>0</v>
      </c>
    </row>
    <row r="499" spans="2:10">
      <c r="B499" s="131"/>
      <c r="D499" s="286">
        <v>148</v>
      </c>
      <c r="E499" s="287" t="s">
        <v>726</v>
      </c>
      <c r="F499" s="473" t="s">
        <v>727</v>
      </c>
      <c r="G499" s="287" t="s">
        <v>132</v>
      </c>
      <c r="H499" s="288">
        <v>2</v>
      </c>
      <c r="I499" s="300">
        <v>0</v>
      </c>
      <c r="J499" s="285">
        <f>H499*I499</f>
        <v>0</v>
      </c>
    </row>
    <row r="500" spans="2:10" ht="22.5">
      <c r="B500" s="131"/>
      <c r="D500" s="282">
        <v>149</v>
      </c>
      <c r="E500" s="283" t="s">
        <v>728</v>
      </c>
      <c r="F500" s="472" t="s">
        <v>729</v>
      </c>
      <c r="G500" s="283" t="s">
        <v>130</v>
      </c>
      <c r="H500" s="284">
        <v>3.5</v>
      </c>
      <c r="I500" s="300">
        <v>0</v>
      </c>
      <c r="J500" s="281">
        <f>H500*I500</f>
        <v>0</v>
      </c>
    </row>
    <row r="501" spans="2:10">
      <c r="B501" s="131"/>
      <c r="D501" s="269"/>
      <c r="E501" s="270"/>
      <c r="F501" s="270" t="s">
        <v>730</v>
      </c>
      <c r="G501" s="270"/>
      <c r="H501" s="271">
        <v>3.5</v>
      </c>
      <c r="I501" s="272"/>
      <c r="J501" s="272"/>
    </row>
    <row r="502" spans="2:10">
      <c r="B502" s="131"/>
      <c r="D502" s="273"/>
      <c r="E502" s="274"/>
      <c r="F502" s="274" t="s">
        <v>378</v>
      </c>
      <c r="G502" s="274"/>
      <c r="H502" s="275">
        <v>3.5</v>
      </c>
      <c r="I502" s="276"/>
      <c r="J502" s="276"/>
    </row>
    <row r="503" spans="2:10" ht="275.25" customHeight="1">
      <c r="B503" s="131"/>
      <c r="D503" s="286">
        <v>155</v>
      </c>
      <c r="E503" s="287" t="s">
        <v>731</v>
      </c>
      <c r="F503" s="287" t="s">
        <v>1660</v>
      </c>
      <c r="G503" s="287" t="s">
        <v>132</v>
      </c>
      <c r="H503" s="288">
        <v>1</v>
      </c>
      <c r="I503" s="300">
        <v>0</v>
      </c>
      <c r="J503" s="285">
        <f>H503*I503</f>
        <v>0</v>
      </c>
    </row>
    <row r="504" spans="2:10" ht="231" customHeight="1">
      <c r="B504" s="131"/>
      <c r="D504" s="286">
        <v>156</v>
      </c>
      <c r="E504" s="287" t="s">
        <v>732</v>
      </c>
      <c r="F504" s="287" t="s">
        <v>1661</v>
      </c>
      <c r="G504" s="287" t="s">
        <v>132</v>
      </c>
      <c r="H504" s="288">
        <v>3</v>
      </c>
      <c r="I504" s="300">
        <v>0</v>
      </c>
      <c r="J504" s="285">
        <f>H504*I504</f>
        <v>0</v>
      </c>
    </row>
    <row r="505" spans="2:10" ht="157.5">
      <c r="B505" s="131"/>
      <c r="D505" s="286">
        <v>157</v>
      </c>
      <c r="E505" s="287" t="s">
        <v>733</v>
      </c>
      <c r="F505" s="287" t="s">
        <v>1662</v>
      </c>
      <c r="G505" s="287" t="s">
        <v>132</v>
      </c>
      <c r="H505" s="288">
        <v>1</v>
      </c>
      <c r="I505" s="300">
        <v>0</v>
      </c>
      <c r="J505" s="285">
        <f>H505*I505</f>
        <v>0</v>
      </c>
    </row>
    <row r="506" spans="2:10" ht="128.25" customHeight="1">
      <c r="B506" s="131"/>
      <c r="D506" s="286">
        <v>158</v>
      </c>
      <c r="E506" s="287" t="s">
        <v>734</v>
      </c>
      <c r="F506" s="287" t="s">
        <v>1639</v>
      </c>
      <c r="G506" s="287" t="s">
        <v>132</v>
      </c>
      <c r="H506" s="288">
        <v>1</v>
      </c>
      <c r="I506" s="300">
        <v>0</v>
      </c>
      <c r="J506" s="285">
        <f>H506*I506</f>
        <v>0</v>
      </c>
    </row>
    <row r="507" spans="2:10" ht="22.5">
      <c r="B507" s="131"/>
      <c r="D507" s="286">
        <v>113</v>
      </c>
      <c r="E507" s="287" t="s">
        <v>735</v>
      </c>
      <c r="F507" s="287" t="s">
        <v>736</v>
      </c>
      <c r="G507" s="287" t="s">
        <v>142</v>
      </c>
      <c r="H507" s="288">
        <v>4.851</v>
      </c>
      <c r="I507" s="300">
        <v>0</v>
      </c>
      <c r="J507" s="285">
        <f>H507*I507</f>
        <v>0</v>
      </c>
    </row>
    <row r="508" spans="2:10" ht="12.75">
      <c r="B508" s="131"/>
      <c r="D508" s="289"/>
      <c r="E508" s="290" t="s">
        <v>180</v>
      </c>
      <c r="F508" s="290" t="s">
        <v>199</v>
      </c>
      <c r="G508" s="290"/>
      <c r="H508" s="291"/>
      <c r="I508" s="292"/>
      <c r="J508" s="292">
        <f>SUM(J509:J524)</f>
        <v>0</v>
      </c>
    </row>
    <row r="509" spans="2:10" ht="22.5">
      <c r="B509" s="131"/>
      <c r="D509" s="286">
        <v>145</v>
      </c>
      <c r="E509" s="287" t="s">
        <v>402</v>
      </c>
      <c r="F509" s="287" t="s">
        <v>403</v>
      </c>
      <c r="G509" s="287" t="s">
        <v>132</v>
      </c>
      <c r="H509" s="288">
        <v>15</v>
      </c>
      <c r="I509" s="300">
        <v>0</v>
      </c>
      <c r="J509" s="285">
        <f t="shared" ref="J509:J512" si="4">H509*I509</f>
        <v>0</v>
      </c>
    </row>
    <row r="510" spans="2:10">
      <c r="B510" s="131"/>
      <c r="D510" s="282">
        <v>146</v>
      </c>
      <c r="E510" s="283" t="s">
        <v>737</v>
      </c>
      <c r="F510" s="283" t="s">
        <v>738</v>
      </c>
      <c r="G510" s="283" t="s">
        <v>132</v>
      </c>
      <c r="H510" s="284">
        <v>11</v>
      </c>
      <c r="I510" s="300">
        <v>0</v>
      </c>
      <c r="J510" s="281">
        <f t="shared" si="4"/>
        <v>0</v>
      </c>
    </row>
    <row r="511" spans="2:10" ht="22.5">
      <c r="B511" s="131"/>
      <c r="D511" s="282">
        <v>147</v>
      </c>
      <c r="E511" s="283" t="s">
        <v>739</v>
      </c>
      <c r="F511" s="283" t="s">
        <v>740</v>
      </c>
      <c r="G511" s="283" t="s">
        <v>132</v>
      </c>
      <c r="H511" s="284">
        <v>4</v>
      </c>
      <c r="I511" s="300">
        <v>0</v>
      </c>
      <c r="J511" s="281">
        <f t="shared" si="4"/>
        <v>0</v>
      </c>
    </row>
    <row r="512" spans="2:10">
      <c r="B512" s="131"/>
      <c r="D512" s="286">
        <v>152</v>
      </c>
      <c r="E512" s="287" t="s">
        <v>741</v>
      </c>
      <c r="F512" s="287" t="s">
        <v>742</v>
      </c>
      <c r="G512" s="287" t="s">
        <v>132</v>
      </c>
      <c r="H512" s="288">
        <v>11</v>
      </c>
      <c r="I512" s="300">
        <v>0</v>
      </c>
      <c r="J512" s="285">
        <f t="shared" si="4"/>
        <v>0</v>
      </c>
    </row>
    <row r="513" spans="2:10">
      <c r="B513" s="131"/>
      <c r="D513" s="269"/>
      <c r="E513" s="270"/>
      <c r="F513" s="270" t="s">
        <v>743</v>
      </c>
      <c r="G513" s="270"/>
      <c r="H513" s="271">
        <v>11</v>
      </c>
      <c r="I513" s="272"/>
      <c r="J513" s="272"/>
    </row>
    <row r="514" spans="2:10">
      <c r="B514" s="131"/>
      <c r="D514" s="273"/>
      <c r="E514" s="274"/>
      <c r="F514" s="274" t="s">
        <v>378</v>
      </c>
      <c r="G514" s="274"/>
      <c r="H514" s="275">
        <v>11</v>
      </c>
      <c r="I514" s="276"/>
      <c r="J514" s="276"/>
    </row>
    <row r="515" spans="2:10" ht="22.5">
      <c r="B515" s="131"/>
      <c r="D515" s="282">
        <v>153</v>
      </c>
      <c r="E515" s="283" t="s">
        <v>744</v>
      </c>
      <c r="F515" s="283" t="s">
        <v>745</v>
      </c>
      <c r="G515" s="283" t="s">
        <v>132</v>
      </c>
      <c r="H515" s="284">
        <v>10</v>
      </c>
      <c r="I515" s="300">
        <v>0</v>
      </c>
      <c r="J515" s="281">
        <f t="shared" ref="J515:J524" si="5">H515*I515</f>
        <v>0</v>
      </c>
    </row>
    <row r="516" spans="2:10" ht="22.5">
      <c r="B516" s="131"/>
      <c r="D516" s="282">
        <v>154</v>
      </c>
      <c r="E516" s="283" t="s">
        <v>746</v>
      </c>
      <c r="F516" s="283" t="s">
        <v>747</v>
      </c>
      <c r="G516" s="283" t="s">
        <v>132</v>
      </c>
      <c r="H516" s="284">
        <v>1</v>
      </c>
      <c r="I516" s="300">
        <v>0</v>
      </c>
      <c r="J516" s="281">
        <f t="shared" si="5"/>
        <v>0</v>
      </c>
    </row>
    <row r="517" spans="2:10">
      <c r="B517" s="131"/>
      <c r="D517" s="286">
        <v>184</v>
      </c>
      <c r="E517" s="287" t="s">
        <v>404</v>
      </c>
      <c r="F517" s="287" t="s">
        <v>748</v>
      </c>
      <c r="G517" s="287" t="s">
        <v>178</v>
      </c>
      <c r="H517" s="288">
        <v>1</v>
      </c>
      <c r="I517" s="300">
        <v>0</v>
      </c>
      <c r="J517" s="285">
        <f t="shared" si="5"/>
        <v>0</v>
      </c>
    </row>
    <row r="518" spans="2:10" ht="22.5">
      <c r="B518" s="131"/>
      <c r="D518" s="286">
        <v>141</v>
      </c>
      <c r="E518" s="287" t="s">
        <v>749</v>
      </c>
      <c r="F518" s="287" t="s">
        <v>750</v>
      </c>
      <c r="G518" s="287" t="s">
        <v>132</v>
      </c>
      <c r="H518" s="288">
        <v>1</v>
      </c>
      <c r="I518" s="300">
        <v>0</v>
      </c>
      <c r="J518" s="285">
        <f t="shared" si="5"/>
        <v>0</v>
      </c>
    </row>
    <row r="519" spans="2:10" ht="22.5">
      <c r="B519" s="131"/>
      <c r="D519" s="286">
        <v>142</v>
      </c>
      <c r="E519" s="287" t="s">
        <v>751</v>
      </c>
      <c r="F519" s="287" t="s">
        <v>392</v>
      </c>
      <c r="G519" s="287" t="s">
        <v>132</v>
      </c>
      <c r="H519" s="288">
        <v>45</v>
      </c>
      <c r="I519" s="300">
        <v>0</v>
      </c>
      <c r="J519" s="285">
        <f t="shared" si="5"/>
        <v>0</v>
      </c>
    </row>
    <row r="520" spans="2:10" ht="22.5">
      <c r="B520" s="131"/>
      <c r="D520" s="286">
        <v>161</v>
      </c>
      <c r="E520" s="287" t="s">
        <v>752</v>
      </c>
      <c r="F520" s="287" t="s">
        <v>753</v>
      </c>
      <c r="G520" s="287" t="s">
        <v>132</v>
      </c>
      <c r="H520" s="288">
        <v>1</v>
      </c>
      <c r="I520" s="300">
        <v>0</v>
      </c>
      <c r="J520" s="285">
        <f t="shared" si="5"/>
        <v>0</v>
      </c>
    </row>
    <row r="521" spans="2:10" ht="22.5">
      <c r="B521" s="131"/>
      <c r="D521" s="286">
        <v>162</v>
      </c>
      <c r="E521" s="287" t="s">
        <v>754</v>
      </c>
      <c r="F521" s="287" t="s">
        <v>755</v>
      </c>
      <c r="G521" s="287" t="s">
        <v>132</v>
      </c>
      <c r="H521" s="288">
        <v>11</v>
      </c>
      <c r="I521" s="300">
        <v>0</v>
      </c>
      <c r="J521" s="285">
        <f t="shared" si="5"/>
        <v>0</v>
      </c>
    </row>
    <row r="522" spans="2:10" ht="22.5">
      <c r="B522" s="131"/>
      <c r="D522" s="286">
        <v>163</v>
      </c>
      <c r="E522" s="287" t="s">
        <v>756</v>
      </c>
      <c r="F522" s="287" t="s">
        <v>757</v>
      </c>
      <c r="G522" s="287" t="s">
        <v>132</v>
      </c>
      <c r="H522" s="288">
        <v>3</v>
      </c>
      <c r="I522" s="300">
        <v>0</v>
      </c>
      <c r="J522" s="285">
        <f t="shared" si="5"/>
        <v>0</v>
      </c>
    </row>
    <row r="523" spans="2:10" ht="22.5">
      <c r="B523" s="131"/>
      <c r="D523" s="286">
        <v>164</v>
      </c>
      <c r="E523" s="287" t="s">
        <v>758</v>
      </c>
      <c r="F523" s="287" t="s">
        <v>759</v>
      </c>
      <c r="G523" s="287" t="s">
        <v>132</v>
      </c>
      <c r="H523" s="288">
        <v>4</v>
      </c>
      <c r="I523" s="300">
        <v>0</v>
      </c>
      <c r="J523" s="285">
        <f t="shared" si="5"/>
        <v>0</v>
      </c>
    </row>
    <row r="524" spans="2:10" ht="22.5">
      <c r="B524" s="131"/>
      <c r="D524" s="286">
        <v>114</v>
      </c>
      <c r="E524" s="287" t="s">
        <v>760</v>
      </c>
      <c r="F524" s="287" t="s">
        <v>761</v>
      </c>
      <c r="G524" s="287" t="s">
        <v>142</v>
      </c>
      <c r="H524" s="288">
        <v>0.54800000000000004</v>
      </c>
      <c r="I524" s="300">
        <v>0</v>
      </c>
      <c r="J524" s="285">
        <f t="shared" si="5"/>
        <v>0</v>
      </c>
    </row>
    <row r="525" spans="2:10" ht="12.75">
      <c r="B525" s="131"/>
      <c r="D525" s="289"/>
      <c r="E525" s="290" t="s">
        <v>160</v>
      </c>
      <c r="F525" s="290" t="s">
        <v>200</v>
      </c>
      <c r="G525" s="290"/>
      <c r="H525" s="291"/>
      <c r="I525" s="292"/>
      <c r="J525" s="292">
        <f>SUM(J526:J561)</f>
        <v>0</v>
      </c>
    </row>
    <row r="526" spans="2:10">
      <c r="B526" s="131"/>
      <c r="D526" s="286">
        <v>16</v>
      </c>
      <c r="E526" s="287" t="s">
        <v>216</v>
      </c>
      <c r="F526" s="287" t="s">
        <v>217</v>
      </c>
      <c r="G526" s="287" t="s">
        <v>127</v>
      </c>
      <c r="H526" s="288">
        <v>171.27</v>
      </c>
      <c r="I526" s="300">
        <v>0</v>
      </c>
      <c r="J526" s="285">
        <f>H526*I526</f>
        <v>0</v>
      </c>
    </row>
    <row r="527" spans="2:10">
      <c r="B527" s="131"/>
      <c r="D527" s="269"/>
      <c r="E527" s="270"/>
      <c r="F527" s="270" t="s">
        <v>762</v>
      </c>
      <c r="G527" s="270"/>
      <c r="H527" s="271">
        <v>19.559999999999999</v>
      </c>
      <c r="I527" s="272"/>
      <c r="J527" s="272"/>
    </row>
    <row r="528" spans="2:10">
      <c r="B528" s="131"/>
      <c r="D528" s="269"/>
      <c r="E528" s="270"/>
      <c r="F528" s="270" t="s">
        <v>763</v>
      </c>
      <c r="G528" s="270"/>
      <c r="H528" s="271">
        <v>13.41</v>
      </c>
      <c r="I528" s="272"/>
      <c r="J528" s="272"/>
    </row>
    <row r="529" spans="2:10">
      <c r="B529" s="131"/>
      <c r="D529" s="269"/>
      <c r="E529" s="270"/>
      <c r="F529" s="270" t="s">
        <v>764</v>
      </c>
      <c r="G529" s="270"/>
      <c r="H529" s="271">
        <v>13.41</v>
      </c>
      <c r="I529" s="272"/>
      <c r="J529" s="272"/>
    </row>
    <row r="530" spans="2:10">
      <c r="B530" s="131"/>
      <c r="D530" s="269"/>
      <c r="E530" s="270"/>
      <c r="F530" s="270" t="s">
        <v>765</v>
      </c>
      <c r="G530" s="270"/>
      <c r="H530" s="271">
        <v>13.41</v>
      </c>
      <c r="I530" s="272"/>
      <c r="J530" s="272"/>
    </row>
    <row r="531" spans="2:10">
      <c r="B531" s="131"/>
      <c r="D531" s="269"/>
      <c r="E531" s="270"/>
      <c r="F531" s="270" t="s">
        <v>766</v>
      </c>
      <c r="G531" s="270"/>
      <c r="H531" s="271">
        <v>27.4</v>
      </c>
      <c r="I531" s="272"/>
      <c r="J531" s="272"/>
    </row>
    <row r="532" spans="2:10">
      <c r="B532" s="131"/>
      <c r="D532" s="269"/>
      <c r="E532" s="270"/>
      <c r="F532" s="270" t="s">
        <v>767</v>
      </c>
      <c r="G532" s="270"/>
      <c r="H532" s="271">
        <v>13.63</v>
      </c>
      <c r="I532" s="272"/>
      <c r="J532" s="272"/>
    </row>
    <row r="533" spans="2:10">
      <c r="B533" s="131"/>
      <c r="D533" s="269"/>
      <c r="E533" s="270"/>
      <c r="F533" s="270" t="s">
        <v>768</v>
      </c>
      <c r="G533" s="270"/>
      <c r="H533" s="271">
        <v>70.45</v>
      </c>
      <c r="I533" s="272"/>
      <c r="J533" s="272"/>
    </row>
    <row r="534" spans="2:10">
      <c r="B534" s="131"/>
      <c r="D534" s="273"/>
      <c r="E534" s="274"/>
      <c r="F534" s="274" t="s">
        <v>378</v>
      </c>
      <c r="G534" s="274"/>
      <c r="H534" s="275">
        <v>171.27</v>
      </c>
      <c r="I534" s="276"/>
      <c r="J534" s="276"/>
    </row>
    <row r="535" spans="2:10" ht="22.5">
      <c r="B535" s="131"/>
      <c r="D535" s="286">
        <v>14</v>
      </c>
      <c r="E535" s="287" t="s">
        <v>325</v>
      </c>
      <c r="F535" s="287" t="s">
        <v>326</v>
      </c>
      <c r="G535" s="287" t="s">
        <v>130</v>
      </c>
      <c r="H535" s="288">
        <v>122.1</v>
      </c>
      <c r="I535" s="300">
        <v>0</v>
      </c>
      <c r="J535" s="285">
        <f>H535*I535</f>
        <v>0</v>
      </c>
    </row>
    <row r="536" spans="2:10">
      <c r="B536" s="131"/>
      <c r="D536" s="269"/>
      <c r="E536" s="270"/>
      <c r="F536" s="270" t="s">
        <v>769</v>
      </c>
      <c r="G536" s="270"/>
      <c r="H536" s="271">
        <v>34.1</v>
      </c>
      <c r="I536" s="272"/>
      <c r="J536" s="272"/>
    </row>
    <row r="537" spans="2:10">
      <c r="B537" s="131"/>
      <c r="D537" s="269"/>
      <c r="E537" s="270"/>
      <c r="F537" s="270" t="s">
        <v>770</v>
      </c>
      <c r="G537" s="270"/>
      <c r="H537" s="271">
        <v>88</v>
      </c>
      <c r="I537" s="272"/>
      <c r="J537" s="272"/>
    </row>
    <row r="538" spans="2:10">
      <c r="B538" s="131"/>
      <c r="D538" s="273"/>
      <c r="E538" s="274"/>
      <c r="F538" s="274" t="s">
        <v>378</v>
      </c>
      <c r="G538" s="274"/>
      <c r="H538" s="275">
        <v>122.1</v>
      </c>
      <c r="I538" s="276"/>
      <c r="J538" s="276"/>
    </row>
    <row r="539" spans="2:10" ht="22.5">
      <c r="B539" s="131"/>
      <c r="D539" s="282">
        <v>15</v>
      </c>
      <c r="E539" s="283" t="s">
        <v>327</v>
      </c>
      <c r="F539" s="283" t="s">
        <v>328</v>
      </c>
      <c r="G539" s="283" t="s">
        <v>132</v>
      </c>
      <c r="H539" s="284">
        <v>224.298</v>
      </c>
      <c r="I539" s="300">
        <v>0</v>
      </c>
      <c r="J539" s="281">
        <f>H539*I539</f>
        <v>0</v>
      </c>
    </row>
    <row r="540" spans="2:10">
      <c r="B540" s="131"/>
      <c r="D540" s="273"/>
      <c r="E540" s="274"/>
      <c r="F540" s="274" t="s">
        <v>771</v>
      </c>
      <c r="G540" s="274"/>
      <c r="H540" s="275">
        <v>224.298</v>
      </c>
      <c r="I540" s="276"/>
      <c r="J540" s="276"/>
    </row>
    <row r="541" spans="2:10" ht="22.5">
      <c r="B541" s="131"/>
      <c r="D541" s="286">
        <v>12</v>
      </c>
      <c r="E541" s="287" t="s">
        <v>772</v>
      </c>
      <c r="F541" s="287" t="s">
        <v>773</v>
      </c>
      <c r="G541" s="287" t="s">
        <v>127</v>
      </c>
      <c r="H541" s="288">
        <v>171.27</v>
      </c>
      <c r="I541" s="300">
        <v>0</v>
      </c>
      <c r="J541" s="285">
        <f>H541*I541</f>
        <v>0</v>
      </c>
    </row>
    <row r="542" spans="2:10">
      <c r="B542" s="131"/>
      <c r="D542" s="269"/>
      <c r="E542" s="270"/>
      <c r="F542" s="270" t="s">
        <v>762</v>
      </c>
      <c r="G542" s="270"/>
      <c r="H542" s="271">
        <v>19.559999999999999</v>
      </c>
      <c r="I542" s="272"/>
      <c r="J542" s="272"/>
    </row>
    <row r="543" spans="2:10">
      <c r="B543" s="131"/>
      <c r="D543" s="269"/>
      <c r="E543" s="270"/>
      <c r="F543" s="270" t="s">
        <v>763</v>
      </c>
      <c r="G543" s="270"/>
      <c r="H543" s="271">
        <v>13.41</v>
      </c>
      <c r="I543" s="272"/>
      <c r="J543" s="272"/>
    </row>
    <row r="544" spans="2:10">
      <c r="B544" s="131"/>
      <c r="D544" s="269"/>
      <c r="E544" s="270"/>
      <c r="F544" s="270" t="s">
        <v>764</v>
      </c>
      <c r="G544" s="270"/>
      <c r="H544" s="271">
        <v>13.41</v>
      </c>
      <c r="I544" s="272"/>
      <c r="J544" s="272"/>
    </row>
    <row r="545" spans="2:10">
      <c r="B545" s="131"/>
      <c r="D545" s="269"/>
      <c r="E545" s="270"/>
      <c r="F545" s="270" t="s">
        <v>765</v>
      </c>
      <c r="G545" s="270"/>
      <c r="H545" s="271">
        <v>13.41</v>
      </c>
      <c r="I545" s="272"/>
      <c r="J545" s="272"/>
    </row>
    <row r="546" spans="2:10">
      <c r="B546" s="131"/>
      <c r="D546" s="269"/>
      <c r="E546" s="270"/>
      <c r="F546" s="270" t="s">
        <v>766</v>
      </c>
      <c r="G546" s="270"/>
      <c r="H546" s="271">
        <v>27.4</v>
      </c>
      <c r="I546" s="272"/>
      <c r="J546" s="272"/>
    </row>
    <row r="547" spans="2:10">
      <c r="B547" s="131"/>
      <c r="D547" s="269"/>
      <c r="E547" s="270"/>
      <c r="F547" s="270" t="s">
        <v>767</v>
      </c>
      <c r="G547" s="270"/>
      <c r="H547" s="271">
        <v>13.63</v>
      </c>
      <c r="I547" s="272"/>
      <c r="J547" s="272"/>
    </row>
    <row r="548" spans="2:10">
      <c r="B548" s="131"/>
      <c r="D548" s="269"/>
      <c r="E548" s="270"/>
      <c r="F548" s="270" t="s">
        <v>768</v>
      </c>
      <c r="G548" s="270"/>
      <c r="H548" s="271">
        <v>70.45</v>
      </c>
      <c r="I548" s="272"/>
      <c r="J548" s="272"/>
    </row>
    <row r="549" spans="2:10">
      <c r="B549" s="131"/>
      <c r="D549" s="273"/>
      <c r="E549" s="274"/>
      <c r="F549" s="274" t="s">
        <v>378</v>
      </c>
      <c r="G549" s="274"/>
      <c r="H549" s="275">
        <v>171.27</v>
      </c>
      <c r="I549" s="276"/>
      <c r="J549" s="276"/>
    </row>
    <row r="550" spans="2:10" ht="22.5">
      <c r="B550" s="131"/>
      <c r="D550" s="282">
        <v>13</v>
      </c>
      <c r="E550" s="283" t="s">
        <v>774</v>
      </c>
      <c r="F550" s="283" t="s">
        <v>775</v>
      </c>
      <c r="G550" s="283" t="s">
        <v>127</v>
      </c>
      <c r="H550" s="284">
        <v>188.39699999999999</v>
      </c>
      <c r="I550" s="300">
        <v>0</v>
      </c>
      <c r="J550" s="281">
        <f>H550*I550</f>
        <v>0</v>
      </c>
    </row>
    <row r="551" spans="2:10">
      <c r="B551" s="131"/>
      <c r="D551" s="273"/>
      <c r="E551" s="274"/>
      <c r="F551" s="274" t="s">
        <v>776</v>
      </c>
      <c r="G551" s="274"/>
      <c r="H551" s="275">
        <v>188.39699999999999</v>
      </c>
      <c r="I551" s="276"/>
      <c r="J551" s="276"/>
    </row>
    <row r="552" spans="2:10">
      <c r="B552" s="131"/>
      <c r="D552" s="286">
        <v>20</v>
      </c>
      <c r="E552" s="287" t="s">
        <v>218</v>
      </c>
      <c r="F552" s="287" t="s">
        <v>219</v>
      </c>
      <c r="G552" s="287" t="s">
        <v>127</v>
      </c>
      <c r="H552" s="288">
        <v>171.27</v>
      </c>
      <c r="I552" s="300">
        <v>0</v>
      </c>
      <c r="J552" s="285">
        <f>H552*I552</f>
        <v>0</v>
      </c>
    </row>
    <row r="553" spans="2:10">
      <c r="B553" s="131"/>
      <c r="D553" s="269"/>
      <c r="E553" s="270"/>
      <c r="F553" s="270" t="s">
        <v>762</v>
      </c>
      <c r="G553" s="270"/>
      <c r="H553" s="271">
        <v>19.559999999999999</v>
      </c>
      <c r="I553" s="272"/>
      <c r="J553" s="272"/>
    </row>
    <row r="554" spans="2:10">
      <c r="B554" s="131"/>
      <c r="D554" s="269"/>
      <c r="E554" s="270"/>
      <c r="F554" s="270" t="s">
        <v>763</v>
      </c>
      <c r="G554" s="270"/>
      <c r="H554" s="271">
        <v>13.41</v>
      </c>
      <c r="I554" s="272"/>
      <c r="J554" s="272"/>
    </row>
    <row r="555" spans="2:10">
      <c r="B555" s="131"/>
      <c r="D555" s="269"/>
      <c r="E555" s="270"/>
      <c r="F555" s="270" t="s">
        <v>764</v>
      </c>
      <c r="G555" s="270"/>
      <c r="H555" s="271">
        <v>13.41</v>
      </c>
      <c r="I555" s="272"/>
      <c r="J555" s="272"/>
    </row>
    <row r="556" spans="2:10">
      <c r="B556" s="131"/>
      <c r="D556" s="269"/>
      <c r="E556" s="270"/>
      <c r="F556" s="270" t="s">
        <v>765</v>
      </c>
      <c r="G556" s="270"/>
      <c r="H556" s="271">
        <v>13.41</v>
      </c>
      <c r="I556" s="272"/>
      <c r="J556" s="272"/>
    </row>
    <row r="557" spans="2:10">
      <c r="B557" s="131"/>
      <c r="D557" s="269"/>
      <c r="E557" s="270"/>
      <c r="F557" s="270" t="s">
        <v>766</v>
      </c>
      <c r="G557" s="270"/>
      <c r="H557" s="271">
        <v>27.4</v>
      </c>
      <c r="I557" s="272"/>
      <c r="J557" s="272"/>
    </row>
    <row r="558" spans="2:10">
      <c r="B558" s="131"/>
      <c r="D558" s="269"/>
      <c r="E558" s="270"/>
      <c r="F558" s="270" t="s">
        <v>767</v>
      </c>
      <c r="G558" s="270"/>
      <c r="H558" s="271">
        <v>13.63</v>
      </c>
      <c r="I558" s="272"/>
      <c r="J558" s="272"/>
    </row>
    <row r="559" spans="2:10">
      <c r="B559" s="131"/>
      <c r="D559" s="269"/>
      <c r="E559" s="270"/>
      <c r="F559" s="270" t="s">
        <v>768</v>
      </c>
      <c r="G559" s="270"/>
      <c r="H559" s="271">
        <v>70.45</v>
      </c>
      <c r="I559" s="272"/>
      <c r="J559" s="272"/>
    </row>
    <row r="560" spans="2:10">
      <c r="B560" s="131"/>
      <c r="D560" s="273"/>
      <c r="E560" s="274"/>
      <c r="F560" s="274" t="s">
        <v>378</v>
      </c>
      <c r="G560" s="274"/>
      <c r="H560" s="275">
        <v>171.27</v>
      </c>
      <c r="I560" s="276"/>
      <c r="J560" s="276"/>
    </row>
    <row r="561" spans="2:10" ht="22.5">
      <c r="B561" s="131"/>
      <c r="D561" s="286">
        <v>115</v>
      </c>
      <c r="E561" s="287" t="s">
        <v>777</v>
      </c>
      <c r="F561" s="287" t="s">
        <v>778</v>
      </c>
      <c r="G561" s="287" t="s">
        <v>142</v>
      </c>
      <c r="H561" s="288">
        <v>5.1180000000000003</v>
      </c>
      <c r="I561" s="300">
        <v>0</v>
      </c>
      <c r="J561" s="285">
        <f>H561*I561</f>
        <v>0</v>
      </c>
    </row>
    <row r="562" spans="2:10" ht="12.75">
      <c r="B562" s="131"/>
      <c r="D562" s="289"/>
      <c r="E562" s="290" t="s">
        <v>329</v>
      </c>
      <c r="F562" s="290" t="s">
        <v>330</v>
      </c>
      <c r="G562" s="290"/>
      <c r="H562" s="291"/>
      <c r="I562" s="292"/>
      <c r="J562" s="292">
        <f>SUM(J563:J579)</f>
        <v>0</v>
      </c>
    </row>
    <row r="563" spans="2:10" ht="22.5">
      <c r="B563" s="131"/>
      <c r="D563" s="286">
        <v>10</v>
      </c>
      <c r="E563" s="287" t="s">
        <v>779</v>
      </c>
      <c r="F563" s="287" t="s">
        <v>780</v>
      </c>
      <c r="G563" s="287" t="s">
        <v>127</v>
      </c>
      <c r="H563" s="288">
        <v>480.82</v>
      </c>
      <c r="I563" s="300">
        <v>0</v>
      </c>
      <c r="J563" s="285">
        <f>H563*I563</f>
        <v>0</v>
      </c>
    </row>
    <row r="564" spans="2:10">
      <c r="B564" s="131"/>
      <c r="D564" s="269"/>
      <c r="E564" s="270"/>
      <c r="F564" s="270" t="s">
        <v>781</v>
      </c>
      <c r="G564" s="270"/>
      <c r="H564" s="271">
        <v>93.29</v>
      </c>
      <c r="I564" s="272"/>
      <c r="J564" s="272"/>
    </row>
    <row r="565" spans="2:10" ht="33.75">
      <c r="B565" s="131"/>
      <c r="D565" s="269"/>
      <c r="E565" s="270"/>
      <c r="F565" s="270" t="s">
        <v>782</v>
      </c>
      <c r="G565" s="270"/>
      <c r="H565" s="271">
        <v>124.31</v>
      </c>
      <c r="I565" s="272"/>
      <c r="J565" s="272"/>
    </row>
    <row r="566" spans="2:10" ht="22.5">
      <c r="B566" s="131"/>
      <c r="D566" s="269"/>
      <c r="E566" s="270"/>
      <c r="F566" s="270" t="s">
        <v>783</v>
      </c>
      <c r="G566" s="270"/>
      <c r="H566" s="271">
        <v>97.63</v>
      </c>
      <c r="I566" s="272"/>
      <c r="J566" s="272"/>
    </row>
    <row r="567" spans="2:10" ht="33.75">
      <c r="B567" s="131"/>
      <c r="D567" s="269"/>
      <c r="E567" s="270"/>
      <c r="F567" s="270" t="s">
        <v>784</v>
      </c>
      <c r="G567" s="270"/>
      <c r="H567" s="271">
        <v>123.55</v>
      </c>
      <c r="I567" s="272"/>
      <c r="J567" s="272"/>
    </row>
    <row r="568" spans="2:10">
      <c r="B568" s="131"/>
      <c r="D568" s="269"/>
      <c r="E568" s="270"/>
      <c r="F568" s="270" t="s">
        <v>785</v>
      </c>
      <c r="G568" s="270"/>
      <c r="H568" s="271">
        <v>42.04</v>
      </c>
      <c r="I568" s="272"/>
      <c r="J568" s="272"/>
    </row>
    <row r="569" spans="2:10">
      <c r="B569" s="131"/>
      <c r="D569" s="273"/>
      <c r="E569" s="274"/>
      <c r="F569" s="274" t="s">
        <v>378</v>
      </c>
      <c r="G569" s="274"/>
      <c r="H569" s="275">
        <v>480.82</v>
      </c>
      <c r="I569" s="276"/>
      <c r="J569" s="276"/>
    </row>
    <row r="570" spans="2:10">
      <c r="B570" s="131"/>
      <c r="D570" s="286">
        <v>6</v>
      </c>
      <c r="E570" s="287" t="s">
        <v>331</v>
      </c>
      <c r="F570" s="287" t="s">
        <v>405</v>
      </c>
      <c r="G570" s="287" t="s">
        <v>127</v>
      </c>
      <c r="H570" s="288">
        <v>480.82</v>
      </c>
      <c r="I570" s="300">
        <v>0</v>
      </c>
      <c r="J570" s="285">
        <f>H570*I570</f>
        <v>0</v>
      </c>
    </row>
    <row r="571" spans="2:10">
      <c r="B571" s="131"/>
      <c r="D571" s="269"/>
      <c r="E571" s="270"/>
      <c r="F571" s="270" t="s">
        <v>781</v>
      </c>
      <c r="G571" s="270"/>
      <c r="H571" s="271">
        <v>93.29</v>
      </c>
      <c r="I571" s="272"/>
      <c r="J571" s="272"/>
    </row>
    <row r="572" spans="2:10" ht="33.75">
      <c r="B572" s="131"/>
      <c r="D572" s="269"/>
      <c r="E572" s="270"/>
      <c r="F572" s="270" t="s">
        <v>782</v>
      </c>
      <c r="G572" s="270"/>
      <c r="H572" s="271">
        <v>124.31</v>
      </c>
      <c r="I572" s="272"/>
      <c r="J572" s="272"/>
    </row>
    <row r="573" spans="2:10" ht="22.5">
      <c r="B573" s="131"/>
      <c r="D573" s="269"/>
      <c r="E573" s="270"/>
      <c r="F573" s="270" t="s">
        <v>783</v>
      </c>
      <c r="G573" s="270"/>
      <c r="H573" s="271">
        <v>97.63</v>
      </c>
      <c r="I573" s="272"/>
      <c r="J573" s="272"/>
    </row>
    <row r="574" spans="2:10" ht="33.75">
      <c r="B574" s="131"/>
      <c r="D574" s="269"/>
      <c r="E574" s="270"/>
      <c r="F574" s="270" t="s">
        <v>784</v>
      </c>
      <c r="G574" s="270"/>
      <c r="H574" s="271">
        <v>123.55</v>
      </c>
      <c r="I574" s="272"/>
      <c r="J574" s="272"/>
    </row>
    <row r="575" spans="2:10">
      <c r="B575" s="131"/>
      <c r="D575" s="269"/>
      <c r="E575" s="270"/>
      <c r="F575" s="270" t="s">
        <v>785</v>
      </c>
      <c r="G575" s="270"/>
      <c r="H575" s="271">
        <v>42.04</v>
      </c>
      <c r="I575" s="272"/>
      <c r="J575" s="272"/>
    </row>
    <row r="576" spans="2:10">
      <c r="B576" s="131"/>
      <c r="D576" s="273"/>
      <c r="E576" s="274"/>
      <c r="F576" s="274" t="s">
        <v>378</v>
      </c>
      <c r="G576" s="274"/>
      <c r="H576" s="275">
        <v>480.82</v>
      </c>
      <c r="I576" s="276"/>
      <c r="J576" s="276"/>
    </row>
    <row r="577" spans="2:10" ht="45">
      <c r="B577" s="131"/>
      <c r="D577" s="282">
        <v>7</v>
      </c>
      <c r="E577" s="283" t="s">
        <v>786</v>
      </c>
      <c r="F577" s="283" t="s">
        <v>787</v>
      </c>
      <c r="G577" s="283" t="s">
        <v>127</v>
      </c>
      <c r="H577" s="284">
        <v>528.90200000000004</v>
      </c>
      <c r="I577" s="300">
        <v>0</v>
      </c>
      <c r="J577" s="281">
        <f>H577*I577</f>
        <v>0</v>
      </c>
    </row>
    <row r="578" spans="2:10">
      <c r="B578" s="131"/>
      <c r="D578" s="273"/>
      <c r="E578" s="274"/>
      <c r="F578" s="274" t="s">
        <v>788</v>
      </c>
      <c r="G578" s="274"/>
      <c r="H578" s="275">
        <v>528.90200000000004</v>
      </c>
      <c r="I578" s="276"/>
      <c r="J578" s="276"/>
    </row>
    <row r="579" spans="2:10" ht="22.5">
      <c r="B579" s="131"/>
      <c r="D579" s="286">
        <v>116</v>
      </c>
      <c r="E579" s="287" t="s">
        <v>789</v>
      </c>
      <c r="F579" s="287" t="s">
        <v>790</v>
      </c>
      <c r="G579" s="287" t="s">
        <v>142</v>
      </c>
      <c r="H579" s="288">
        <v>6.4859999999999998</v>
      </c>
      <c r="I579" s="300">
        <v>0</v>
      </c>
      <c r="J579" s="285">
        <f>H579*I579</f>
        <v>0</v>
      </c>
    </row>
    <row r="580" spans="2:10" ht="12.75">
      <c r="B580" s="131"/>
      <c r="D580" s="289"/>
      <c r="E580" s="290" t="s">
        <v>332</v>
      </c>
      <c r="F580" s="290" t="s">
        <v>333</v>
      </c>
      <c r="G580" s="290"/>
      <c r="H580" s="291"/>
      <c r="I580" s="292"/>
      <c r="J580" s="292">
        <f>SUM(J581:J585)</f>
        <v>0</v>
      </c>
    </row>
    <row r="581" spans="2:10">
      <c r="B581" s="131"/>
      <c r="D581" s="286">
        <v>9</v>
      </c>
      <c r="E581" s="287" t="s">
        <v>791</v>
      </c>
      <c r="F581" s="287" t="s">
        <v>792</v>
      </c>
      <c r="G581" s="287" t="s">
        <v>127</v>
      </c>
      <c r="H581" s="288">
        <v>33.264000000000003</v>
      </c>
      <c r="I581" s="300">
        <v>0</v>
      </c>
      <c r="J581" s="285">
        <f>H581*I581</f>
        <v>0</v>
      </c>
    </row>
    <row r="582" spans="2:10" ht="22.5">
      <c r="B582" s="131"/>
      <c r="D582" s="286">
        <v>8</v>
      </c>
      <c r="E582" s="287" t="s">
        <v>793</v>
      </c>
      <c r="F582" s="287" t="s">
        <v>794</v>
      </c>
      <c r="G582" s="287" t="s">
        <v>127</v>
      </c>
      <c r="H582" s="288">
        <v>33.264000000000003</v>
      </c>
      <c r="I582" s="300">
        <v>0</v>
      </c>
      <c r="J582" s="285">
        <f>H582*I582</f>
        <v>0</v>
      </c>
    </row>
    <row r="583" spans="2:10">
      <c r="B583" s="131"/>
      <c r="D583" s="269"/>
      <c r="E583" s="270"/>
      <c r="F583" s="270" t="s">
        <v>795</v>
      </c>
      <c r="G583" s="270"/>
      <c r="H583" s="271">
        <v>33.264000000000003</v>
      </c>
      <c r="I583" s="272"/>
      <c r="J583" s="272"/>
    </row>
    <row r="584" spans="2:10">
      <c r="B584" s="131"/>
      <c r="D584" s="273"/>
      <c r="E584" s="274"/>
      <c r="F584" s="274" t="s">
        <v>378</v>
      </c>
      <c r="G584" s="274"/>
      <c r="H584" s="275">
        <v>33.264000000000003</v>
      </c>
      <c r="I584" s="276"/>
      <c r="J584" s="276"/>
    </row>
    <row r="585" spans="2:10">
      <c r="B585" s="131"/>
      <c r="D585" s="286">
        <v>117</v>
      </c>
      <c r="E585" s="287" t="s">
        <v>796</v>
      </c>
      <c r="F585" s="287" t="s">
        <v>797</v>
      </c>
      <c r="G585" s="287" t="s">
        <v>142</v>
      </c>
      <c r="H585" s="288">
        <v>0.11600000000000001</v>
      </c>
      <c r="I585" s="300">
        <v>0</v>
      </c>
      <c r="J585" s="285">
        <f>H585*I585</f>
        <v>0</v>
      </c>
    </row>
    <row r="586" spans="2:10" ht="12.75">
      <c r="B586" s="131"/>
      <c r="D586" s="289"/>
      <c r="E586" s="290" t="s">
        <v>163</v>
      </c>
      <c r="F586" s="290" t="s">
        <v>201</v>
      </c>
      <c r="G586" s="290"/>
      <c r="H586" s="291"/>
      <c r="I586" s="292"/>
      <c r="J586" s="292">
        <f>SUM(J587:J596)</f>
        <v>0</v>
      </c>
    </row>
    <row r="587" spans="2:10">
      <c r="B587" s="131"/>
      <c r="D587" s="286">
        <v>66</v>
      </c>
      <c r="E587" s="287" t="s">
        <v>220</v>
      </c>
      <c r="F587" s="287" t="s">
        <v>221</v>
      </c>
      <c r="G587" s="287" t="s">
        <v>127</v>
      </c>
      <c r="H587" s="288">
        <v>200.06399999999999</v>
      </c>
      <c r="I587" s="300">
        <v>0</v>
      </c>
      <c r="J587" s="285">
        <f>H587*I587</f>
        <v>0</v>
      </c>
    </row>
    <row r="588" spans="2:10" ht="22.5">
      <c r="B588" s="131"/>
      <c r="D588" s="269"/>
      <c r="E588" s="270"/>
      <c r="F588" s="270" t="s">
        <v>798</v>
      </c>
      <c r="G588" s="270"/>
      <c r="H588" s="271">
        <v>200.06399999999999</v>
      </c>
      <c r="I588" s="272"/>
      <c r="J588" s="272"/>
    </row>
    <row r="589" spans="2:10">
      <c r="B589" s="131"/>
      <c r="D589" s="273"/>
      <c r="E589" s="274"/>
      <c r="F589" s="274" t="s">
        <v>378</v>
      </c>
      <c r="G589" s="274"/>
      <c r="H589" s="275">
        <v>200.06399999999999</v>
      </c>
      <c r="I589" s="276"/>
      <c r="J589" s="276"/>
    </row>
    <row r="590" spans="2:10">
      <c r="B590" s="131"/>
      <c r="D590" s="286">
        <v>67</v>
      </c>
      <c r="E590" s="287" t="s">
        <v>222</v>
      </c>
      <c r="F590" s="287" t="s">
        <v>223</v>
      </c>
      <c r="G590" s="287" t="s">
        <v>127</v>
      </c>
      <c r="H590" s="288">
        <v>200.06399999999999</v>
      </c>
      <c r="I590" s="300">
        <v>0</v>
      </c>
      <c r="J590" s="285">
        <f>H590*I590</f>
        <v>0</v>
      </c>
    </row>
    <row r="591" spans="2:10" ht="22.5">
      <c r="B591" s="131"/>
      <c r="D591" s="286">
        <v>29</v>
      </c>
      <c r="E591" s="287" t="s">
        <v>799</v>
      </c>
      <c r="F591" s="287" t="s">
        <v>800</v>
      </c>
      <c r="G591" s="287" t="s">
        <v>127</v>
      </c>
      <c r="H591" s="288">
        <v>200.06399999999999</v>
      </c>
      <c r="I591" s="300">
        <v>0</v>
      </c>
      <c r="J591" s="285">
        <f>H591*I591</f>
        <v>0</v>
      </c>
    </row>
    <row r="592" spans="2:10" ht="22.5">
      <c r="B592" s="131"/>
      <c r="D592" s="269"/>
      <c r="E592" s="270"/>
      <c r="F592" s="270" t="s">
        <v>798</v>
      </c>
      <c r="G592" s="270"/>
      <c r="H592" s="271">
        <v>200.06399999999999</v>
      </c>
      <c r="I592" s="272"/>
      <c r="J592" s="272"/>
    </row>
    <row r="593" spans="2:10">
      <c r="B593" s="131"/>
      <c r="D593" s="273"/>
      <c r="E593" s="274"/>
      <c r="F593" s="274" t="s">
        <v>378</v>
      </c>
      <c r="G593" s="274"/>
      <c r="H593" s="275">
        <v>200.06399999999999</v>
      </c>
      <c r="I593" s="276"/>
      <c r="J593" s="276"/>
    </row>
    <row r="594" spans="2:10">
      <c r="B594" s="131"/>
      <c r="D594" s="282">
        <v>30</v>
      </c>
      <c r="E594" s="283" t="s">
        <v>801</v>
      </c>
      <c r="F594" s="283" t="s">
        <v>802</v>
      </c>
      <c r="G594" s="283" t="s">
        <v>127</v>
      </c>
      <c r="H594" s="284">
        <v>220.07</v>
      </c>
      <c r="I594" s="300">
        <v>0</v>
      </c>
      <c r="J594" s="281">
        <f>H594*I594</f>
        <v>0</v>
      </c>
    </row>
    <row r="595" spans="2:10">
      <c r="B595" s="131"/>
      <c r="D595" s="273"/>
      <c r="E595" s="274"/>
      <c r="F595" s="274" t="s">
        <v>803</v>
      </c>
      <c r="G595" s="274"/>
      <c r="H595" s="275">
        <v>220.07</v>
      </c>
      <c r="I595" s="276"/>
      <c r="J595" s="276"/>
    </row>
    <row r="596" spans="2:10" ht="22.5">
      <c r="B596" s="131"/>
      <c r="D596" s="286">
        <v>118</v>
      </c>
      <c r="E596" s="287" t="s">
        <v>804</v>
      </c>
      <c r="F596" s="287" t="s">
        <v>805</v>
      </c>
      <c r="G596" s="287" t="s">
        <v>142</v>
      </c>
      <c r="H596" s="288">
        <v>4.157</v>
      </c>
      <c r="I596" s="300">
        <v>0</v>
      </c>
      <c r="J596" s="285">
        <f>H596*I596</f>
        <v>0</v>
      </c>
    </row>
    <row r="597" spans="2:10" ht="12.75">
      <c r="B597" s="131"/>
      <c r="D597" s="289"/>
      <c r="E597" s="290" t="s">
        <v>406</v>
      </c>
      <c r="F597" s="290" t="s">
        <v>407</v>
      </c>
      <c r="G597" s="290"/>
      <c r="H597" s="291"/>
      <c r="I597" s="292"/>
      <c r="J597" s="292">
        <f>SUM(J598:J599)</f>
        <v>0</v>
      </c>
    </row>
    <row r="598" spans="2:10" ht="22.5">
      <c r="B598" s="131"/>
      <c r="D598" s="286">
        <v>65</v>
      </c>
      <c r="E598" s="287" t="s">
        <v>408</v>
      </c>
      <c r="F598" s="287" t="s">
        <v>806</v>
      </c>
      <c r="G598" s="287" t="s">
        <v>127</v>
      </c>
      <c r="H598" s="288">
        <v>2843.0909999999999</v>
      </c>
      <c r="I598" s="300">
        <v>0</v>
      </c>
      <c r="J598" s="285">
        <f>H598*I598</f>
        <v>0</v>
      </c>
    </row>
    <row r="599" spans="2:10" ht="22.5">
      <c r="B599" s="131"/>
      <c r="D599" s="286">
        <v>64</v>
      </c>
      <c r="E599" s="287" t="s">
        <v>409</v>
      </c>
      <c r="F599" s="287" t="s">
        <v>807</v>
      </c>
      <c r="G599" s="287" t="s">
        <v>127</v>
      </c>
      <c r="H599" s="288">
        <v>2843.0909999999999</v>
      </c>
      <c r="I599" s="300">
        <v>0</v>
      </c>
      <c r="J599" s="285">
        <f>H599*I599</f>
        <v>0</v>
      </c>
    </row>
    <row r="600" spans="2:10">
      <c r="B600" s="131"/>
      <c r="D600" s="269"/>
      <c r="E600" s="270"/>
      <c r="F600" s="270" t="s">
        <v>517</v>
      </c>
      <c r="G600" s="270"/>
      <c r="H600" s="271">
        <v>685.35400000000004</v>
      </c>
      <c r="I600" s="272"/>
      <c r="J600" s="272"/>
    </row>
    <row r="601" spans="2:10">
      <c r="B601" s="131"/>
      <c r="D601" s="269"/>
      <c r="E601" s="270"/>
      <c r="F601" s="270" t="s">
        <v>527</v>
      </c>
      <c r="G601" s="270"/>
      <c r="H601" s="271">
        <v>1820.1980000000001</v>
      </c>
      <c r="I601" s="272"/>
      <c r="J601" s="272"/>
    </row>
    <row r="602" spans="2:10">
      <c r="B602" s="131"/>
      <c r="D602" s="269"/>
      <c r="E602" s="270"/>
      <c r="F602" s="270" t="s">
        <v>528</v>
      </c>
      <c r="G602" s="270"/>
      <c r="H602" s="271">
        <v>537.60299999999995</v>
      </c>
      <c r="I602" s="272"/>
      <c r="J602" s="272"/>
    </row>
    <row r="603" spans="2:10">
      <c r="B603" s="131"/>
      <c r="D603" s="269"/>
      <c r="E603" s="270"/>
      <c r="F603" s="270" t="s">
        <v>808</v>
      </c>
      <c r="G603" s="270"/>
      <c r="H603" s="271">
        <v>-200.06399999999999</v>
      </c>
      <c r="I603" s="272"/>
      <c r="J603" s="272"/>
    </row>
    <row r="604" spans="2:10">
      <c r="B604" s="131"/>
      <c r="D604" s="273"/>
      <c r="E604" s="274"/>
      <c r="F604" s="274" t="s">
        <v>378</v>
      </c>
      <c r="G604" s="274"/>
      <c r="H604" s="275">
        <v>2843.0909999999999</v>
      </c>
      <c r="I604" s="276"/>
      <c r="J604" s="276"/>
    </row>
    <row r="605" spans="2:10" ht="12.75">
      <c r="B605" s="131"/>
      <c r="D605" s="289"/>
      <c r="E605" s="290" t="s">
        <v>334</v>
      </c>
      <c r="F605" s="290" t="s">
        <v>335</v>
      </c>
      <c r="G605" s="290"/>
      <c r="H605" s="291"/>
      <c r="I605" s="292"/>
      <c r="J605" s="292">
        <f>SUM(J606:J609)</f>
        <v>0</v>
      </c>
    </row>
    <row r="606" spans="2:10" ht="22.5">
      <c r="B606" s="131"/>
      <c r="D606" s="286">
        <v>150</v>
      </c>
      <c r="E606" s="287" t="s">
        <v>410</v>
      </c>
      <c r="F606" s="287" t="s">
        <v>809</v>
      </c>
      <c r="G606" s="287" t="s">
        <v>132</v>
      </c>
      <c r="H606" s="288">
        <v>15</v>
      </c>
      <c r="I606" s="300">
        <v>0</v>
      </c>
      <c r="J606" s="285">
        <f>H606*I606</f>
        <v>0</v>
      </c>
    </row>
    <row r="607" spans="2:10">
      <c r="B607" s="131"/>
      <c r="D607" s="269"/>
      <c r="E607" s="270"/>
      <c r="F607" s="270" t="s">
        <v>810</v>
      </c>
      <c r="G607" s="270"/>
      <c r="H607" s="271">
        <v>15</v>
      </c>
      <c r="I607" s="272"/>
      <c r="J607" s="272"/>
    </row>
    <row r="608" spans="2:10">
      <c r="B608" s="131"/>
      <c r="D608" s="273"/>
      <c r="E608" s="274"/>
      <c r="F608" s="274" t="s">
        <v>378</v>
      </c>
      <c r="G608" s="274"/>
      <c r="H608" s="275">
        <v>15</v>
      </c>
      <c r="I608" s="276"/>
      <c r="J608" s="276"/>
    </row>
    <row r="609" spans="2:10" ht="22.5">
      <c r="B609" s="131"/>
      <c r="D609" s="282">
        <v>151</v>
      </c>
      <c r="E609" s="283" t="s">
        <v>811</v>
      </c>
      <c r="F609" s="283" t="s">
        <v>812</v>
      </c>
      <c r="G609" s="283" t="s">
        <v>127</v>
      </c>
      <c r="H609" s="284">
        <v>76.5</v>
      </c>
      <c r="I609" s="300">
        <v>0</v>
      </c>
      <c r="J609" s="281">
        <f>H609*I609</f>
        <v>0</v>
      </c>
    </row>
    <row r="610" spans="2:10">
      <c r="B610" s="131"/>
      <c r="D610" s="269"/>
      <c r="E610" s="270"/>
      <c r="F610" s="270" t="s">
        <v>813</v>
      </c>
      <c r="G610" s="270"/>
      <c r="H610" s="271">
        <v>27</v>
      </c>
      <c r="I610" s="272"/>
      <c r="J610" s="272"/>
    </row>
    <row r="611" spans="2:10">
      <c r="B611" s="131"/>
      <c r="D611" s="269"/>
      <c r="E611" s="270"/>
      <c r="F611" s="270" t="s">
        <v>814</v>
      </c>
      <c r="G611" s="270"/>
      <c r="H611" s="271">
        <v>49.5</v>
      </c>
      <c r="I611" s="272"/>
      <c r="J611" s="272"/>
    </row>
    <row r="612" spans="2:10">
      <c r="B612" s="131"/>
      <c r="D612" s="273"/>
      <c r="E612" s="274"/>
      <c r="F612" s="274" t="s">
        <v>378</v>
      </c>
      <c r="G612" s="274"/>
      <c r="H612" s="275">
        <v>76.5</v>
      </c>
      <c r="I612" s="276"/>
      <c r="J612" s="276"/>
    </row>
    <row r="613" spans="2:10" ht="15">
      <c r="B613" s="131"/>
      <c r="D613" s="277"/>
      <c r="E613" s="278"/>
      <c r="F613" s="278" t="s">
        <v>202</v>
      </c>
      <c r="G613" s="278"/>
      <c r="H613" s="279"/>
      <c r="I613" s="280"/>
      <c r="J613" s="280">
        <f>J327+J130</f>
        <v>0</v>
      </c>
    </row>
  </sheetData>
  <sheetProtection algorithmName="SHA-512" hashValue="dblphMCHpS196RGoNcs1XF1ycNIDF3N0QkvfmKPPj04/6iR4tBUIV53TQF7NelFZyNaWuG8gC27/af3R5vvJsw==" saltValue="EU5pI2DOKeHXY68Xutj9Lw==" spinCount="100000" sheet="1" objects="1" scenarios="1"/>
  <autoFilter ref="C128:J263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4" zoomScaleNormal="100" workbookViewId="0">
      <selection activeCell="Z205" sqref="Z20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4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1321</v>
      </c>
      <c r="F9" s="519"/>
      <c r="G9" s="519"/>
      <c r="H9" s="519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426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25" t="str">
        <f>'Rekapitulace stavby'!E14</f>
        <v>Vyplň údaj</v>
      </c>
      <c r="F17" s="492"/>
      <c r="G17" s="492"/>
      <c r="H17" s="492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427</v>
      </c>
    </row>
    <row r="26" spans="2:10" s="7" customFormat="1" ht="12.75">
      <c r="B26" s="78"/>
      <c r="E26" s="496" t="s">
        <v>1</v>
      </c>
      <c r="F26" s="496"/>
      <c r="G26" s="496"/>
      <c r="H26" s="496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20" t="str">
        <f>E7</f>
        <v>Bytový dům pro chráněné bydlení Pavlákova ul. Kroměříž</v>
      </c>
      <c r="F84" s="521"/>
      <c r="G84" s="521"/>
      <c r="H84" s="521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500" t="str">
        <f>E9</f>
        <v>SO001.1 - Zdravotechnické instalace</v>
      </c>
      <c r="F86" s="519"/>
      <c r="G86" s="519"/>
      <c r="H86" s="519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20" t="str">
        <f>E7</f>
        <v>Bytový dům pro chráněné bydlení Pavlákova ul. Kroměříž</v>
      </c>
      <c r="F118" s="521"/>
      <c r="G118" s="521"/>
      <c r="H118" s="521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500" t="str">
        <f>E9</f>
        <v>SO001.1 - Zdravotechnické instalace</v>
      </c>
      <c r="F120" s="519"/>
      <c r="G120" s="519"/>
      <c r="H120" s="519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1369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1322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1323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1324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1325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1326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1327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1328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1329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1330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1331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1332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1333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1334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1335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1336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1337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1338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1339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1340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1341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1342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1343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1344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1345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1346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1347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1348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1349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1350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1601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1602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1351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1352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1353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1354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1355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1356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1357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26" t="s">
        <v>230</v>
      </c>
      <c r="G173" s="526"/>
      <c r="H173" s="526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1358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1359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1360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1361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1362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1363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1364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1365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1366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1367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1368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1404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1322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1323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1324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1325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1326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1327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1328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1663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1664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1665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1370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1371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1372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1603</v>
      </c>
      <c r="G204" s="183" t="s">
        <v>181</v>
      </c>
      <c r="H204" s="184">
        <v>9</v>
      </c>
      <c r="I204" s="304"/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1604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1605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1606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1607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1373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1374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1375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1376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1377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1378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1379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1380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1381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1382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1383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1384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1385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1386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1387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1388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1389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1390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1391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1355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1392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1393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1394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1395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1396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1397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1398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1399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1400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1401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1402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26" t="s">
        <v>230</v>
      </c>
      <c r="G246" s="526"/>
      <c r="H246" s="526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1358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1359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1360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1361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1362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1363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1364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1365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1403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1368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413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1322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1405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1324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1325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1326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1327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1328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1329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1330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1331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1406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1332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1333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1335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1338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1345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1407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1408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1409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1410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1411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1355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1356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1357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26" t="s">
        <v>230</v>
      </c>
      <c r="G289" s="526"/>
      <c r="H289" s="526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1358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1359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1360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1361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1362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1363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1364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1365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1368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1461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1322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1433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1436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1324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1325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1326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1327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1438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1462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1463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1415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1464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1465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1466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1467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1420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1423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1468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1469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1473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1470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1471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1355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1426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1427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1428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1429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26" t="s">
        <v>230</v>
      </c>
      <c r="G337" s="526"/>
      <c r="H337" s="526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1358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1359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1472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1360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1361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1362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1363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1364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1365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F337:H337"/>
    <mergeCell ref="F246:H246"/>
    <mergeCell ref="F289:H289"/>
    <mergeCell ref="E84:H84"/>
    <mergeCell ref="E118:H118"/>
    <mergeCell ref="E120:H120"/>
    <mergeCell ref="F173:H173"/>
    <mergeCell ref="E86:H86"/>
    <mergeCell ref="K2:U2"/>
    <mergeCell ref="E7:H7"/>
    <mergeCell ref="E9:H9"/>
    <mergeCell ref="E17:H17"/>
    <mergeCell ref="E26:H2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zoomScaleNormal="100" workbookViewId="0">
      <selection activeCell="F132" sqref="F132:F32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0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1042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492"/>
      <c r="G18" s="492"/>
      <c r="H18" s="49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SO001.2 - Vytápění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SO001.2 - Vytápění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1043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1044</v>
      </c>
      <c r="F132" s="454" t="s">
        <v>1045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1046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1047</v>
      </c>
      <c r="F134" s="456" t="s">
        <v>1048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1049</v>
      </c>
      <c r="F135" s="454" t="s">
        <v>1050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1051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1052</v>
      </c>
      <c r="F137" s="456" t="s">
        <v>1053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1054</v>
      </c>
      <c r="F138" s="454" t="s">
        <v>1055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1056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1057</v>
      </c>
      <c r="F140" s="456" t="s">
        <v>1058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1059</v>
      </c>
      <c r="E141" s="333" t="s">
        <v>1060</v>
      </c>
      <c r="F141" s="456" t="s">
        <v>1061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1062</v>
      </c>
      <c r="F142" s="456" t="s">
        <v>1063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1064</v>
      </c>
      <c r="F143" s="456" t="s">
        <v>1065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637</v>
      </c>
      <c r="F144" s="454" t="s">
        <v>1066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1067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1068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1069</v>
      </c>
      <c r="F147" s="454" t="s">
        <v>1070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1071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1072</v>
      </c>
      <c r="F149" s="454" t="s">
        <v>1073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1074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1075</v>
      </c>
      <c r="F151" s="454" t="s">
        <v>1076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1077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1078</v>
      </c>
      <c r="F153" s="454" t="s">
        <v>1079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1080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48">
      <c r="B155" s="112"/>
      <c r="C155" s="293"/>
      <c r="D155" s="322" t="s">
        <v>8</v>
      </c>
      <c r="E155" s="323" t="s">
        <v>1081</v>
      </c>
      <c r="F155" s="454" t="s">
        <v>1082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1083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1084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1085</v>
      </c>
      <c r="F158" s="454" t="s">
        <v>1086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1087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1088</v>
      </c>
      <c r="F160" s="454" t="s">
        <v>1089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1090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1091</v>
      </c>
      <c r="F162" s="454" t="s">
        <v>1092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1093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1094</v>
      </c>
      <c r="F164" s="454" t="s">
        <v>1095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1096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1097</v>
      </c>
      <c r="F166" s="454" t="s">
        <v>1098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1099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1100</v>
      </c>
      <c r="F168" s="454" t="s">
        <v>1101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1102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60">
      <c r="B170" s="121"/>
      <c r="C170" s="293"/>
      <c r="D170" s="322" t="s">
        <v>246</v>
      </c>
      <c r="E170" s="323" t="s">
        <v>1103</v>
      </c>
      <c r="F170" s="454" t="s">
        <v>1104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1105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1106</v>
      </c>
      <c r="F172" s="454" t="s">
        <v>1107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1108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1109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1110</v>
      </c>
      <c r="F175" s="454" t="s">
        <v>1111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1112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1113</v>
      </c>
      <c r="F177" s="456" t="s">
        <v>1114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1115</v>
      </c>
      <c r="F178" s="454" t="s">
        <v>1116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1117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1118</v>
      </c>
      <c r="F180" s="454" t="s">
        <v>1119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1120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1121</v>
      </c>
      <c r="F182" s="454" t="s">
        <v>1122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1123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1124</v>
      </c>
      <c r="F184" s="454" t="s">
        <v>1125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1126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1127</v>
      </c>
      <c r="F186" s="454" t="s">
        <v>1128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1129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1130</v>
      </c>
      <c r="F188" s="454" t="s">
        <v>1131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1132</v>
      </c>
      <c r="F189" s="454" t="s">
        <v>1133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1134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1135</v>
      </c>
      <c r="F191" s="454" t="s">
        <v>1136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1137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1138</v>
      </c>
      <c r="F193" s="454" t="s">
        <v>1139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1140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1141</v>
      </c>
      <c r="F195" s="454" t="s">
        <v>1142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1143</v>
      </c>
      <c r="F196" s="454" t="s">
        <v>1144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1145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1146</v>
      </c>
      <c r="F198" s="454" t="s">
        <v>1147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1148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1149</v>
      </c>
      <c r="F200" s="454" t="s">
        <v>1150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1151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48">
      <c r="B202" s="121"/>
      <c r="C202" s="293"/>
      <c r="D202" s="322" t="s">
        <v>262</v>
      </c>
      <c r="E202" s="323" t="s">
        <v>1152</v>
      </c>
      <c r="F202" s="454" t="s">
        <v>1153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1154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1155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1156</v>
      </c>
      <c r="F205" s="454" t="s">
        <v>1157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1158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1159</v>
      </c>
      <c r="F207" s="454" t="s">
        <v>1160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1161</v>
      </c>
      <c r="F208" s="454" t="s">
        <v>1162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1163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1164</v>
      </c>
      <c r="F210" s="454" t="s">
        <v>1165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1166</v>
      </c>
      <c r="F211" s="454" t="s">
        <v>1167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1168</v>
      </c>
      <c r="E212" s="323" t="s">
        <v>1169</v>
      </c>
      <c r="F212" s="454" t="s">
        <v>1170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1171</v>
      </c>
      <c r="E213" s="323" t="s">
        <v>1172</v>
      </c>
      <c r="F213" s="454" t="s">
        <v>1173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1174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1175</v>
      </c>
      <c r="E215" s="323" t="s">
        <v>1176</v>
      </c>
      <c r="F215" s="454" t="s">
        <v>1177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1178</v>
      </c>
      <c r="E216" s="323" t="s">
        <v>1179</v>
      </c>
      <c r="F216" s="454" t="s">
        <v>1180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1181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1182</v>
      </c>
      <c r="E218" s="323" t="s">
        <v>1183</v>
      </c>
      <c r="F218" s="454" t="s">
        <v>1184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1185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1186</v>
      </c>
      <c r="E220" s="323" t="s">
        <v>1187</v>
      </c>
      <c r="F220" s="454" t="s">
        <v>1188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1189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1190</v>
      </c>
      <c r="E222" s="323" t="s">
        <v>1191</v>
      </c>
      <c r="F222" s="454" t="s">
        <v>1192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1193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1194</v>
      </c>
      <c r="E224" s="323" t="s">
        <v>1195</v>
      </c>
      <c r="F224" s="454" t="s">
        <v>1196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1197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1198</v>
      </c>
      <c r="E226" s="323" t="s">
        <v>1199</v>
      </c>
      <c r="F226" s="454" t="s">
        <v>1200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1201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1202</v>
      </c>
      <c r="E228" s="323" t="s">
        <v>1203</v>
      </c>
      <c r="F228" s="454" t="s">
        <v>1204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1205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1206</v>
      </c>
      <c r="E230" s="323" t="s">
        <v>1207</v>
      </c>
      <c r="F230" s="454" t="s">
        <v>1208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1209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1210</v>
      </c>
      <c r="E232" s="323" t="s">
        <v>1211</v>
      </c>
      <c r="F232" s="454" t="s">
        <v>1212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1213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1214</v>
      </c>
      <c r="E234" s="323" t="s">
        <v>1215</v>
      </c>
      <c r="F234" s="454" t="s">
        <v>1216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1217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1218</v>
      </c>
      <c r="E236" s="323" t="s">
        <v>1219</v>
      </c>
      <c r="F236" s="454" t="s">
        <v>1220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1221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1222</v>
      </c>
      <c r="E238" s="323" t="s">
        <v>1223</v>
      </c>
      <c r="F238" s="454" t="s">
        <v>1224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1225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1226</v>
      </c>
      <c r="E240" s="323" t="s">
        <v>1227</v>
      </c>
      <c r="F240" s="454" t="s">
        <v>1228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1229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1230</v>
      </c>
      <c r="E242" s="323" t="s">
        <v>1231</v>
      </c>
      <c r="F242" s="454" t="s">
        <v>1232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1233</v>
      </c>
      <c r="E243" s="323" t="s">
        <v>1234</v>
      </c>
      <c r="F243" s="454" t="s">
        <v>1235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1236</v>
      </c>
      <c r="E244" s="323" t="s">
        <v>1237</v>
      </c>
      <c r="F244" s="454" t="s">
        <v>1238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1239</v>
      </c>
      <c r="E245" s="323" t="s">
        <v>1240</v>
      </c>
      <c r="F245" s="454" t="s">
        <v>1241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1242</v>
      </c>
      <c r="E246" s="323" t="s">
        <v>1243</v>
      </c>
      <c r="F246" s="454" t="s">
        <v>1244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1245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1246</v>
      </c>
      <c r="E248" s="333" t="s">
        <v>1247</v>
      </c>
      <c r="F248" s="456" t="s">
        <v>1248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1249</v>
      </c>
      <c r="E249" s="323" t="s">
        <v>1250</v>
      </c>
      <c r="F249" s="454" t="s">
        <v>1251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1252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1253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1254</v>
      </c>
      <c r="F252" s="161" t="s">
        <v>1255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1256</v>
      </c>
      <c r="E253" s="323" t="s">
        <v>1257</v>
      </c>
      <c r="F253" s="454" t="s">
        <v>1258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1259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1260</v>
      </c>
      <c r="E255" s="323" t="s">
        <v>1261</v>
      </c>
      <c r="F255" s="454" t="s">
        <v>1262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1263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1264</v>
      </c>
      <c r="F257" s="327" t="s">
        <v>1265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1266</v>
      </c>
      <c r="E258" s="323" t="s">
        <v>1267</v>
      </c>
      <c r="F258" s="454" t="s">
        <v>1268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1269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1270</v>
      </c>
      <c r="E260" s="323" t="s">
        <v>1271</v>
      </c>
      <c r="F260" s="454" t="s">
        <v>1272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1273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1478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1479</v>
      </c>
      <c r="F263" s="313" t="s">
        <v>1481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1480</v>
      </c>
      <c r="F264" s="313" t="s">
        <v>1482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1516</v>
      </c>
      <c r="F265" s="313" t="s">
        <v>1628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1517</v>
      </c>
      <c r="F266" s="313" t="s">
        <v>1483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1518</v>
      </c>
      <c r="F267" s="313" t="s">
        <v>1484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1519</v>
      </c>
      <c r="F268" s="312" t="s">
        <v>1485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1519</v>
      </c>
      <c r="F269" s="319" t="s">
        <v>1486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1520</v>
      </c>
      <c r="F270" s="313" t="s">
        <v>1487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1521</v>
      </c>
      <c r="F271" s="313" t="s">
        <v>1488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1522</v>
      </c>
      <c r="F272" s="313" t="s">
        <v>1489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1523</v>
      </c>
      <c r="F273" s="313" t="s">
        <v>1490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1524</v>
      </c>
      <c r="F274" s="313" t="s">
        <v>1491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1525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1526</v>
      </c>
      <c r="F276" s="315" t="s">
        <v>1492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1527</v>
      </c>
      <c r="F277" s="313" t="s">
        <v>1493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1528</v>
      </c>
      <c r="F278" s="313" t="s">
        <v>1494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1529</v>
      </c>
      <c r="F279" s="313" t="s">
        <v>1495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1530</v>
      </c>
      <c r="F280" s="313" t="s">
        <v>1496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1531</v>
      </c>
      <c r="F281" s="313" t="s">
        <v>1497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1532</v>
      </c>
      <c r="F282" s="313" t="s">
        <v>1498</v>
      </c>
      <c r="G282" s="310" t="s">
        <v>1499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1533</v>
      </c>
      <c r="F283" s="313" t="s">
        <v>1500</v>
      </c>
      <c r="G283" s="310" t="s">
        <v>1499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1534</v>
      </c>
      <c r="F284" s="313" t="s">
        <v>1501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1535</v>
      </c>
      <c r="F285" s="313" t="s">
        <v>1666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1536</v>
      </c>
      <c r="F286" s="313" t="s">
        <v>1502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1537</v>
      </c>
      <c r="F287" s="313" t="s">
        <v>1503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1538</v>
      </c>
      <c r="F288" s="313" t="s">
        <v>1667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1539</v>
      </c>
      <c r="F289" s="313" t="s">
        <v>1504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1540</v>
      </c>
      <c r="F290" s="313" t="s">
        <v>1505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1541</v>
      </c>
      <c r="F291" s="313" t="s">
        <v>1506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1542</v>
      </c>
      <c r="F292" s="313" t="s">
        <v>1629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1543</v>
      </c>
      <c r="F293" s="313" t="s">
        <v>1630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1544</v>
      </c>
      <c r="F294" s="313" t="s">
        <v>1631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1545</v>
      </c>
      <c r="F295" s="313" t="s">
        <v>1632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1546</v>
      </c>
      <c r="F296" s="313" t="s">
        <v>1507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1547</v>
      </c>
      <c r="F297" s="313" t="s">
        <v>1508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1548</v>
      </c>
      <c r="F298" s="309" t="s">
        <v>1633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1549</v>
      </c>
      <c r="F299" s="309" t="s">
        <v>1509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1550</v>
      </c>
      <c r="F300" s="309" t="s">
        <v>1510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1551</v>
      </c>
      <c r="F301" s="309" t="s">
        <v>1511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1552</v>
      </c>
      <c r="F302" s="312" t="s">
        <v>1634</v>
      </c>
      <c r="G302" s="310" t="s">
        <v>1499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1553</v>
      </c>
      <c r="F303" s="312" t="s">
        <v>1512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1554</v>
      </c>
      <c r="F304" s="312" t="s">
        <v>1513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1555</v>
      </c>
      <c r="F305" s="312" t="s">
        <v>1514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1515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1565</v>
      </c>
      <c r="F308" s="313" t="s">
        <v>1576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1566</v>
      </c>
      <c r="F309" s="313" t="s">
        <v>1556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1567</v>
      </c>
      <c r="F310" s="313" t="s">
        <v>1635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1568</v>
      </c>
      <c r="F311" s="313" t="s">
        <v>1557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1569</v>
      </c>
      <c r="F312" s="313" t="s">
        <v>1558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1570</v>
      </c>
      <c r="F313" s="458" t="s">
        <v>1559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1571</v>
      </c>
      <c r="F314" s="458" t="s">
        <v>1560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1572</v>
      </c>
      <c r="F315" s="458" t="s">
        <v>1561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1573</v>
      </c>
      <c r="F316" s="458" t="s">
        <v>1562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1574</v>
      </c>
      <c r="F317" s="458" t="s">
        <v>1563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1575</v>
      </c>
      <c r="F318" s="458" t="s">
        <v>1564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4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963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5" t="str">
        <f>'Rekapitulace stavby'!E14</f>
        <v>Vyplň údaj</v>
      </c>
      <c r="F18" s="492"/>
      <c r="G18" s="492"/>
      <c r="H18" s="49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1275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SO001.3 - Vzduchotechnika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SO001.3 - Vzduchotechnika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25">
      <c r="B130" s="106"/>
      <c r="C130" s="130"/>
      <c r="D130" s="146"/>
      <c r="E130" s="212" t="s">
        <v>964</v>
      </c>
      <c r="F130" s="213" t="s">
        <v>1585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25">
      <c r="B131" s="106"/>
      <c r="C131" s="130"/>
      <c r="D131" s="147"/>
      <c r="E131" s="212" t="s">
        <v>965</v>
      </c>
      <c r="F131" s="213" t="s">
        <v>1583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25">
      <c r="B132" s="112"/>
      <c r="C132" s="130"/>
      <c r="D132" s="180"/>
      <c r="E132" s="212" t="s">
        <v>966</v>
      </c>
      <c r="F132" s="213" t="s">
        <v>1584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25">
      <c r="B133" s="118"/>
      <c r="C133" s="130"/>
      <c r="D133" s="171"/>
      <c r="E133" s="212" t="s">
        <v>967</v>
      </c>
      <c r="F133" s="213" t="s">
        <v>1583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968</v>
      </c>
      <c r="F134" s="213" t="s">
        <v>1015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969</v>
      </c>
      <c r="F135" s="213" t="s">
        <v>970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971</v>
      </c>
      <c r="F136" s="213" t="s">
        <v>972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973</v>
      </c>
      <c r="F137" s="213" t="s">
        <v>1582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974</v>
      </c>
      <c r="F138" s="213" t="s">
        <v>1668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975</v>
      </c>
      <c r="F139" s="213" t="s">
        <v>1669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976</v>
      </c>
      <c r="F140" s="213" t="s">
        <v>1670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977</v>
      </c>
      <c r="F141" s="213" t="s">
        <v>1671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978</v>
      </c>
      <c r="F142" s="213" t="s">
        <v>1672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979</v>
      </c>
      <c r="F143" s="213" t="s">
        <v>1608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980</v>
      </c>
      <c r="F144" s="213" t="s">
        <v>1609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981</v>
      </c>
      <c r="F145" s="213" t="s">
        <v>982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983</v>
      </c>
      <c r="F146" s="213" t="s">
        <v>984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985</v>
      </c>
      <c r="F147" s="213" t="s">
        <v>986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987</v>
      </c>
      <c r="F148" s="213" t="s">
        <v>988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989</v>
      </c>
      <c r="F149" s="213" t="s">
        <v>1580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990</v>
      </c>
      <c r="F150" s="213" t="s">
        <v>1578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991</v>
      </c>
      <c r="F151" s="213" t="s">
        <v>1610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992</v>
      </c>
      <c r="F152" s="213" t="s">
        <v>1581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993</v>
      </c>
      <c r="F153" s="213" t="s">
        <v>994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1037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1038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995</v>
      </c>
      <c r="F156" s="213" t="s">
        <v>1611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996</v>
      </c>
      <c r="F157" s="213" t="s">
        <v>997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998</v>
      </c>
      <c r="F158" s="213" t="s">
        <v>999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1000</v>
      </c>
      <c r="F159" s="213" t="s">
        <v>1001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1002</v>
      </c>
      <c r="F160" s="213" t="s">
        <v>1003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1004</v>
      </c>
      <c r="F161" s="213" t="s">
        <v>1005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1006</v>
      </c>
      <c r="F162" s="213" t="s">
        <v>1007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1008</v>
      </c>
      <c r="F163" s="213" t="s">
        <v>1577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1009</v>
      </c>
      <c r="F164" s="213" t="s">
        <v>1580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1010</v>
      </c>
      <c r="F165" s="213" t="s">
        <v>1579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1011</v>
      </c>
      <c r="F166" s="213" t="s">
        <v>1578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1012</v>
      </c>
      <c r="F167" s="213" t="s">
        <v>1610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1039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1040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33.75">
      <c r="B170" s="121"/>
      <c r="C170" s="130"/>
      <c r="D170" s="180"/>
      <c r="E170" s="212" t="s">
        <v>1013</v>
      </c>
      <c r="F170" s="213" t="s">
        <v>1612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1014</v>
      </c>
      <c r="F171" s="213" t="s">
        <v>1015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1016</v>
      </c>
      <c r="F172" s="213" t="s">
        <v>970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1017</v>
      </c>
      <c r="F173" s="213" t="s">
        <v>972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1018</v>
      </c>
      <c r="F174" s="213" t="s">
        <v>1019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1020</v>
      </c>
      <c r="F175" s="213" t="s">
        <v>1021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1022</v>
      </c>
      <c r="F176" s="213" t="s">
        <v>1023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1024</v>
      </c>
      <c r="F177" s="213" t="s">
        <v>1025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1026</v>
      </c>
      <c r="F178" s="213" t="s">
        <v>1027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1028</v>
      </c>
      <c r="F179" s="213" t="s">
        <v>1029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1030</v>
      </c>
      <c r="F180" s="213" t="s">
        <v>1580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1031</v>
      </c>
      <c r="F181" s="213" t="s">
        <v>1578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1032</v>
      </c>
      <c r="F182" s="213" t="s">
        <v>1610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1041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1033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1034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1035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1036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zoomScaleNormal="100" workbookViewId="0">
      <selection activeCell="F223" sqref="F131:F2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4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346</v>
      </c>
      <c r="F9" s="519"/>
      <c r="G9" s="519"/>
      <c r="H9" s="519"/>
    </row>
    <row r="10" spans="2:45" s="1" customFormat="1">
      <c r="B10" s="31"/>
      <c r="E10" s="500" t="s">
        <v>1654</v>
      </c>
      <c r="F10" s="519"/>
      <c r="G10" s="519"/>
      <c r="H10" s="519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5" t="str">
        <f>'Rekapitulace stavby'!E14</f>
        <v>Vyplň údaj</v>
      </c>
      <c r="F18" s="492"/>
      <c r="G18" s="492"/>
      <c r="H18" s="49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SO001.4 - Elektroinstalace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SO001.4 - Elektroinstalace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347</v>
      </c>
      <c r="F131" s="459" t="s">
        <v>348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1276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1613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1277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1278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1279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349</v>
      </c>
      <c r="F137" s="461" t="s">
        <v>350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1586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1280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1281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351</v>
      </c>
      <c r="F141" s="463" t="s">
        <v>352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1587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353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1614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1615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1616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1617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1618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1619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1620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1621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1622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1282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354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355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356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357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1283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358</v>
      </c>
      <c r="F159" s="463" t="s">
        <v>359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1284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1285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1286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1287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1288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1289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360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1290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361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1291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1292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1293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362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1294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1295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1296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363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364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1673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1674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1588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1623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1297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1298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1299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1300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1301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1302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1303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1304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1305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1306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1307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365</v>
      </c>
      <c r="F193" s="463" t="s">
        <v>366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1308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1309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1310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1311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1312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1313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1314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367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368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1315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369</v>
      </c>
      <c r="F204" s="463" t="s">
        <v>370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371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1316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372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1624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1625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1626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1317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1627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1318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1319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1320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373</v>
      </c>
      <c r="F216" s="463" t="s">
        <v>374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1589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375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1590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376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377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zoomScaleNormal="100" workbookViewId="0">
      <selection activeCell="F132" sqref="F132:F18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0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823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492"/>
      <c r="G18" s="492"/>
      <c r="H18" s="49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1591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SO100 - Hrubé terénní úpravy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SO100 - Hrubé terénní úpravy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824</v>
      </c>
      <c r="F132" s="466" t="s">
        <v>825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826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378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827</v>
      </c>
      <c r="F135" s="466" t="s">
        <v>828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829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830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378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831</v>
      </c>
      <c r="F139" s="466" t="s">
        <v>832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833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378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834</v>
      </c>
      <c r="F142" s="466" t="s">
        <v>835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836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378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837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838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378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442</v>
      </c>
      <c r="F149" s="466" t="s">
        <v>443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839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378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94">
        <v>7</v>
      </c>
      <c r="E152" s="395" t="s">
        <v>840</v>
      </c>
      <c r="F152" s="466" t="s">
        <v>841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842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378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381</v>
      </c>
      <c r="F155" s="466" t="s">
        <v>382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843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378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844</v>
      </c>
      <c r="F158" s="466" t="s">
        <v>845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846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847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378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848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378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849</v>
      </c>
      <c r="F165" s="466" t="s">
        <v>850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851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378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 t="s">
        <v>852</v>
      </c>
      <c r="F168" s="466" t="s">
        <v>853</v>
      </c>
      <c r="G168" s="395" t="s">
        <v>178</v>
      </c>
      <c r="H168" s="396">
        <v>1</v>
      </c>
      <c r="I168" s="413">
        <v>0</v>
      </c>
      <c r="J168" s="390">
        <f>H168*I168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854</v>
      </c>
      <c r="F170" s="466" t="s">
        <v>855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856</v>
      </c>
      <c r="F171" s="466" t="s">
        <v>857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858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378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859</v>
      </c>
      <c r="F174" s="466" t="s">
        <v>860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861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378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862</v>
      </c>
      <c r="F178" s="466" t="s">
        <v>863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864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378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865</v>
      </c>
      <c r="F181" s="466" t="s">
        <v>866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391</v>
      </c>
      <c r="F183" s="466" t="s">
        <v>1675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867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378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575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HmFMIbmUtRTRuyTMMTtSkTDyLnRS6yOh/SeCksW9CgUJlZb6UlZo/4w/wCVBrtEgnHsyhXHZgLA5Nex1S5HG4g==" saltValue="WVXKvElRCx3i0TvXh1IriQ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58"/>
  <sheetViews>
    <sheetView zoomScaleNormal="100" workbookViewId="0">
      <selection activeCell="C116" sqref="C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0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0" t="s">
        <v>868</v>
      </c>
      <c r="F9" s="519"/>
      <c r="G9" s="519"/>
      <c r="H9" s="51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3" t="str">
        <f>'Rekapitulace stavby'!E14</f>
        <v>Vyplň údaj</v>
      </c>
      <c r="F18" s="492"/>
      <c r="G18" s="492"/>
      <c r="H18" s="49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1591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str">
        <f>E9</f>
        <v>SO101 - Oplocení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SO101 - Oplocení</v>
      </c>
      <c r="F121" s="519"/>
      <c r="G121" s="519"/>
      <c r="H121" s="51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J158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J131+J136+J140+J156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869</v>
      </c>
      <c r="F132" s="395" t="s">
        <v>870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871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872</v>
      </c>
      <c r="F135" s="395" t="s">
        <v>873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415</v>
      </c>
      <c r="F137" s="395" t="s">
        <v>416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871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SUM(J141:J153)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874</v>
      </c>
      <c r="F141" s="395" t="s">
        <v>875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876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378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877</v>
      </c>
      <c r="F144" s="416" t="s">
        <v>878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879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378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1592</v>
      </c>
      <c r="F147" s="395" t="s">
        <v>880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1649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378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881</v>
      </c>
      <c r="F150" s="395" t="s">
        <v>882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1650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378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883</v>
      </c>
      <c r="F153" s="395" t="s">
        <v>884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1651</v>
      </c>
      <c r="G154" s="398"/>
      <c r="H154" s="399">
        <v>1</v>
      </c>
      <c r="I154" s="155"/>
      <c r="J154" s="391"/>
      <c r="O154" s="108">
        <f>SUM(O155:O158)</f>
        <v>0</v>
      </c>
      <c r="Q154" s="108">
        <f>SUM(Q155:Q158)</f>
        <v>0</v>
      </c>
      <c r="S154" s="109">
        <f>SUM(S155:S158)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SUM(BJ155:BJ158)</f>
        <v>0</v>
      </c>
    </row>
    <row r="155" spans="2:64" s="1" customFormat="1" ht="12">
      <c r="B155" s="112"/>
      <c r="C155" s="293"/>
      <c r="D155" s="400"/>
      <c r="E155" s="401"/>
      <c r="F155" s="401" t="s">
        <v>378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403"/>
      <c r="E156" s="404" t="s">
        <v>176</v>
      </c>
      <c r="F156" s="404" t="s">
        <v>215</v>
      </c>
      <c r="G156" s="404"/>
      <c r="H156" s="405"/>
      <c r="I156" s="154"/>
      <c r="J156" s="389">
        <f>J157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394">
        <v>9</v>
      </c>
      <c r="E157" s="395" t="s">
        <v>885</v>
      </c>
      <c r="F157" s="395" t="s">
        <v>886</v>
      </c>
      <c r="G157" s="395" t="s">
        <v>142</v>
      </c>
      <c r="H157" s="396">
        <v>15.028</v>
      </c>
      <c r="I157" s="413">
        <v>0</v>
      </c>
      <c r="J157" s="390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4" customFormat="1" ht="15">
      <c r="B158" s="124"/>
      <c r="C158" s="293"/>
      <c r="D158" s="406"/>
      <c r="E158" s="407"/>
      <c r="F158" s="407" t="s">
        <v>202</v>
      </c>
      <c r="G158" s="407"/>
      <c r="H158" s="408"/>
      <c r="I158" s="157"/>
      <c r="J158" s="393">
        <f>J130</f>
        <v>0</v>
      </c>
      <c r="S158" s="126"/>
      <c r="AS158" s="125" t="s">
        <v>129</v>
      </c>
      <c r="AT158" s="125" t="s">
        <v>81</v>
      </c>
      <c r="AU158" s="14" t="s">
        <v>85</v>
      </c>
      <c r="AV158" s="14" t="s">
        <v>31</v>
      </c>
      <c r="AW158" s="14" t="s">
        <v>19</v>
      </c>
      <c r="AX158" s="125" t="s">
        <v>125</v>
      </c>
    </row>
  </sheetData>
  <sheetProtection algorithmName="SHA-512" hashValue="1Iiw96d80wqk0pAnl0Vw5QYJjo7ELIqwZiuPWXp0MDRWL4xfyk1Snbr6xXJhl6QwCSSYmtBpldk+I+T2zk0bTw==" saltValue="TaaMZ9j3X9zMkhjutkz1M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4" t="s">
        <v>5</v>
      </c>
      <c r="L2" s="481"/>
      <c r="M2" s="481"/>
      <c r="N2" s="481"/>
      <c r="O2" s="481"/>
      <c r="P2" s="481"/>
      <c r="Q2" s="481"/>
      <c r="R2" s="481"/>
      <c r="S2" s="481"/>
      <c r="T2" s="481"/>
      <c r="U2" s="481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0" t="str">
        <f>'Rekapitulace stavby'!K6</f>
        <v>Bytový dům pro chráněné bydlení Pavlákova ul. Kroměříž</v>
      </c>
      <c r="F7" s="521"/>
      <c r="G7" s="521"/>
      <c r="H7" s="521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500" t="s">
        <v>1476</v>
      </c>
      <c r="F9" s="519"/>
      <c r="G9" s="519"/>
      <c r="H9" s="519"/>
    </row>
    <row r="10" spans="2:45" s="1" customFormat="1" ht="15" customHeight="1">
      <c r="B10" s="31"/>
      <c r="E10" s="500" t="s">
        <v>1654</v>
      </c>
      <c r="F10" s="519"/>
      <c r="G10" s="519"/>
      <c r="H10" s="519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426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5" t="str">
        <f>'Rekapitulace stavby'!E14</f>
        <v>Vyplň údaj</v>
      </c>
      <c r="F18" s="492"/>
      <c r="G18" s="492"/>
      <c r="H18" s="49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427</v>
      </c>
    </row>
    <row r="27" spans="2:10" s="7" customFormat="1" ht="12.75">
      <c r="B27" s="78"/>
      <c r="E27" s="496" t="s">
        <v>1</v>
      </c>
      <c r="F27" s="496"/>
      <c r="G27" s="496"/>
      <c r="H27" s="496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0" t="str">
        <f>E7</f>
        <v>Bytový dům pro chráněné bydlení Pavlákova ul. Kroměříž</v>
      </c>
      <c r="F85" s="521"/>
      <c r="G85" s="521"/>
      <c r="H85" s="52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0" t="e">
        <f>#REF!</f>
        <v>#REF!</v>
      </c>
      <c r="F87" s="519"/>
      <c r="G87" s="519"/>
      <c r="H87" s="51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0" t="str">
        <f>E7</f>
        <v>Bytový dům pro chráněné bydlení Pavlákova ul. Kroměříž</v>
      </c>
      <c r="F119" s="521"/>
      <c r="G119" s="521"/>
      <c r="H119" s="52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0" t="str">
        <f>E9</f>
        <v>SO200 - Vodovod, kanalizace</v>
      </c>
      <c r="F121" s="519"/>
      <c r="G121" s="519"/>
      <c r="H121" s="519"/>
    </row>
    <row r="122" spans="2:19" s="1" customFormat="1">
      <c r="B122" s="31"/>
      <c r="E122" s="500" t="str">
        <f>E10</f>
        <v>SO502 - Přípojka slaboproudých vedení</v>
      </c>
      <c r="F122" s="519"/>
      <c r="G122" s="519"/>
      <c r="H122" s="519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1412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1322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1413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1328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1676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1414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1415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1416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1417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1418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1419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1420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1421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1420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1422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1423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1424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1425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1355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1426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1427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1428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1429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26" t="s">
        <v>230</v>
      </c>
      <c r="G157" s="526"/>
      <c r="H157" s="526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1358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1359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1360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1361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1362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1363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1364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1365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1430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1322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1431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1432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1474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1433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1434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1435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1436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1324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1325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1326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1327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1437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1438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1439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1677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1440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1441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1442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1415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1443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1444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1445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1446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1447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1448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1449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1450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1451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1452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1453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1454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1455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1456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1475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1355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1426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1427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1457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1458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1459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1460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26" t="s">
        <v>230</v>
      </c>
      <c r="G217" s="526"/>
      <c r="H217" s="526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1358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1359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1360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1361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1362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1363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1364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1365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1659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1322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1431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1432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1655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1433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1656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1435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1436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1324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1325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1326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1327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1437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1438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1657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1426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1427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1658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26" t="s">
        <v>230</v>
      </c>
      <c r="G250" s="526"/>
      <c r="H250" s="526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F157:H157"/>
    <mergeCell ref="F217:H217"/>
    <mergeCell ref="F250:H250"/>
    <mergeCell ref="E85:H85"/>
    <mergeCell ref="E87:H87"/>
    <mergeCell ref="E119:H119"/>
    <mergeCell ref="E121:H121"/>
    <mergeCell ref="E122:H122"/>
    <mergeCell ref="K2:U2"/>
    <mergeCell ref="E7:H7"/>
    <mergeCell ref="E9:H9"/>
    <mergeCell ref="E18:H18"/>
    <mergeCell ref="E27:H27"/>
    <mergeCell ref="E10:H10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akpr</cp:lastModifiedBy>
  <cp:lastPrinted>2024-05-28T09:39:39Z</cp:lastPrinted>
  <dcterms:created xsi:type="dcterms:W3CDTF">2022-06-02T10:29:42Z</dcterms:created>
  <dcterms:modified xsi:type="dcterms:W3CDTF">2025-01-20T14:56:09Z</dcterms:modified>
</cp:coreProperties>
</file>