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02_INVESTIČNÍ AKCE\DUSÍKOVÁ\09_VOLNOČASOVÝ PARK - VÁŽANY\04_PROJEKTOVÁ DOKUMENTACE\"/>
    </mc:Choice>
  </mc:AlternateContent>
  <bookViews>
    <workbookView xWindow="0" yWindow="0" windowWidth="28560" windowHeight="5400" activeTab="2"/>
  </bookViews>
  <sheets>
    <sheet name="seznam rostlin" sheetId="5" r:id="rId1"/>
    <sheet name=" rozpočet REALIZACE" sheetId="4" r:id="rId2"/>
    <sheet name="rozpočet PÉČE" sheetId="6" r:id="rId3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6" l="1"/>
  <c r="H63" i="6"/>
  <c r="H77" i="6"/>
  <c r="H76" i="6"/>
  <c r="H72" i="6"/>
  <c r="H71" i="6"/>
  <c r="H79" i="6" s="1"/>
  <c r="H84" i="6" s="1"/>
  <c r="H85" i="6" s="1"/>
  <c r="H70" i="6"/>
  <c r="H69" i="6"/>
  <c r="H68" i="6"/>
  <c r="H61" i="6"/>
  <c r="H62" i="6"/>
  <c r="H78" i="6" l="1"/>
  <c r="H33" i="6" l="1"/>
  <c r="H54" i="6"/>
  <c r="H38" i="6"/>
  <c r="H48" i="6"/>
  <c r="H53" i="6"/>
  <c r="H49" i="6"/>
  <c r="H47" i="6"/>
  <c r="H46" i="6"/>
  <c r="H45" i="6"/>
  <c r="H37" i="6"/>
  <c r="H32" i="6"/>
  <c r="H31" i="6"/>
  <c r="H30" i="6"/>
  <c r="H29" i="6"/>
  <c r="H22" i="6"/>
  <c r="H23" i="6" s="1"/>
  <c r="H14" i="6"/>
  <c r="H15" i="6"/>
  <c r="H16" i="6"/>
  <c r="H17" i="6"/>
  <c r="H18" i="6"/>
  <c r="H13" i="6"/>
  <c r="H34" i="6" l="1"/>
  <c r="H19" i="6"/>
  <c r="H24" i="6" s="1"/>
  <c r="H50" i="6"/>
  <c r="H55" i="6"/>
  <c r="H39" i="6"/>
  <c r="H87" i="4"/>
  <c r="H83" i="4"/>
  <c r="H110" i="4"/>
  <c r="H56" i="6" l="1"/>
  <c r="H40" i="6"/>
  <c r="C41" i="5"/>
  <c r="H185" i="4"/>
  <c r="H178" i="4"/>
  <c r="H154" i="4"/>
  <c r="H155" i="4"/>
  <c r="H159" i="4"/>
  <c r="H46" i="4"/>
  <c r="H41" i="4"/>
  <c r="H16" i="4"/>
  <c r="H15" i="4"/>
  <c r="H24" i="4"/>
  <c r="H28" i="4"/>
  <c r="H200" i="4"/>
  <c r="H199" i="4"/>
  <c r="H95" i="4"/>
  <c r="H113" i="4"/>
  <c r="H68" i="4"/>
  <c r="H67" i="4"/>
  <c r="H69" i="4"/>
  <c r="H73" i="4"/>
  <c r="H44" i="4"/>
  <c r="H29" i="4"/>
  <c r="H30" i="4"/>
  <c r="H27" i="4"/>
  <c r="H34" i="4"/>
  <c r="H45" i="4"/>
  <c r="H43" i="4"/>
  <c r="H20" i="4"/>
  <c r="H19" i="4"/>
  <c r="H13" i="4"/>
  <c r="H70" i="4" l="1"/>
  <c r="H74" i="4"/>
  <c r="H75" i="4" s="1"/>
  <c r="H12" i="4"/>
  <c r="H160" i="4"/>
  <c r="H215" i="4"/>
  <c r="H194" i="4" l="1"/>
  <c r="H195" i="4"/>
  <c r="H196" i="4"/>
  <c r="H197" i="4"/>
  <c r="H198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93" i="4"/>
  <c r="H112" i="4" l="1"/>
  <c r="H97" i="4"/>
  <c r="H94" i="4"/>
  <c r="H84" i="4"/>
  <c r="H90" i="4"/>
  <c r="H91" i="4"/>
  <c r="H92" i="4"/>
  <c r="H96" i="4"/>
  <c r="H80" i="4"/>
  <c r="H81" i="4"/>
  <c r="H82" i="4"/>
  <c r="H85" i="4"/>
  <c r="H86" i="4"/>
  <c r="H55" i="4" l="1"/>
  <c r="H40" i="4"/>
  <c r="H57" i="4"/>
  <c r="H145" i="4"/>
  <c r="H132" i="4"/>
  <c r="H144" i="4"/>
  <c r="H143" i="4"/>
  <c r="H142" i="4"/>
  <c r="H127" i="4"/>
  <c r="H130" i="4"/>
  <c r="H129" i="4"/>
  <c r="H111" i="4"/>
  <c r="H114" i="4" s="1"/>
  <c r="H118" i="4"/>
  <c r="H117" i="4"/>
  <c r="H89" i="4"/>
  <c r="H88" i="4"/>
  <c r="H98" i="4" s="1"/>
  <c r="H102" i="4"/>
  <c r="H103" i="4"/>
  <c r="H101" i="4"/>
  <c r="H104" i="4" l="1"/>
  <c r="H119" i="4"/>
  <c r="H120" i="4" s="1"/>
  <c r="H105" i="4" l="1"/>
  <c r="H54" i="4"/>
  <c r="H53" i="4"/>
  <c r="H23" i="4"/>
  <c r="H31" i="4"/>
  <c r="H21" i="4"/>
  <c r="H22" i="4"/>
  <c r="H17" i="4"/>
  <c r="H18" i="4"/>
  <c r="H14" i="4"/>
  <c r="H180" i="4" l="1"/>
  <c r="H137" i="4"/>
  <c r="H164" i="4"/>
  <c r="H36" i="4"/>
  <c r="H193" i="4"/>
  <c r="H192" i="4"/>
  <c r="H231" i="4" s="1"/>
  <c r="H177" i="4"/>
  <c r="H156" i="4"/>
  <c r="H157" i="4"/>
  <c r="H158" i="4"/>
  <c r="H161" i="4"/>
  <c r="H162" i="4"/>
  <c r="H163" i="4"/>
  <c r="H165" i="4" l="1"/>
  <c r="H26" i="4"/>
  <c r="H56" i="4"/>
  <c r="H58" i="4" s="1"/>
  <c r="H42" i="4"/>
  <c r="H47" i="4" s="1"/>
  <c r="H35" i="4"/>
  <c r="H232" i="4" l="1"/>
  <c r="H233" i="4" s="1"/>
  <c r="H25" i="4"/>
  <c r="H32" i="4"/>
  <c r="H168" i="4" l="1"/>
  <c r="F230" i="4" l="1"/>
  <c r="H131" i="4" l="1"/>
  <c r="H126" i="4"/>
  <c r="H128" i="4" l="1"/>
  <c r="H186" i="4"/>
  <c r="H179" i="4"/>
  <c r="H181" i="4" s="1"/>
  <c r="H184" i="4"/>
  <c r="H187" i="4" s="1"/>
  <c r="H188" i="4" l="1"/>
  <c r="H141" i="4"/>
  <c r="H62" i="4" l="1"/>
  <c r="H63" i="4" s="1"/>
  <c r="H33" i="4"/>
  <c r="H146" i="4"/>
  <c r="H147" i="4"/>
  <c r="H135" i="4"/>
  <c r="H134" i="4"/>
  <c r="H133" i="4"/>
  <c r="H37" i="4" l="1"/>
  <c r="H48" i="4" s="1"/>
  <c r="H148" i="4"/>
  <c r="H136" i="4"/>
  <c r="H138" i="4" s="1"/>
  <c r="H149" i="4" l="1"/>
  <c r="H169" i="4"/>
  <c r="H170" i="4" l="1"/>
  <c r="H171" i="4" l="1"/>
  <c r="H172" i="4" s="1"/>
  <c r="H239" i="4" l="1"/>
  <c r="H240" i="4" s="1"/>
</calcChain>
</file>

<file path=xl/sharedStrings.xml><?xml version="1.0" encoding="utf-8"?>
<sst xmlns="http://schemas.openxmlformats.org/spreadsheetml/2006/main" count="1019" uniqueCount="375">
  <si>
    <t>Poznámka</t>
  </si>
  <si>
    <t>PRACOVNÍ OPERACE</t>
  </si>
  <si>
    <t>Číslo operace</t>
  </si>
  <si>
    <t xml:space="preserve">Popis </t>
  </si>
  <si>
    <t>m.j.</t>
  </si>
  <si>
    <t>počet
 m.j.</t>
  </si>
  <si>
    <t>cena 
m.j.</t>
  </si>
  <si>
    <t>cena 
celkem</t>
  </si>
  <si>
    <t>ks</t>
  </si>
  <si>
    <t>Výsadba celkem (mezisoučet):</t>
  </si>
  <si>
    <t>SPECIFIKACE A MNOŽSTVÍ POUŽITÝCH MATERIÁLŮ</t>
  </si>
  <si>
    <t>Materiál</t>
  </si>
  <si>
    <t>Specifikace</t>
  </si>
  <si>
    <t>Materiál celkem:</t>
  </si>
  <si>
    <t>Obdělání půdy hrabáním v rovině a svahu do 1:5</t>
  </si>
  <si>
    <t>kg</t>
  </si>
  <si>
    <t>materiál</t>
  </si>
  <si>
    <t>Latinský název</t>
  </si>
  <si>
    <t>Cena 
celkem</t>
  </si>
  <si>
    <t>Počet ks celkem:</t>
  </si>
  <si>
    <t>Cena celkem (mezisoučet):</t>
  </si>
  <si>
    <t>Příprava celkem (mezisoučet):</t>
  </si>
  <si>
    <t>m³</t>
  </si>
  <si>
    <r>
      <t>cca 0,1 m</t>
    </r>
    <r>
      <rPr>
        <sz val="8"/>
        <color theme="4" tint="-0.249977111117893"/>
        <rFont val="Calibri"/>
        <family val="2"/>
        <charset val="238"/>
      </rPr>
      <t>³</t>
    </r>
    <r>
      <rPr>
        <sz val="8"/>
        <color theme="4" tint="-0.249977111117893"/>
        <rFont val="Arial Narrow"/>
        <family val="2"/>
        <charset val="238"/>
      </rPr>
      <t>/1 strom</t>
    </r>
  </si>
  <si>
    <r>
      <t>m</t>
    </r>
    <r>
      <rPr>
        <sz val="9"/>
        <rFont val="Calibri"/>
        <family val="2"/>
        <charset val="238"/>
      </rPr>
      <t>²</t>
    </r>
  </si>
  <si>
    <t>VÝSADBA STROMŮ CELKEM</t>
  </si>
  <si>
    <t>Chemické odplevelení před založením kultury postřikem na široko v rovině a svahu do 1:5 ručně</t>
  </si>
  <si>
    <t>Obdělání půdy rytím v zemině skupiny 1 a 2 v rovině a svahu do 1:5</t>
  </si>
  <si>
    <t>m²</t>
  </si>
  <si>
    <t>m</t>
  </si>
  <si>
    <t>l</t>
  </si>
  <si>
    <t>5 l/ha</t>
  </si>
  <si>
    <t>naceněno včetně materiálu + kotvicích a spojovacích prvků</t>
  </si>
  <si>
    <t>Hloubení jamek bez výměny půdy zeminy skupiny 1 až 4 obj do 0,002 m3 v rovině a svahu do 1:5</t>
  </si>
  <si>
    <t>Výsadba květin krytokořenných průměru kontejneru přes 80 do 120 mm</t>
  </si>
  <si>
    <t>t</t>
  </si>
  <si>
    <t>Výsadba cibulí nebo hlíz</t>
  </si>
  <si>
    <t>Dovoz vody pro zálivku rostlin za vzdálenost do 1000 m</t>
  </si>
  <si>
    <t>Hloubení jamek bez výměny půdy zeminy skupiny 1 až 4 obj přes 0,002 do 0,005 m3 v rovině a svahu do 1:5</t>
  </si>
  <si>
    <t>trvalky, trávy</t>
  </si>
  <si>
    <t>Výsadba dřeviny s balem D přes 0,1 do 0,2 m do jamky se zalitím v rovině a svahu do 1:5</t>
  </si>
  <si>
    <t>cibuloviny</t>
  </si>
  <si>
    <t>výsevek 30 g/m²</t>
  </si>
  <si>
    <t>ZALOŽENÍ TRÁVNÍKU VÝSEVEM CELKEM</t>
  </si>
  <si>
    <t>Mulčovací kůra, drcená, tříděná, volně ložená</t>
  </si>
  <si>
    <t>Výsadba dřeviny s balem D přes 0,5 do 0,6 m do jamky se zalitím v rovině a svahu do 1:5</t>
  </si>
  <si>
    <t>Hnojení sazenic průmyslovými hnojivy do 0,25 kg k jedné sazenici</t>
  </si>
  <si>
    <t>Ukotvení kmene dřevin v rovině nebo na svahu do 1:5 třemi kůly D do 0,1 m dl přes 2 do 3 m</t>
  </si>
  <si>
    <t>Zhotovení závlahové mísy dřevin D přes 0,5 do 1,0 m v rovině nebo na svahu do 1:5</t>
  </si>
  <si>
    <t>Mulčování rostlin kůrou tl do 0,1 m v rovině a svahu do 1:5</t>
  </si>
  <si>
    <r>
      <t>mocnost vrstvy 10 cm, plocha 1 m</t>
    </r>
    <r>
      <rPr>
        <sz val="8"/>
        <color theme="4" tint="-0.249977111117893"/>
        <rFont val="Calibri"/>
        <family val="2"/>
        <charset val="238"/>
      </rPr>
      <t>²</t>
    </r>
    <r>
      <rPr>
        <sz val="8"/>
        <color theme="4" tint="-0.249977111117893"/>
        <rFont val="Arial Narrow"/>
        <family val="2"/>
        <charset val="238"/>
      </rPr>
      <t>/ strom</t>
    </r>
  </si>
  <si>
    <t>Kód</t>
  </si>
  <si>
    <t>VIB</t>
  </si>
  <si>
    <t>VAN</t>
  </si>
  <si>
    <t>AST</t>
  </si>
  <si>
    <t>cibule</t>
  </si>
  <si>
    <t>Přesun hmot pro sadovnické a krajinářské úpravy vodorovně do 5000 m</t>
  </si>
  <si>
    <r>
      <t>0,1 m</t>
    </r>
    <r>
      <rPr>
        <sz val="8"/>
        <color theme="4" tint="-0.249977111117893"/>
        <rFont val="Calibri"/>
        <family val="2"/>
        <charset val="238"/>
      </rPr>
      <t>³</t>
    </r>
    <r>
      <rPr>
        <sz val="8"/>
        <color theme="4" tint="-0.249977111117893"/>
        <rFont val="Arial Narrow"/>
        <family val="2"/>
        <charset val="238"/>
      </rPr>
      <t>/strom</t>
    </r>
  </si>
  <si>
    <t>VEDLEJŠÍ ROZPOČTOVÉ NÁKLADY CELKEM</t>
  </si>
  <si>
    <t>ROSTLINNÝ MATERIÁL CELKEM:</t>
  </si>
  <si>
    <t>Vytyčení tras inženýrských sítí</t>
  </si>
  <si>
    <t>Komparativní řez po výsadbě</t>
  </si>
  <si>
    <t>Úprava pláně v zářezech se zhutněním</t>
  </si>
  <si>
    <t>Herbicid totální systémový neselektivní</t>
  </si>
  <si>
    <t>Pokládka finální obrusné vrstvy z hinitopísčité lomové prosívky vel. 0-4 mm, tl. 40 mm</t>
  </si>
  <si>
    <t>Realizace celkem (mezisoučet):</t>
  </si>
  <si>
    <t>PŘÍPRAVNÉ PRÁCE CELKEM</t>
  </si>
  <si>
    <t xml:space="preserve">mocnost vrstvy 30 cm
</t>
  </si>
  <si>
    <t>REALIZACE HERNÍCH PRVKŮ CELKEM</t>
  </si>
  <si>
    <t>REALIZACE MOBILIÁŘE CELKEM</t>
  </si>
  <si>
    <t>hmotnost 325 kg/ks</t>
  </si>
  <si>
    <r>
      <t xml:space="preserve"> 0,9 kg/výsadbovou jámu o objemu 0,6 m</t>
    </r>
    <r>
      <rPr>
        <sz val="8"/>
        <color theme="4" tint="-0.249977111117893"/>
        <rFont val="Calibri"/>
        <family val="2"/>
        <charset val="238"/>
      </rPr>
      <t>³</t>
    </r>
  </si>
  <si>
    <t>Hloubení jam pro výsadbu dřevin strojně v rovině nebo ve svahu do 1:5 obj jamky přes 0,5 do 0,7 m3</t>
  </si>
  <si>
    <t>Výsadba dřeviny s balem D přes 0,6 do 0,8 m do jamky se zalitím v rovině a svahu do 1:5</t>
  </si>
  <si>
    <t>zřízení drenážní vrstvy na dno výsadbové jámy, mocnost 10 cm</t>
  </si>
  <si>
    <t>Kůl vyvazovací dřevěný impregnovaný D 6cm dl 2,5 - 3 m</t>
  </si>
  <si>
    <t>Plochý úvazek š 30 mm, polyester nebo bavlna</t>
  </si>
  <si>
    <t>Zhotovení obalu z rákosové rohože v rovině a svahu do 1:5</t>
  </si>
  <si>
    <t>Rákosová rohož z rákosu obecného neloupaného vázaná pozinkovým drátem, výška 1,8 m</t>
  </si>
  <si>
    <t xml:space="preserve"> keře</t>
  </si>
  <si>
    <t>Voda pitná pro smluvní odběratele</t>
  </si>
  <si>
    <t>Dovoz vody pro zálivku rostlin do vzdálenosti 1000 m</t>
  </si>
  <si>
    <t>1 tableta (=10g)/ks</t>
  </si>
  <si>
    <r>
      <t>0,03 m</t>
    </r>
    <r>
      <rPr>
        <sz val="8"/>
        <color theme="4" tint="-0.249977111117893"/>
        <rFont val="Calibri"/>
        <family val="2"/>
        <charset val="238"/>
      </rPr>
      <t>³</t>
    </r>
    <r>
      <rPr>
        <sz val="8"/>
        <color theme="4" tint="-0.249977111117893"/>
        <rFont val="Arial Narrow"/>
        <family val="2"/>
        <charset val="238"/>
      </rPr>
      <t>/m</t>
    </r>
    <r>
      <rPr>
        <sz val="8"/>
        <color theme="4" tint="-0.249977111117893"/>
        <rFont val="Calibri"/>
        <family val="2"/>
        <charset val="238"/>
      </rPr>
      <t>²</t>
    </r>
  </si>
  <si>
    <t>VÝSADBA KEŘŮ, TRVALEK, OKRASNÝCH TRAV, CIBULOVIN CELKEM</t>
  </si>
  <si>
    <t>CENA REALIZACE DÍLA CELKEM (s DPH 21%):</t>
  </si>
  <si>
    <t>CENA REALIZACE DÍLA CELKEM (bez DPH):</t>
  </si>
  <si>
    <t>výsevek 30 g/m²
včetně zasekání osiva hráběmi a válcování</t>
  </si>
  <si>
    <t>Festuca mairei</t>
  </si>
  <si>
    <t>Sesleria autumnalis</t>
  </si>
  <si>
    <t>CIN</t>
  </si>
  <si>
    <t>LIG</t>
  </si>
  <si>
    <t>ARO</t>
  </si>
  <si>
    <t>SYR</t>
  </si>
  <si>
    <t>EUP</t>
  </si>
  <si>
    <t>FES</t>
  </si>
  <si>
    <t>SES</t>
  </si>
  <si>
    <t>AL2</t>
  </si>
  <si>
    <t>v 30 - 40, K</t>
  </si>
  <si>
    <t>v 40 - 60, K</t>
  </si>
  <si>
    <t>K11</t>
  </si>
  <si>
    <t>K9</t>
  </si>
  <si>
    <t>včetně spodních staveb</t>
  </si>
  <si>
    <t>Ztratné za neujmutí rostlin (5%)</t>
  </si>
  <si>
    <r>
      <t xml:space="preserve">Spiraea </t>
    </r>
    <r>
      <rPr>
        <sz val="9"/>
        <rFont val="Calibri"/>
        <family val="2"/>
        <charset val="238"/>
      </rPr>
      <t>×</t>
    </r>
    <r>
      <rPr>
        <i/>
        <sz val="9"/>
        <rFont val="Arial Narrow"/>
        <family val="2"/>
        <charset val="238"/>
      </rPr>
      <t xml:space="preserve"> vanhouttei</t>
    </r>
  </si>
  <si>
    <r>
      <t>Spiraea × cinerea</t>
    </r>
    <r>
      <rPr>
        <sz val="9"/>
        <rFont val="Arial Narrow"/>
        <family val="2"/>
        <charset val="238"/>
      </rPr>
      <t xml:space="preserve"> ´Grefsheim´</t>
    </r>
  </si>
  <si>
    <r>
      <t>Aronia melanocarpa</t>
    </r>
    <r>
      <rPr>
        <sz val="9"/>
        <rFont val="Arial Narrow"/>
        <family val="2"/>
        <charset val="238"/>
      </rPr>
      <t xml:space="preserve"> ´Nero´</t>
    </r>
  </si>
  <si>
    <r>
      <t xml:space="preserve">Euphorbia characias </t>
    </r>
    <r>
      <rPr>
        <sz val="9"/>
        <color theme="1"/>
        <rFont val="Arial Narrow"/>
        <family val="2"/>
        <charset val="238"/>
      </rPr>
      <t xml:space="preserve">ssp. </t>
    </r>
    <r>
      <rPr>
        <i/>
        <sz val="9"/>
        <color theme="1"/>
        <rFont val="Arial Narrow"/>
        <family val="2"/>
        <charset val="238"/>
      </rPr>
      <t>wulfenii</t>
    </r>
  </si>
  <si>
    <r>
      <rPr>
        <i/>
        <sz val="9"/>
        <color theme="1"/>
        <rFont val="Arial Narrow"/>
        <family val="2"/>
        <charset val="238"/>
      </rPr>
      <t>Aster novae-angliae</t>
    </r>
    <r>
      <rPr>
        <sz val="9"/>
        <color theme="1"/>
        <rFont val="Arial Narrow"/>
        <family val="2"/>
        <charset val="238"/>
      </rPr>
      <t xml:space="preserve"> ´Purple Dome´</t>
    </r>
  </si>
  <si>
    <r>
      <rPr>
        <i/>
        <sz val="9"/>
        <color theme="1"/>
        <rFont val="Arial Narrow"/>
        <family val="2"/>
        <charset val="238"/>
      </rPr>
      <t>Narcissus tazetta</t>
    </r>
    <r>
      <rPr>
        <sz val="9"/>
        <color theme="1"/>
        <rFont val="Arial Narrow"/>
        <family val="2"/>
        <charset val="238"/>
      </rPr>
      <t xml:space="preserve"> ´Geranium´</t>
    </r>
  </si>
  <si>
    <t>R</t>
  </si>
  <si>
    <t>REALIZACE MLATOVÉHO POVRCHU CELKEM</t>
  </si>
  <si>
    <t>materiál + instalace 
(včetně spodních staveb)</t>
  </si>
  <si>
    <t>Instalace stávajícího herního prvku ve finální pozici dle návrhu -  LANOVÁ PYRAMIDA</t>
  </si>
  <si>
    <t>Instalace stávajícího herního prvku ve finální pozici dle návrhu -  DVOJHOUPAČKA</t>
  </si>
  <si>
    <t>neřezat terminální výhon!</t>
  </si>
  <si>
    <t>Spojovací příčka ke kůlům - frézovaný půlválec délka 50 cm, průměr 6 cm vakuotlaková impregnace</t>
  </si>
  <si>
    <t>PLA</t>
  </si>
  <si>
    <t>ACE</t>
  </si>
  <si>
    <t>Acer platanoides</t>
  </si>
  <si>
    <t>alejový, ok 18-20, ZB</t>
  </si>
  <si>
    <t>CAS</t>
  </si>
  <si>
    <t>Castanea sativa</t>
  </si>
  <si>
    <t>CAR</t>
  </si>
  <si>
    <t>Carpinus betulus</t>
  </si>
  <si>
    <t>MAL</t>
  </si>
  <si>
    <r>
      <t xml:space="preserve">Malus domestica </t>
    </r>
    <r>
      <rPr>
        <sz val="9"/>
        <rFont val="Arial Narrow"/>
        <family val="2"/>
        <charset val="238"/>
      </rPr>
      <t>´Panenské české´</t>
    </r>
  </si>
  <si>
    <t>PRU</t>
  </si>
  <si>
    <t>alejový, ok 14-16, ZB</t>
  </si>
  <si>
    <t xml:space="preserve">Viburnum opulus </t>
  </si>
  <si>
    <t>OPU</t>
  </si>
  <si>
    <t>Viburnum farreri</t>
  </si>
  <si>
    <r>
      <t xml:space="preserve">Ligustrum vulgare </t>
    </r>
    <r>
      <rPr>
        <sz val="9"/>
        <rFont val="Arial Narrow"/>
        <family val="2"/>
        <charset val="238"/>
      </rPr>
      <t>´Atrovirens´</t>
    </r>
  </si>
  <si>
    <t>COR</t>
  </si>
  <si>
    <t>Cornus mas</t>
  </si>
  <si>
    <t>SWI</t>
  </si>
  <si>
    <t>PHI</t>
  </si>
  <si>
    <t>Philadelphus coronarius</t>
  </si>
  <si>
    <t>vícekmen, v 300 - 350, ZB</t>
  </si>
  <si>
    <t>SOP</t>
  </si>
  <si>
    <t>Sophora japonica</t>
  </si>
  <si>
    <t>Corylus avellana</t>
  </si>
  <si>
    <r>
      <t>Swida sanguinea</t>
    </r>
    <r>
      <rPr>
        <sz val="9"/>
        <color theme="1"/>
        <rFont val="Arial Narrow"/>
        <family val="2"/>
        <charset val="238"/>
      </rPr>
      <t xml:space="preserve"> ´Midwinter Fire´</t>
    </r>
  </si>
  <si>
    <r>
      <t xml:space="preserve">Ribes rubrum </t>
    </r>
    <r>
      <rPr>
        <sz val="9"/>
        <rFont val="Arial Narrow"/>
        <family val="2"/>
        <charset val="238"/>
      </rPr>
      <t>´Detvan´</t>
    </r>
  </si>
  <si>
    <t>keřový, K</t>
  </si>
  <si>
    <t>AME</t>
  </si>
  <si>
    <t>Amelanchier lamarckii</t>
  </si>
  <si>
    <t>R1</t>
  </si>
  <si>
    <t>R2</t>
  </si>
  <si>
    <r>
      <t>Lonicera kamtschatica ´</t>
    </r>
    <r>
      <rPr>
        <sz val="9"/>
        <rFont val="Arial Narrow"/>
        <family val="2"/>
        <charset val="238"/>
      </rPr>
      <t>Zojka´</t>
    </r>
  </si>
  <si>
    <t>FRA</t>
  </si>
  <si>
    <r>
      <t xml:space="preserve">Fragaria vesca </t>
    </r>
    <r>
      <rPr>
        <sz val="9"/>
        <color theme="1"/>
        <rFont val="Arial Narrow"/>
        <family val="2"/>
        <charset val="238"/>
      </rPr>
      <t>´Alexandria´</t>
    </r>
  </si>
  <si>
    <t>Allium atropurpureum</t>
  </si>
  <si>
    <t>L1</t>
  </si>
  <si>
    <t>L2</t>
  </si>
  <si>
    <r>
      <t xml:space="preserve">Lonicera kamtschatica </t>
    </r>
    <r>
      <rPr>
        <sz val="9"/>
        <rFont val="Arial Narrow"/>
        <family val="2"/>
        <charset val="238"/>
      </rPr>
      <t>´Jugana´</t>
    </r>
  </si>
  <si>
    <t xml:space="preserve">
VOLNOČASOVÝ PARK VE VÁŽANECH U KROMĚŘÍŽE
</t>
  </si>
  <si>
    <r>
      <t xml:space="preserve">Jednotlivé položky uvedeny dle:  </t>
    </r>
    <r>
      <rPr>
        <b/>
        <sz val="10"/>
        <rFont val="Arial Narrow"/>
        <family val="2"/>
        <charset val="238"/>
      </rPr>
      <t>Cenová soustava ÚRS, 2024</t>
    </r>
  </si>
  <si>
    <r>
      <t xml:space="preserve">Položky mimo uvedený zdroj jsou </t>
    </r>
    <r>
      <rPr>
        <b/>
        <sz val="10"/>
        <rFont val="Arial Narrow"/>
        <family val="2"/>
        <charset val="238"/>
      </rPr>
      <t>označeny R</t>
    </r>
  </si>
  <si>
    <t>mlatový povrch, kamenná dlažba, písková a štěpková plocha</t>
  </si>
  <si>
    <t>Počet ks</t>
  </si>
  <si>
    <t>alejový, ok 20-25, ZB</t>
  </si>
  <si>
    <t>EUO</t>
  </si>
  <si>
    <t>Euonymus europaeus</t>
  </si>
  <si>
    <t>ŽP</t>
  </si>
  <si>
    <r>
      <t xml:space="preserve">Malus </t>
    </r>
    <r>
      <rPr>
        <sz val="9"/>
        <rFont val="Arial Narrow"/>
        <family val="2"/>
        <charset val="238"/>
      </rPr>
      <t>´Rudolph´</t>
    </r>
  </si>
  <si>
    <r>
      <t>Prunus  × subhirtella</t>
    </r>
    <r>
      <rPr>
        <sz val="9"/>
        <rFont val="Arial Narrow"/>
        <family val="2"/>
        <charset val="238"/>
      </rPr>
      <t xml:space="preserve"> ´Autumnalis Rosea´</t>
    </r>
  </si>
  <si>
    <t>K</t>
  </si>
  <si>
    <t>Pružinová deska</t>
  </si>
  <si>
    <t>v 20 - 30, K</t>
  </si>
  <si>
    <r>
      <t xml:space="preserve">Syringa vulgaris </t>
    </r>
    <r>
      <rPr>
        <sz val="9"/>
        <rFont val="Arial Narrow"/>
        <family val="2"/>
        <charset val="238"/>
      </rPr>
      <t>´Andenken an Ludwig Späth´</t>
    </r>
  </si>
  <si>
    <r>
      <t xml:space="preserve">Ribes nigrum </t>
    </r>
    <r>
      <rPr>
        <sz val="9"/>
        <rFont val="Arial Narrow"/>
        <family val="2"/>
        <charset val="238"/>
      </rPr>
      <t>´Titania´</t>
    </r>
  </si>
  <si>
    <t>SPI</t>
  </si>
  <si>
    <t>Prunus spinosa</t>
  </si>
  <si>
    <t>N1</t>
  </si>
  <si>
    <t>N2</t>
  </si>
  <si>
    <t>A1</t>
  </si>
  <si>
    <r>
      <rPr>
        <i/>
        <sz val="9"/>
        <color theme="1"/>
        <rFont val="Arial Narrow"/>
        <family val="2"/>
        <charset val="238"/>
      </rPr>
      <t xml:space="preserve">Narcissus </t>
    </r>
    <r>
      <rPr>
        <sz val="9"/>
        <color theme="1"/>
        <rFont val="Arial Narrow"/>
        <family val="2"/>
        <charset val="238"/>
      </rPr>
      <t>´Sweetness´</t>
    </r>
  </si>
  <si>
    <t>Allium nigrum</t>
  </si>
  <si>
    <r>
      <t xml:space="preserve">Platanus </t>
    </r>
    <r>
      <rPr>
        <sz val="9"/>
        <rFont val="Calibri"/>
        <family val="2"/>
        <charset val="238"/>
      </rPr>
      <t>×</t>
    </r>
    <r>
      <rPr>
        <i/>
        <sz val="9"/>
        <rFont val="Arial Narrow"/>
        <family val="2"/>
        <charset val="238"/>
      </rPr>
      <t xml:space="preserve"> acerifolia </t>
    </r>
  </si>
  <si>
    <t>v 80 - 100, prostokořenný</t>
  </si>
  <si>
    <r>
      <t>Sejmutí ornice plochy do 500 m</t>
    </r>
    <r>
      <rPr>
        <sz val="9"/>
        <rFont val="Calibri"/>
        <family val="2"/>
        <charset val="238"/>
      </rPr>
      <t>²</t>
    </r>
    <r>
      <rPr>
        <sz val="9"/>
        <rFont val="Arial Narrow"/>
        <family val="2"/>
        <charset val="238"/>
      </rPr>
      <t xml:space="preserve"> tl. vrstvy do 200 mm strojně s vodorovným přemístěním na hromady v místě upotřebení nebo na dočasné či trvalé skládky na vzdálenost do 50 m a se složením</t>
    </r>
  </si>
  <si>
    <t>Řez stromu zdravotní o ploše koruny přes 210 do 240 m2 lezeckou technikou</t>
  </si>
  <si>
    <t>Doprava na skládku</t>
  </si>
  <si>
    <t>herní plocha mezi brankami</t>
  </si>
  <si>
    <t>výsadba stromů a kmenných tvarů stromů</t>
  </si>
  <si>
    <t>Vytyčení výsadeb s rozmístěním solitérních rostlin přes 10 do 50 kusů</t>
  </si>
  <si>
    <t xml:space="preserve">výsadba keřů (včetně bludiště), okrasných trav, trvalek, cibulovin </t>
  </si>
  <si>
    <t>Plošná úprava terénu přes 500 m2 zemina skupiny 1 až 4 nerovnosti přes 150 do 200 mm v rovinně a svahu do 1:5</t>
  </si>
  <si>
    <t>Sejmutí drnu tl do 100 mm s přemístěním do 50 m nebo naložením na dopravní prostředek</t>
  </si>
  <si>
    <t>Obdělání půdy frézováním v rovině a svahu do 1:5</t>
  </si>
  <si>
    <t>plocha stávajícího trávníku určená k novému založení</t>
  </si>
  <si>
    <t>Rozprostření zemin tl vrstvy do 0,3 m schopných zúrodnění v rovině a sklonu do 1:5</t>
  </si>
  <si>
    <t>10 cm, zhutnit</t>
  </si>
  <si>
    <t xml:space="preserve">
564730011</t>
  </si>
  <si>
    <t>Podklad z kameniva hrubého drceného vel. 8-16 mm plochy přes 100 m2 tl 100 mm (po zhutnění)</t>
  </si>
  <si>
    <t>Podklad z kameniva hrubého drceného vel. 16-32 mm plochy přes 100 m2 tl 100 mm (po zhutnění)</t>
  </si>
  <si>
    <t xml:space="preserve">Skládkovné (DEPOZ s.r.o, Nětčice) </t>
  </si>
  <si>
    <t>v hnědých/okrových odstínech</t>
  </si>
  <si>
    <t>Rula - přírodní lomový kámen vhodný pro dláždění, tloušťka 4-5 cm</t>
  </si>
  <si>
    <t>REALIZACE KAMENNÉ DLAŽBY CELKEM</t>
  </si>
  <si>
    <t>Podklad pod dlažbu z kameniva tl do 100 mm - štěrk vel. 4-8 mm</t>
  </si>
  <si>
    <t>nutno provést dodavatelem herního prvku</t>
  </si>
  <si>
    <t>Demontáž a přesun stávajícího herního prvku do finální pozice dle návrhu - LANOVÁ PYRAMIDA</t>
  </si>
  <si>
    <t>Demontáž a přesun stávajícího herního prvku do finální pozice dle návrhu - DVOJHOUPAČKA</t>
  </si>
  <si>
    <t xml:space="preserve">Doprava montážního týmu </t>
  </si>
  <si>
    <t>lanová pyramida, dvojhoupačka</t>
  </si>
  <si>
    <t>materiál + usazení</t>
  </si>
  <si>
    <t xml:space="preserve">Solitérní kamenné bloky - žula - 5 samostaných kusů velikosti cca d 1 - 1,5 x š 0,8 - 1 x v do 0,7 m </t>
  </si>
  <si>
    <t>Kreslicí tabule (viz TZ)</t>
  </si>
  <si>
    <t>Balanční lávka (viz TZ)</t>
  </si>
  <si>
    <t>Dřevěný ptáček - modřín (viz TZ)</t>
  </si>
  <si>
    <t>Pružinové stupátko - modřín (viz TZ)</t>
  </si>
  <si>
    <t>Domeček - modřín (viz TZ)</t>
  </si>
  <si>
    <t>Multifunkční sedací prvek - modřín (viz TZ)</t>
  </si>
  <si>
    <t xml:space="preserve">materiál + instalace
1 sedák na 1 monolit </t>
  </si>
  <si>
    <t xml:space="preserve">Sedák z modřínového dřeva d 1,96 x 0,5 m - instalace na betonové monolity </t>
  </si>
  <si>
    <t>Odpadkový koš - tvar válce, uvnitř vyjimatelná pozinkovaná vložka na odpad, ocelový plášť koše ošetřen vypalovanou barvou (viz TZ)</t>
  </si>
  <si>
    <t>ruderál v západním cípu za vrbou</t>
  </si>
  <si>
    <t>Odstranění ruderálního porostu přes 100 do 500 m2 naložení a odvoz do 20 km v rovině nebo svahu do 1:5</t>
  </si>
  <si>
    <t>J1</t>
  </si>
  <si>
    <t>J2</t>
  </si>
  <si>
    <r>
      <t xml:space="preserve">Malus domestica </t>
    </r>
    <r>
      <rPr>
        <sz val="9"/>
        <rFont val="Arial Narrow"/>
        <family val="2"/>
        <charset val="238"/>
      </rPr>
      <t>´Průsvitné letní´</t>
    </r>
  </si>
  <si>
    <t>RYN</t>
  </si>
  <si>
    <r>
      <t xml:space="preserve">Prunus domestica </t>
    </r>
    <r>
      <rPr>
        <sz val="9"/>
        <rFont val="Arial Narrow"/>
        <family val="2"/>
        <charset val="238"/>
      </rPr>
      <t xml:space="preserve">ssp. </t>
    </r>
    <r>
      <rPr>
        <i/>
        <sz val="9"/>
        <rFont val="Arial Narrow"/>
        <family val="2"/>
        <charset val="238"/>
      </rPr>
      <t>italica</t>
    </r>
    <r>
      <rPr>
        <sz val="9"/>
        <rFont val="Arial Narrow"/>
        <family val="2"/>
        <charset val="238"/>
      </rPr>
      <t>´Ontario´</t>
    </r>
  </si>
  <si>
    <r>
      <t xml:space="preserve">4 ks </t>
    </r>
    <r>
      <rPr>
        <i/>
        <sz val="9"/>
        <color theme="4" tint="-0.249977111117893"/>
        <rFont val="Arial Narrow"/>
        <family val="2"/>
        <charset val="238"/>
      </rPr>
      <t>Aronia melanocarpa</t>
    </r>
  </si>
  <si>
    <t>zbytky asfaltu a štěrku u sjezdu ze silnice</t>
  </si>
  <si>
    <t>Odkopávky a prokopávky nezapažené v hornině třídy těžitelnosti I skupiny 1 a 2 objem do 500 m3 strojně</t>
  </si>
  <si>
    <t>základ pro mlatový povrch, kamennou dlažbu, pískovou a štěpkovou plochu
(po vyskrývkování)</t>
  </si>
  <si>
    <t>Odstranění odumřelého travního drnu a zbytků rostlin po aplikaci herbicidu v rovině nebo ve svahu do 1:5 hl přes 30 do 100 mm</t>
  </si>
  <si>
    <t xml:space="preserve">všechny plochy určené k výsadbě a výsevu rostlin </t>
  </si>
  <si>
    <t>Přesazení stávajících keřů do finální pozice dle návrhu (vyjmutí keřů a výsadba se zalitím)</t>
  </si>
  <si>
    <t xml:space="preserve"> kořenové zóny vybraných ponechaných stávajících dřevin</t>
  </si>
  <si>
    <t>Vytyčení výsadeb zapojených nebo v záhonu plochy přes 100 m2 s rozmístěním rostlin ve sponu</t>
  </si>
  <si>
    <r>
      <t xml:space="preserve">stávající strom č. 1 - </t>
    </r>
    <r>
      <rPr>
        <i/>
        <sz val="9"/>
        <color theme="4" tint="-0.249977111117893"/>
        <rFont val="Arial Narrow"/>
        <family val="2"/>
        <charset val="238"/>
      </rPr>
      <t>Salix alba</t>
    </r>
  </si>
  <si>
    <t>stávající stromy č. 30,35</t>
  </si>
  <si>
    <t>stávající strom č. 1</t>
  </si>
  <si>
    <t>Ochrana kořenového prostoru stávajících stromů oplocením (viz TZ)</t>
  </si>
  <si>
    <t>Ochrana kmene stávajících stromů průměru přes 300 do 500 mm bedněním výšky do 2 m (viz TZ)</t>
  </si>
  <si>
    <t>soubor</t>
  </si>
  <si>
    <t>Ochrana kmene - smrkové desky výšky 1,8 m, spojené vázacím drátem + polštářování (např. staré pneumatiky)</t>
  </si>
  <si>
    <t>Ochrana kořenového prostoru - oplocení ze smrkových desek, výška oplocení 1,8 m</t>
  </si>
  <si>
    <t xml:space="preserve">
podrobně viz TZ</t>
  </si>
  <si>
    <t>Ornice</t>
  </si>
  <si>
    <t>stávající stromy č. 3,5,8,9,11,19,33,49</t>
  </si>
  <si>
    <t xml:space="preserve">Přesun stávajícího herního prvku do finální pozice dle návrhu - FOTBALOVÁ BRANKA </t>
  </si>
  <si>
    <t>Instalace a kotvení stávajícího herního prvku ve finální pozici dle návrhu - FOTBALOVÁ BRANKA 
- každá branka kotvena 2 ks kovových příložek k betonové patce (viz TZ)</t>
  </si>
  <si>
    <t xml:space="preserve">půdní kondicionér </t>
  </si>
  <si>
    <t>výška rohože 1,8 m
šířka 25 cm/strom
pouze alejové stromy a vysokokmeny</t>
  </si>
  <si>
    <t>trvalky, trávy
cibuloviny - po 5 ks v 1 jamce</t>
  </si>
  <si>
    <t>Výsadba keře bez balu v do 1 m do jamky se zalitím v rovině a svahu do 1:5</t>
  </si>
  <si>
    <t xml:space="preserve"> keře kontejnerované</t>
  </si>
  <si>
    <t>tabletové hnojivo 
(keře, trvalky, trávy)</t>
  </si>
  <si>
    <t>mocnost vrstvy 7 cm</t>
  </si>
  <si>
    <t>keře prostokořenné pro bludiště</t>
  </si>
  <si>
    <t>Tabletové zásobní hnojivo s postupným uvolňováním živin -minerální hnojivo s vysokým obsahem živin s pozvolným a dlouhodobým uvolňováním po dobu minimálně 2 let., kompletní N-P-K hnojivo s obsahem ureaformu, hořčíku a stopových prvků</t>
  </si>
  <si>
    <t>Půdní kondicionér - suchá, granulovaná až prášková směs kopolymerů, hnojiv a stopových prvků a růstových stimulátorů; výrobek zvyšuje klíčivost semen, prokořenění, vodní retenční kapacitu půdy</t>
  </si>
  <si>
    <t>Založení parkového trávníku výsevem pl přes 1000 m2 v rovině a ve svahu do 1:5</t>
  </si>
  <si>
    <t>Založení sportovního trávníku výsevem pl přes 1000 m2 v rovině a ve svahu do 1:5</t>
  </si>
  <si>
    <t>Parková travní směs do sucha se zvýšeným podílem kostřavy drsnolisté 
- směs určena zejména do sušších podmínek (také do suchého polostínu)
- složení: jílek vytrvalý 'Amiata' 10 %, jílek vytrvalý 'Barthilde' 10 %, jílek vytrvalý 'Barorlando' 15 %, kostřava červená dlouze výběžkatá 'Bardance' 15 %, kostřava červená krátce výběžkatá 'Barpearl' 5 %, kostřava červená trsnatá 'Barchip' 10 %, kostřava drsnolistá 'Hardtop' 5 %, kostřava drsnolistá 'Dorotka' 15 %, lipnice luční 'Brooklawn' 15 %</t>
  </si>
  <si>
    <t>Travní směs pro zakládání běžných hřišťových ploch i ostatních silně zatěžovaných trávníků
- složení: jílek vytrvalý 'Barorlando' 20 %, jílek vytrvalý 'Altesse' 15 %, jílek vytrvalý 'Amiata' 30 %, lipnice luční 'Brooklawn' 10 %, lipnice luční 'Conni' 15 %</t>
  </si>
  <si>
    <t>CELKEM</t>
  </si>
  <si>
    <t xml:space="preserve">Instalace oddělovače do bludiště+kolem záhonu u silnice+kolem javoru v mlatu 
 - ocelová pásovina tl. 5 mm, výška 10 cm, fixována navařenými roxory délky 20 cm, průměru 12 mm, rozestup roxorů min 50 cm </t>
  </si>
  <si>
    <r>
      <t>základna 65 m</t>
    </r>
    <r>
      <rPr>
        <sz val="9"/>
        <color theme="4" tint="-0.249977111117893"/>
        <rFont val="Calibri"/>
        <family val="2"/>
        <charset val="238"/>
      </rPr>
      <t>²</t>
    </r>
    <r>
      <rPr>
        <sz val="9"/>
        <color theme="4" tint="-0.249977111117893"/>
        <rFont val="Arial Narrow"/>
        <family val="2"/>
        <charset val="238"/>
      </rPr>
      <t>,výš. v nejvyš. bodě 1 m</t>
    </r>
  </si>
  <si>
    <t xml:space="preserve">Doplnění zeminy  tl 250 mm v rovině </t>
  </si>
  <si>
    <t xml:space="preserve">Přesun hmot pro sadovnické a krajinářské úpravy vodorovně do 5000 m </t>
  </si>
  <si>
    <t xml:space="preserve">plochy pro výsadbu keřů (vč. bludiště), trvalek, okrasných trav, cibulovin 
+ plocha ruderálu za vrbou
</t>
  </si>
  <si>
    <t xml:space="preserve">10 cm, zhutnit </t>
  </si>
  <si>
    <t>doprovodná plocha kolem prvků ze dřeva</t>
  </si>
  <si>
    <t>Navezení a rozprostření písku do výkopu - písek 0/4,  tl 30 cm</t>
  </si>
  <si>
    <t>Navezení  a rozprostření štěpky do výkopu - dřevní štěpka,  tl 30 cm</t>
  </si>
  <si>
    <t>Písek praný frakce 0/4</t>
  </si>
  <si>
    <t>Dřevní štěpka z listnatých dřevin (jemná)</t>
  </si>
  <si>
    <t>Dlažba z lomového kamene na sucho s vyplněním spár zeminou pl přes 20 m2 tl 4-5 cm</t>
  </si>
  <si>
    <t>Zařízení staveniště, označení staveniště, mimostaveništní doprava, doprava zaměstnanců, režijní náklady a další související nespecifikované náklady (soubor-celek)</t>
  </si>
  <si>
    <t xml:space="preserve">Lokalita: </t>
  </si>
  <si>
    <t>Datum:</t>
  </si>
  <si>
    <t>Vážany u Kroměříže</t>
  </si>
  <si>
    <t>Ochrana kmene průměru do 300 mm bedněním výšky do 2 m (viz TZ)</t>
  </si>
  <si>
    <t>20 km tam a zpět</t>
  </si>
  <si>
    <t>ornice</t>
  </si>
  <si>
    <t>Odstranění podkladu živičného tl přes 200 do 250 mm strojně s naložením na dopravní prostředek</t>
  </si>
  <si>
    <t xml:space="preserve"> herní plocha mezi brankami 
</t>
  </si>
  <si>
    <t>plocha po odstranění škváry a asfaltu</t>
  </si>
  <si>
    <t>škvára (1 t/m³), asfalt (2 t/m³)</t>
  </si>
  <si>
    <t>sloupnutý travní drn (1 t/m³)
ostatní rostlinné zbytky (1 t/m³)</t>
  </si>
  <si>
    <t>Doprava a instalace betonových monolitických sedáků - finální pokládka pomocí mechanizace na štěrkový povrch (pokládka ´na sucho´)</t>
  </si>
  <si>
    <t xml:space="preserve">Betonový monolit  - d 1951 x š 700 x v 400 mm, hladký bílý beton, tvar oblouku (viz TZ)
</t>
  </si>
  <si>
    <r>
      <rPr>
        <sz val="8"/>
        <color theme="4" tint="-0.249977111117893"/>
        <rFont val="Arial Narrow"/>
        <family val="2"/>
        <charset val="238"/>
      </rPr>
      <t>0,1 m</t>
    </r>
    <r>
      <rPr>
        <sz val="8"/>
        <color theme="4" tint="-0.249977111117893"/>
        <rFont val="Calibri"/>
        <family val="2"/>
        <charset val="238"/>
      </rPr>
      <t>³</t>
    </r>
    <r>
      <rPr>
        <sz val="8"/>
        <color theme="4" tint="-0.249977111117893"/>
        <rFont val="Arial Narrow"/>
        <family val="2"/>
        <charset val="238"/>
      </rPr>
      <t>/1 strom</t>
    </r>
    <r>
      <rPr>
        <sz val="8"/>
        <color rgb="FFFF0000"/>
        <rFont val="Arial Narrow"/>
        <family val="2"/>
        <charset val="238"/>
      </rPr>
      <t xml:space="preserve">
pouze v případě nemožnosti čerpat z vod. řádu</t>
    </r>
  </si>
  <si>
    <r>
      <rPr>
        <sz val="8"/>
        <rFont val="Arial Narrow"/>
        <family val="2"/>
        <charset val="238"/>
      </rPr>
      <t xml:space="preserve"> </t>
    </r>
    <r>
      <rPr>
        <sz val="8"/>
        <color theme="4" tint="-0.249977111117893"/>
        <rFont val="Arial Narrow"/>
        <family val="2"/>
        <charset val="238"/>
      </rPr>
      <t>0,03 m³/m²</t>
    </r>
    <r>
      <rPr>
        <sz val="8"/>
        <color rgb="FFFF0000"/>
        <rFont val="Arial Narrow"/>
        <family val="2"/>
        <charset val="238"/>
      </rPr>
      <t xml:space="preserve">
pouze v případě nemožnosti čerpat z vod. řádu</t>
    </r>
  </si>
  <si>
    <t>kamenivo započítáno v rámci položek výše</t>
  </si>
  <si>
    <t>Vypracovala:       Ing. Helena Smrčková, IČ: 02753057</t>
  </si>
  <si>
    <t>VÝSADBA ALEJOVÝCH STROMŮ A KMENNÝCH TVARŮ STROMŮ</t>
  </si>
  <si>
    <t>VÝSADBA KEŘŮ, TRVALEK, OKRASNÝCH TRAV A CIBULOVIN</t>
  </si>
  <si>
    <t>ZALOŽENÍ TRÁVNÍKU VÝSEVEM</t>
  </si>
  <si>
    <t>ROSTLINNÝ MATERIÁL</t>
  </si>
  <si>
    <t>VEDLEJŠÍ ROZPOČTOVÉ NÁKLADY</t>
  </si>
  <si>
    <t>PŘÍPRAVNÉ PRÁCE</t>
  </si>
  <si>
    <t>SO 01 MLATOVÝ POVRCH</t>
  </si>
  <si>
    <t xml:space="preserve">SO 02 KAMENNÁ DLAŽBA </t>
  </si>
  <si>
    <t>SO 04 MOBILIÁŘ</t>
  </si>
  <si>
    <t>SO 05 VEGETAČNÍ ÚPRAVY</t>
  </si>
  <si>
    <t>Vytyčení pochozích ploch, mobiliáře a uměleckých prvků ze dřeva</t>
  </si>
  <si>
    <t>4 cm, vibrační válec
okrová barva (lom Rosice)</t>
  </si>
  <si>
    <t>Hnízdo (viz TZ)</t>
  </si>
  <si>
    <t>vysokokmen, podnož A2, PK</t>
  </si>
  <si>
    <r>
      <t>Podklad z kameniva hrubého drceného vel. 16-32 mm plochy do 100 m</t>
    </r>
    <r>
      <rPr>
        <sz val="9"/>
        <rFont val="Calibri"/>
        <family val="2"/>
        <charset val="238"/>
      </rPr>
      <t>²</t>
    </r>
    <r>
      <rPr>
        <sz val="9"/>
        <rFont val="Arial Narrow"/>
        <family val="2"/>
        <charset val="238"/>
      </rPr>
      <t xml:space="preserve"> tl 100 mm po zhutnění</t>
    </r>
  </si>
  <si>
    <t>mlatový povrch, kamenná dlažba</t>
  </si>
  <si>
    <t>Terénní vyvýšenina - kopeček - modelace ze stávající odtěžené zeminy (nahoru 20 cm ornice)</t>
  </si>
  <si>
    <t xml:space="preserve"> 6/2024</t>
  </si>
  <si>
    <t>Provozní řád parku (viz TZ)</t>
  </si>
  <si>
    <t>Instalace stávajícího herního prvku ve finální pozici dle návrhu -  VĚŽIČKA SE SKLUZAVKOU</t>
  </si>
  <si>
    <t>Demontáž a přesun stávajícího herního prvku do finální pozice dle návrhu - VĚŽIČKA SE SKLUZAVKOU</t>
  </si>
  <si>
    <t>MAS</t>
  </si>
  <si>
    <t>SO 03 STÁVAJÍCÍ HERNÍ  PRVKY A NOVÉ UMĚLECKÉ PRVKY ZE DŘEVA</t>
  </si>
  <si>
    <t>KEŘE</t>
  </si>
  <si>
    <t>TRVALKY, TRÁVY</t>
  </si>
  <si>
    <t>Položkový rozpočet realizace navržených technických a vegetačních prvků</t>
  </si>
  <si>
    <t>Poznámka:</t>
  </si>
  <si>
    <t>počet opakování /
 1 kalendářní rok</t>
  </si>
  <si>
    <t>ALEJOVÉ STROMY A KMENNÉ TVARY STROMŮ</t>
  </si>
  <si>
    <t>Kontrola funkčnosti kotvení</t>
  </si>
  <si>
    <t>uvolnění úvazku, případná oprava kotvení</t>
  </si>
  <si>
    <t>Zalití rostlin vodou plocha do 20 m2</t>
  </si>
  <si>
    <r>
      <t>m</t>
    </r>
    <r>
      <rPr>
        <vertAlign val="superscript"/>
        <sz val="9"/>
        <color rgb="FF000000"/>
        <rFont val="Arial Narrow"/>
        <family val="2"/>
        <charset val="238"/>
      </rPr>
      <t>3</t>
    </r>
  </si>
  <si>
    <t>Výchovný řez</t>
  </si>
  <si>
    <t>cca 3. rok po výsadbě - dle stavu stromu</t>
  </si>
  <si>
    <t xml:space="preserve">Odstranění kotvení </t>
  </si>
  <si>
    <t>kmenné tvary bez kotvení</t>
  </si>
  <si>
    <t>3 ks/alejový strom</t>
  </si>
  <si>
    <t xml:space="preserve">3 kůly/alejový strom, vysokokmen
</t>
  </si>
  <si>
    <t>cca 135 cm/alejový strom, vysokokmen</t>
  </si>
  <si>
    <t>cca 25 cm/alejový strom, vysokokmen</t>
  </si>
  <si>
    <t>Péče celkem (mezisoučet):</t>
  </si>
  <si>
    <t>Materiál celkem (mezisoučet):</t>
  </si>
  <si>
    <t>PÉČE O STROMY CELKEM</t>
  </si>
  <si>
    <t>Zalití rostlin vodou plocha přes 20 m2</t>
  </si>
  <si>
    <t>tabletové hnojivo 
aplikace na jaře</t>
  </si>
  <si>
    <t>Vypletí záhonu dřevin ve skupinách s naložením a odvozem odpadu do 20 km v rovině a svahu do 1:5</t>
  </si>
  <si>
    <t>0,03 m³/m²</t>
  </si>
  <si>
    <t>Vypletí záhonu květin s naložením a odvozem odpadu do 20 km v rovině a svahu do 1:5</t>
  </si>
  <si>
    <t>Vypletí závlahové mísy stromu s naložením a odvozem odpadu do 20 km v rovině a svahu do 1:5</t>
  </si>
  <si>
    <t>řezat pouze trvalky
 navržené trávy pouze očistit od suchých částí, ale neřezat</t>
  </si>
  <si>
    <t xml:space="preserve">Jarní řez trvalek ve vegetačním období v rovině nebo ve svahu do 1:5 </t>
  </si>
  <si>
    <r>
      <t>Zalití rostlin vodou plocha přes 20 m</t>
    </r>
    <r>
      <rPr>
        <sz val="9"/>
        <rFont val="Calibri"/>
        <family val="2"/>
        <charset val="238"/>
      </rPr>
      <t>²</t>
    </r>
  </si>
  <si>
    <t>1 tableta (=10 g)/ks</t>
  </si>
  <si>
    <t>PÉČE O TRVALKY, TRÁVY CELKEM</t>
  </si>
  <si>
    <t>PÉČE O KEŘE CELKEM</t>
  </si>
  <si>
    <t>mimostaveništní doprava, doprava zaměstnanců, režijní náklady a další související nespecifikované náklady (soubor-celek)</t>
  </si>
  <si>
    <t>CENA DOKONČOVACÍ A ROZVOJOVÉ PÉČE NA 1 KALENDÁŘNÍ ROK CELKEM (bez DPH):</t>
  </si>
  <si>
    <t>CENA DOKONČOVACÍ A ROZVOJOVÉ PÉČE NA 1 KALENDÁŘNÍ ROK CELKEM (s DPH 21%):</t>
  </si>
  <si>
    <t>Tvarovací řez habrových stěn v bludišti</t>
  </si>
  <si>
    <t>červen, srpen</t>
  </si>
  <si>
    <t>Položkový rozpočet dokončovací a rozvojové péče o navržené vegetační prvky (SO 05) na 1 kalendářní rok</t>
  </si>
  <si>
    <r>
      <t xml:space="preserve">níže uvedené položky a jejich rozsah odpovídají péči o vegetační prvky na </t>
    </r>
    <r>
      <rPr>
        <b/>
        <u/>
        <sz val="11"/>
        <color rgb="FFFF0000"/>
        <rFont val="Arial Narrow"/>
        <family val="2"/>
        <charset val="238"/>
      </rPr>
      <t>1 kalendářní rok</t>
    </r>
    <r>
      <rPr>
        <b/>
        <sz val="11"/>
        <color rgb="FFFF0000"/>
        <rFont val="Arial Narrow"/>
        <family val="2"/>
        <charset val="238"/>
      </rPr>
      <t xml:space="preserve"> - celková doba trvání dokončovací a rozvojové péče bude</t>
    </r>
    <r>
      <rPr>
        <b/>
        <u/>
        <sz val="11"/>
        <color rgb="FFFF0000"/>
        <rFont val="Arial Narrow"/>
        <family val="2"/>
        <charset val="238"/>
      </rPr>
      <t xml:space="preserve"> 3 roky od realizace</t>
    </r>
  </si>
  <si>
    <t>není započtena případná výměna uhynulých rostlin - v případě, že bude vyžadována, je toto nutné řešit individuálně na základě dohody mezi stavebníkem a dodavatelem</t>
  </si>
  <si>
    <t xml:space="preserve">1 zalití = 80 - 100 l/ks, </t>
  </si>
  <si>
    <r>
      <rPr>
        <sz val="9"/>
        <color theme="4" tint="-0.249977111117893"/>
        <rFont val="Arial Narrow"/>
        <family val="2"/>
        <charset val="238"/>
      </rPr>
      <t>0,1 m³/1 strom</t>
    </r>
    <r>
      <rPr>
        <sz val="9"/>
        <color rgb="FFFF0000"/>
        <rFont val="Arial Narrow"/>
        <family val="2"/>
        <charset val="238"/>
      </rPr>
      <t xml:space="preserve">
</t>
    </r>
  </si>
  <si>
    <r>
      <t>1 zalití = 30 l/m</t>
    </r>
    <r>
      <rPr>
        <sz val="9"/>
        <color theme="4" tint="-0.249977111117893"/>
        <rFont val="Calibri"/>
        <family val="2"/>
        <charset val="238"/>
      </rPr>
      <t>²</t>
    </r>
    <r>
      <rPr>
        <sz val="9"/>
        <color theme="4" tint="-0.249977111117893"/>
        <rFont val="Arial Narrow"/>
        <family val="2"/>
        <charset val="238"/>
      </rPr>
      <t>,</t>
    </r>
  </si>
  <si>
    <r>
      <rPr>
        <sz val="9"/>
        <color theme="4" tint="-0.249977111117893"/>
        <rFont val="Arial Narrow"/>
        <family val="2"/>
        <charset val="238"/>
      </rPr>
      <t>0,03 m³/m²</t>
    </r>
    <r>
      <rPr>
        <sz val="9"/>
        <color rgb="FFFF0000"/>
        <rFont val="Arial Narrow"/>
        <family val="2"/>
        <charset val="238"/>
      </rPr>
      <t xml:space="preserve">
</t>
    </r>
  </si>
  <si>
    <r>
      <t>1 zalití = 30 l/m</t>
    </r>
    <r>
      <rPr>
        <sz val="9"/>
        <color theme="4" tint="-0.249977111117893"/>
        <rFont val="Calibri"/>
        <family val="2"/>
        <charset val="238"/>
      </rPr>
      <t>²</t>
    </r>
    <r>
      <rPr>
        <sz val="9"/>
        <color theme="4" tint="-0.249977111117893"/>
        <rFont val="Arial Narrow"/>
        <family val="2"/>
        <charset val="238"/>
      </rPr>
      <t xml:space="preserve">, </t>
    </r>
  </si>
  <si>
    <t>TRÁVNÍK PARKOVÝ</t>
  </si>
  <si>
    <t>Pokosení trávníku parkového s odvozem do 20 km v rovině a svahu do 1:5</t>
  </si>
  <si>
    <t xml:space="preserve">vždy zkracovat pouze o 1/3 délk </t>
  </si>
  <si>
    <t>Prořezání trávníku bez přísevu pl přes 1000 m² v rovině nebo na svahu do 1:5</t>
  </si>
  <si>
    <t>2. a 3. rok po výsevu, na jaře</t>
  </si>
  <si>
    <t>PÉČE O TRÁVNÍK PARKOVÝ CELKEM</t>
  </si>
  <si>
    <t>TRÁVNÍK SPORTOVNÍ</t>
  </si>
  <si>
    <r>
      <t>1 zalití = 30 l/m</t>
    </r>
    <r>
      <rPr>
        <sz val="9"/>
        <color theme="4" tint="-0.249977111117893"/>
        <rFont val="Calibri"/>
        <family val="2"/>
        <charset val="238"/>
      </rPr>
      <t>²,</t>
    </r>
  </si>
  <si>
    <t>Prořezání trávníku bez přísevu pl do 1000 m2 na svahu přes 1:2 do 1:1</t>
  </si>
  <si>
    <t>Hnojení půdy umělým hnojivem na široko v rovině a svahu do 1:5</t>
  </si>
  <si>
    <r>
      <t>dávka 30 g/m</t>
    </r>
    <r>
      <rPr>
        <sz val="8"/>
        <color theme="4" tint="-0.249977111117893"/>
        <rFont val="Calibri"/>
        <family val="2"/>
        <charset val="238"/>
      </rPr>
      <t>²</t>
    </r>
  </si>
  <si>
    <t>Granulované vícesložkové dlouhodobé částečně obalované hnojivo pro využití v oblasti hnojení hřišťových a okrasných trávníků a veřejné zeleně
- složení: 
20% N Celkový obsah dusíku
9,5% N nitrátový dusík
10,5% N amonný dusík
5% P2O5 fosforečnany rozpustné ve vodě a v citrátu amonném
2,5% P2O5 vodorozpustné fosforečnany
10% K2O vodorozpustný oxid draselný
3% MgO celkový obsah oxidu hořečnatého
2,4% MgO vodorozpustný oxid hořečnatý
5% S celkový obsah síry
4,0% vodorozpustná síra
0,02% B bor
0,3% Fe železo
0,02% Zn zinek</t>
  </si>
  <si>
    <t>PÉČE O TRÁVNÍK SPORTOVNÍ CELKEM</t>
  </si>
  <si>
    <r>
      <rPr>
        <sz val="8"/>
        <color theme="4" tint="-0.249977111117893"/>
        <rFont val="Arial Narrow"/>
        <family val="2"/>
        <charset val="238"/>
      </rPr>
      <t>0,03 m³/m²</t>
    </r>
    <r>
      <rPr>
        <sz val="8"/>
        <color rgb="FFFF0000"/>
        <rFont val="Arial Narrow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</si>
</sst>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\ &quot;Kč&quot;"/>
    <numFmt numFmtId="166" formatCode="0.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</font>
    <font>
      <u/>
      <sz val="10"/>
      <color theme="10"/>
      <name val="Arial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theme="4" tint="-0.249977111117893"/>
      <name val="Arial Narrow"/>
      <family val="2"/>
      <charset val="238"/>
    </font>
    <font>
      <sz val="9"/>
      <name val="Arial Narrow"/>
      <family val="2"/>
      <charset val="238"/>
    </font>
    <font>
      <sz val="9"/>
      <color theme="4" tint="-0.249977111117893"/>
      <name val="Arial Narrow"/>
      <family val="2"/>
      <charset val="238"/>
    </font>
    <font>
      <sz val="8"/>
      <color theme="4" tint="-0.249977111117893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</font>
    <font>
      <sz val="20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i/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18"/>
      <color rgb="FFFF0000"/>
      <name val="Calibri"/>
      <family val="2"/>
      <charset val="238"/>
      <scheme val="minor"/>
    </font>
    <font>
      <sz val="8"/>
      <color rgb="FFFF0000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9"/>
      <color theme="4" tint="-0.249977111117893"/>
      <name val="Arial Narrow"/>
      <family val="2"/>
      <charset val="238"/>
    </font>
    <font>
      <sz val="9"/>
      <color theme="4" tint="-0.249977111117893"/>
      <name val="Calibri"/>
      <family val="2"/>
      <charset val="238"/>
    </font>
    <font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rgb="FF000000"/>
      <name val="Arial Narrow"/>
      <family val="2"/>
      <charset val="238"/>
    </font>
    <font>
      <b/>
      <u/>
      <sz val="11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6" fillId="0" borderId="0" applyNumberFormat="0" applyFill="0" applyBorder="0" applyAlignment="0" applyProtection="0"/>
    <xf numFmtId="0" fontId="2" fillId="0" borderId="0"/>
  </cellStyleXfs>
  <cellXfs count="315">
    <xf numFmtId="0" fontId="0" fillId="0" borderId="0" xfId="0"/>
    <xf numFmtId="0" fontId="3" fillId="0" borderId="0" xfId="1" applyFont="1"/>
    <xf numFmtId="0" fontId="3" fillId="0" borderId="0" xfId="1" applyFont="1"/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0" fillId="0" borderId="1" xfId="4" applyNumberFormat="1" applyFont="1" applyFill="1" applyBorder="1" applyAlignment="1">
      <alignment horizontal="center" vertical="center" shrinkToFit="1"/>
    </xf>
    <xf numFmtId="0" fontId="10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shrinkToFit="1"/>
    </xf>
    <xf numFmtId="2" fontId="10" fillId="0" borderId="1" xfId="3" applyNumberFormat="1" applyFont="1" applyBorder="1" applyAlignment="1">
      <alignment horizontal="center" vertical="center"/>
    </xf>
    <xf numFmtId="164" fontId="10" fillId="0" borderId="1" xfId="3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8" fillId="0" borderId="0" xfId="3" applyFont="1" applyBorder="1" applyAlignment="1">
      <alignment horizontal="left" vertical="center"/>
    </xf>
    <xf numFmtId="164" fontId="8" fillId="4" borderId="0" xfId="3" applyNumberFormat="1" applyFont="1" applyFill="1" applyBorder="1" applyAlignment="1">
      <alignment horizontal="right" vertical="center"/>
    </xf>
    <xf numFmtId="0" fontId="12" fillId="4" borderId="1" xfId="2" applyFont="1" applyFill="1" applyBorder="1" applyAlignment="1">
      <alignment horizontal="center" vertical="center" wrapText="1" shrinkToFit="1"/>
    </xf>
    <xf numFmtId="49" fontId="10" fillId="4" borderId="1" xfId="4" applyNumberFormat="1" applyFont="1" applyFill="1" applyBorder="1" applyAlignment="1">
      <alignment horizontal="center" vertical="center" shrinkToFit="1"/>
    </xf>
    <xf numFmtId="164" fontId="10" fillId="4" borderId="1" xfId="3" applyNumberFormat="1" applyFont="1" applyFill="1" applyBorder="1" applyAlignment="1">
      <alignment horizontal="right" vertical="center"/>
    </xf>
    <xf numFmtId="0" fontId="10" fillId="4" borderId="1" xfId="3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2" fillId="5" borderId="1" xfId="2" applyFont="1" applyFill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horizontal="left" vertical="center" wrapText="1" shrinkToFit="1"/>
    </xf>
    <xf numFmtId="0" fontId="10" fillId="0" borderId="1" xfId="2" applyFont="1" applyFill="1" applyBorder="1" applyAlignment="1">
      <alignment horizontal="left" vertical="center" shrinkToFit="1"/>
    </xf>
    <xf numFmtId="2" fontId="10" fillId="5" borderId="1" xfId="2" applyNumberFormat="1" applyFont="1" applyFill="1" applyBorder="1" applyAlignment="1">
      <alignment horizontal="center" vertical="center" shrinkToFit="1"/>
    </xf>
    <xf numFmtId="2" fontId="10" fillId="0" borderId="1" xfId="2" applyNumberFormat="1" applyFont="1" applyFill="1" applyBorder="1" applyAlignment="1">
      <alignment horizontal="center" vertical="center" shrinkToFi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horizontal="left" vertical="center"/>
    </xf>
    <xf numFmtId="0" fontId="10" fillId="0" borderId="1" xfId="3" applyFont="1" applyFill="1" applyBorder="1" applyAlignment="1">
      <alignment horizontal="left" vertical="center"/>
    </xf>
    <xf numFmtId="2" fontId="10" fillId="0" borderId="1" xfId="2" applyNumberFormat="1" applyFont="1" applyFill="1" applyBorder="1" applyAlignment="1">
      <alignment horizontal="center" vertical="center" wrapText="1" shrinkToFit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5" borderId="1" xfId="3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6" fillId="0" borderId="0" xfId="1" applyFont="1"/>
    <xf numFmtId="0" fontId="11" fillId="0" borderId="1" xfId="0" applyFont="1" applyFill="1" applyBorder="1" applyAlignment="1">
      <alignment horizontal="center" vertical="center" wrapText="1"/>
    </xf>
    <xf numFmtId="0" fontId="18" fillId="0" borderId="0" xfId="1" applyFont="1"/>
    <xf numFmtId="2" fontId="10" fillId="0" borderId="1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9" fillId="0" borderId="0" xfId="1" applyFont="1"/>
    <xf numFmtId="164" fontId="10" fillId="0" borderId="1" xfId="3" applyNumberFormat="1" applyFont="1" applyFill="1" applyBorder="1" applyAlignment="1">
      <alignment horizontal="right" vertical="center"/>
    </xf>
    <xf numFmtId="0" fontId="3" fillId="0" borderId="0" xfId="1" applyFont="1" applyFill="1"/>
    <xf numFmtId="164" fontId="10" fillId="0" borderId="1" xfId="0" applyNumberFormat="1" applyFont="1" applyFill="1" applyBorder="1" applyAlignment="1">
      <alignment horizontal="right" vertical="center"/>
    </xf>
    <xf numFmtId="0" fontId="16" fillId="0" borderId="0" xfId="1" applyFont="1" applyFill="1"/>
    <xf numFmtId="0" fontId="12" fillId="0" borderId="1" xfId="3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3" fontId="10" fillId="0" borderId="1" xfId="4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1" xfId="0" applyFont="1" applyBorder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1" fillId="0" borderId="1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12" fillId="0" borderId="1" xfId="3" applyFont="1" applyBorder="1" applyAlignment="1">
      <alignment horizontal="center" vertical="top" wrapText="1"/>
    </xf>
    <xf numFmtId="0" fontId="10" fillId="0" borderId="1" xfId="0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/>
    </xf>
    <xf numFmtId="0" fontId="11" fillId="0" borderId="1" xfId="3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/>
    </xf>
    <xf numFmtId="49" fontId="7" fillId="0" borderId="1" xfId="2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165" fontId="3" fillId="0" borderId="0" xfId="1" applyNumberFormat="1" applyFont="1"/>
    <xf numFmtId="165" fontId="13" fillId="0" borderId="4" xfId="1" applyNumberFormat="1" applyFont="1" applyFill="1" applyBorder="1"/>
    <xf numFmtId="164" fontId="8" fillId="6" borderId="11" xfId="3" applyNumberFormat="1" applyFont="1" applyFill="1" applyBorder="1" applyAlignment="1">
      <alignment horizontal="right" vertical="center"/>
    </xf>
    <xf numFmtId="164" fontId="23" fillId="3" borderId="11" xfId="0" applyNumberFormat="1" applyFont="1" applyFill="1" applyBorder="1" applyAlignment="1">
      <alignment vertical="center"/>
    </xf>
    <xf numFmtId="164" fontId="15" fillId="3" borderId="1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49" fontId="10" fillId="5" borderId="1" xfId="2" applyNumberFormat="1" applyFont="1" applyFill="1" applyBorder="1" applyAlignment="1">
      <alignment horizontal="center" vertical="center" shrinkToFit="1"/>
    </xf>
    <xf numFmtId="49" fontId="10" fillId="0" borderId="1" xfId="2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5" fillId="0" borderId="0" xfId="1" applyFont="1" applyFill="1"/>
    <xf numFmtId="0" fontId="10" fillId="0" borderId="1" xfId="3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/>
    </xf>
    <xf numFmtId="0" fontId="11" fillId="0" borderId="1" xfId="3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 wrapText="1"/>
    </xf>
    <xf numFmtId="164" fontId="10" fillId="0" borderId="4" xfId="3" applyNumberFormat="1" applyFont="1" applyFill="1" applyBorder="1" applyAlignment="1">
      <alignment horizontal="right" vertical="center"/>
    </xf>
    <xf numFmtId="164" fontId="10" fillId="0" borderId="4" xfId="3" applyNumberFormat="1" applyFont="1" applyBorder="1" applyAlignment="1">
      <alignment horizontal="right" vertical="center"/>
    </xf>
    <xf numFmtId="164" fontId="10" fillId="0" borderId="4" xfId="0" applyNumberFormat="1" applyFont="1" applyFill="1" applyBorder="1" applyAlignment="1">
      <alignment horizontal="right" vertical="center"/>
    </xf>
    <xf numFmtId="0" fontId="10" fillId="0" borderId="1" xfId="1" applyFont="1" applyBorder="1" applyAlignment="1">
      <alignment vertical="center" wrapText="1"/>
    </xf>
    <xf numFmtId="164" fontId="8" fillId="0" borderId="11" xfId="3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 shrinkToFit="1"/>
    </xf>
    <xf numFmtId="164" fontId="10" fillId="0" borderId="4" xfId="1" applyNumberFormat="1" applyFont="1" applyBorder="1" applyAlignment="1">
      <alignment horizontal="right" vertical="center"/>
    </xf>
    <xf numFmtId="164" fontId="8" fillId="0" borderId="11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65" fontId="14" fillId="0" borderId="11" xfId="1" applyNumberFormat="1" applyFont="1" applyFill="1" applyBorder="1"/>
    <xf numFmtId="164" fontId="8" fillId="6" borderId="11" xfId="1" applyNumberFormat="1" applyFont="1" applyFill="1" applyBorder="1" applyAlignment="1">
      <alignment horizontal="right" vertical="center"/>
    </xf>
    <xf numFmtId="164" fontId="8" fillId="6" borderId="11" xfId="0" applyNumberFormat="1" applyFont="1" applyFill="1" applyBorder="1" applyAlignment="1">
      <alignment horizontal="right" vertical="center"/>
    </xf>
    <xf numFmtId="0" fontId="26" fillId="0" borderId="1" xfId="3" applyFont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7" fillId="0" borderId="18" xfId="0" applyFont="1" applyFill="1" applyBorder="1"/>
    <xf numFmtId="0" fontId="13" fillId="0" borderId="18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4" fillId="0" borderId="3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16" fillId="0" borderId="0" xfId="1" applyFont="1" applyFill="1" applyAlignment="1">
      <alignment horizontal="left"/>
    </xf>
    <xf numFmtId="0" fontId="20" fillId="0" borderId="1" xfId="1" applyFont="1" applyBorder="1"/>
    <xf numFmtId="0" fontId="10" fillId="0" borderId="1" xfId="1" applyFont="1" applyBorder="1"/>
    <xf numFmtId="0" fontId="27" fillId="0" borderId="1" xfId="0" applyFont="1" applyFill="1" applyBorder="1"/>
    <xf numFmtId="17" fontId="7" fillId="0" borderId="0" xfId="0" applyNumberFormat="1" applyFont="1" applyFill="1" applyAlignment="1">
      <alignment horizontal="left" vertical="center"/>
    </xf>
    <xf numFmtId="17" fontId="7" fillId="0" borderId="0" xfId="0" applyNumberFormat="1" applyFont="1" applyAlignment="1">
      <alignment horizontal="left" vertical="center"/>
    </xf>
    <xf numFmtId="0" fontId="11" fillId="0" borderId="1" xfId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32" fillId="0" borderId="0" xfId="0" applyFont="1" applyAlignment="1">
      <alignment horizontal="center"/>
    </xf>
    <xf numFmtId="0" fontId="10" fillId="0" borderId="1" xfId="1" applyFont="1" applyFill="1" applyBorder="1"/>
    <xf numFmtId="0" fontId="20" fillId="0" borderId="1" xfId="1" applyFont="1" applyFill="1" applyBorder="1"/>
    <xf numFmtId="0" fontId="22" fillId="0" borderId="1" xfId="0" applyFont="1" applyBorder="1" applyAlignment="1">
      <alignment vertical="center"/>
    </xf>
    <xf numFmtId="1" fontId="10" fillId="0" borderId="1" xfId="3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16" fillId="0" borderId="0" xfId="1" applyFont="1" applyFill="1" applyAlignment="1">
      <alignment vertical="center"/>
    </xf>
    <xf numFmtId="0" fontId="10" fillId="0" borderId="1" xfId="3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shrinkToFit="1"/>
    </xf>
    <xf numFmtId="1" fontId="10" fillId="0" borderId="1" xfId="2" applyNumberFormat="1" applyFont="1" applyFill="1" applyBorder="1" applyAlignment="1">
      <alignment horizontal="center" vertical="center" wrapText="1" shrinkToFit="1"/>
    </xf>
    <xf numFmtId="1" fontId="10" fillId="0" borderId="1" xfId="3" applyNumberFormat="1" applyFont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>
      <alignment horizontal="center" vertical="center"/>
    </xf>
    <xf numFmtId="166" fontId="10" fillId="0" borderId="1" xfId="2" applyNumberFormat="1" applyFont="1" applyFill="1" applyBorder="1" applyAlignment="1">
      <alignment horizontal="center" vertical="center" shrinkToFit="1"/>
    </xf>
    <xf numFmtId="166" fontId="10" fillId="0" borderId="1" xfId="2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164" fontId="3" fillId="0" borderId="0" xfId="1" applyNumberFormat="1" applyFont="1" applyAlignment="1">
      <alignment horizontal="left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 vertical="center"/>
    </xf>
    <xf numFmtId="0" fontId="0" fillId="0" borderId="7" xfId="0" applyBorder="1"/>
    <xf numFmtId="0" fontId="0" fillId="0" borderId="12" xfId="0" applyBorder="1"/>
    <xf numFmtId="0" fontId="31" fillId="0" borderId="7" xfId="0" applyFont="1" applyBorder="1" applyAlignment="1">
      <alignment horizontal="center"/>
    </xf>
    <xf numFmtId="0" fontId="10" fillId="0" borderId="1" xfId="0" applyFont="1" applyFill="1" applyBorder="1"/>
    <xf numFmtId="4" fontId="10" fillId="0" borderId="1" xfId="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10" fillId="0" borderId="1" xfId="3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 wrapText="1"/>
    </xf>
    <xf numFmtId="0" fontId="24" fillId="0" borderId="0" xfId="1" applyFont="1" applyFill="1"/>
    <xf numFmtId="0" fontId="10" fillId="0" borderId="0" xfId="1" applyFont="1"/>
    <xf numFmtId="3" fontId="10" fillId="4" borderId="1" xfId="4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/>
    </xf>
    <xf numFmtId="0" fontId="24" fillId="0" borderId="1" xfId="1" applyFont="1" applyFill="1" applyBorder="1"/>
    <xf numFmtId="0" fontId="20" fillId="0" borderId="1" xfId="0" applyFont="1" applyFill="1" applyBorder="1" applyAlignment="1">
      <alignment vertical="center"/>
    </xf>
    <xf numFmtId="0" fontId="0" fillId="0" borderId="0" xfId="0" applyAlignment="1"/>
    <xf numFmtId="17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6" fillId="0" borderId="0" xfId="0" applyFont="1" applyAlignment="1"/>
    <xf numFmtId="0" fontId="0" fillId="0" borderId="0" xfId="0" applyFont="1" applyAlignment="1"/>
    <xf numFmtId="0" fontId="24" fillId="0" borderId="1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8" fillId="0" borderId="27" xfId="3" applyNumberFormat="1" applyFont="1" applyFill="1" applyBorder="1" applyAlignment="1">
      <alignment horizontal="right" vertical="center"/>
    </xf>
    <xf numFmtId="164" fontId="13" fillId="0" borderId="1" xfId="0" applyNumberFormat="1" applyFont="1" applyBorder="1"/>
    <xf numFmtId="164" fontId="13" fillId="0" borderId="4" xfId="0" applyNumberFormat="1" applyFont="1" applyBorder="1"/>
    <xf numFmtId="164" fontId="13" fillId="0" borderId="1" xfId="0" applyNumberFormat="1" applyFont="1" applyBorder="1" applyAlignment="1">
      <alignment vertical="center"/>
    </xf>
    <xf numFmtId="164" fontId="14" fillId="6" borderId="11" xfId="0" applyNumberFormat="1" applyFont="1" applyFill="1" applyBorder="1"/>
    <xf numFmtId="164" fontId="23" fillId="3" borderId="11" xfId="0" applyNumberFormat="1" applyFont="1" applyFill="1" applyBorder="1" applyAlignment="1"/>
    <xf numFmtId="164" fontId="23" fillId="3" borderId="23" xfId="0" applyNumberFormat="1" applyFont="1" applyFill="1" applyBorder="1" applyAlignment="1"/>
    <xf numFmtId="0" fontId="10" fillId="0" borderId="4" xfId="3" applyFont="1" applyFill="1" applyBorder="1" applyAlignment="1">
      <alignment horizontal="left" vertical="center" shrinkToFit="1"/>
    </xf>
    <xf numFmtId="0" fontId="10" fillId="0" borderId="4" xfId="3" applyFont="1" applyFill="1" applyBorder="1" applyAlignment="1">
      <alignment horizontal="left" vertical="center" wrapText="1"/>
    </xf>
    <xf numFmtId="0" fontId="24" fillId="0" borderId="4" xfId="3" applyFont="1" applyFill="1" applyBorder="1" applyAlignment="1">
      <alignment horizontal="center" vertical="center" wrapText="1"/>
    </xf>
    <xf numFmtId="49" fontId="10" fillId="0" borderId="4" xfId="2" applyNumberFormat="1" applyFont="1" applyFill="1" applyBorder="1" applyAlignment="1">
      <alignment horizontal="center" vertical="center" shrinkToFit="1"/>
    </xf>
    <xf numFmtId="166" fontId="10" fillId="0" borderId="4" xfId="2" applyNumberFormat="1" applyFont="1" applyFill="1" applyBorder="1" applyAlignment="1">
      <alignment horizontal="center" vertical="center" shrinkToFit="1"/>
    </xf>
    <xf numFmtId="2" fontId="10" fillId="0" borderId="4" xfId="2" applyNumberFormat="1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/>
    </xf>
    <xf numFmtId="0" fontId="23" fillId="3" borderId="12" xfId="0" applyFont="1" applyFill="1" applyBorder="1" applyAlignment="1">
      <alignment horizontal="left" vertical="center"/>
    </xf>
    <xf numFmtId="0" fontId="10" fillId="0" borderId="8" xfId="3" applyFont="1" applyFill="1" applyBorder="1" applyAlignment="1">
      <alignment horizontal="left" vertical="center"/>
    </xf>
    <xf numFmtId="0" fontId="10" fillId="0" borderId="9" xfId="3" applyFont="1" applyFill="1" applyBorder="1" applyAlignment="1">
      <alignment horizontal="left" vertical="center"/>
    </xf>
    <xf numFmtId="0" fontId="8" fillId="0" borderId="6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15" fillId="3" borderId="6" xfId="1" applyFont="1" applyFill="1" applyBorder="1" applyAlignment="1">
      <alignment horizontal="left" vertical="center"/>
    </xf>
    <xf numFmtId="0" fontId="15" fillId="3" borderId="7" xfId="1" applyFont="1" applyFill="1" applyBorder="1" applyAlignment="1">
      <alignment horizontal="left" vertical="center"/>
    </xf>
    <xf numFmtId="0" fontId="15" fillId="3" borderId="12" xfId="1" applyFont="1" applyFill="1" applyBorder="1" applyAlignment="1">
      <alignment horizontal="left" vertical="center"/>
    </xf>
    <xf numFmtId="0" fontId="14" fillId="0" borderId="2" xfId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13" fillId="0" borderId="2" xfId="1" applyFont="1" applyFill="1" applyBorder="1" applyAlignment="1">
      <alignment horizontal="left"/>
    </xf>
    <xf numFmtId="0" fontId="13" fillId="0" borderId="5" xfId="1" applyFont="1" applyFill="1" applyBorder="1" applyAlignment="1">
      <alignment horizontal="left"/>
    </xf>
    <xf numFmtId="0" fontId="13" fillId="0" borderId="16" xfId="1" applyFont="1" applyFill="1" applyBorder="1" applyAlignment="1">
      <alignment horizontal="left"/>
    </xf>
    <xf numFmtId="0" fontId="13" fillId="0" borderId="3" xfId="1" applyFont="1" applyFill="1" applyBorder="1" applyAlignment="1">
      <alignment horizontal="left"/>
    </xf>
    <xf numFmtId="0" fontId="29" fillId="0" borderId="0" xfId="0" applyFont="1" applyFill="1" applyAlignment="1">
      <alignment horizontal="left" wrapText="1"/>
    </xf>
    <xf numFmtId="0" fontId="15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10" fillId="0" borderId="2" xfId="3" applyFont="1" applyFill="1" applyBorder="1" applyAlignment="1">
      <alignment horizontal="left" vertical="center"/>
    </xf>
    <xf numFmtId="0" fontId="10" fillId="0" borderId="5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15" xfId="3" applyFont="1" applyFill="1" applyBorder="1" applyAlignment="1">
      <alignment horizontal="left" vertical="center" wrapText="1"/>
    </xf>
    <xf numFmtId="0" fontId="8" fillId="2" borderId="16" xfId="3" applyFont="1" applyFill="1" applyBorder="1" applyAlignment="1">
      <alignment horizontal="left" vertical="center" wrapText="1"/>
    </xf>
    <xf numFmtId="0" fontId="8" fillId="2" borderId="17" xfId="3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/>
    </xf>
    <xf numFmtId="0" fontId="15" fillId="3" borderId="6" xfId="3" applyFont="1" applyFill="1" applyBorder="1" applyAlignment="1">
      <alignment horizontal="left" vertical="center"/>
    </xf>
    <xf numFmtId="0" fontId="15" fillId="3" borderId="7" xfId="3" applyFont="1" applyFill="1" applyBorder="1" applyAlignment="1">
      <alignment horizontal="left" vertical="center"/>
    </xf>
    <xf numFmtId="0" fontId="15" fillId="3" borderId="12" xfId="3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0" fontId="8" fillId="2" borderId="5" xfId="3" applyFont="1" applyFill="1" applyBorder="1" applyAlignment="1">
      <alignment horizontal="left" vertical="center"/>
    </xf>
    <xf numFmtId="0" fontId="0" fillId="0" borderId="17" xfId="0" applyBorder="1" applyAlignment="1"/>
    <xf numFmtId="0" fontId="28" fillId="0" borderId="0" xfId="0" applyFont="1" applyAlignment="1">
      <alignment horizontal="left" vertical="center"/>
    </xf>
    <xf numFmtId="0" fontId="36" fillId="0" borderId="0" xfId="0" applyFont="1" applyAlignment="1"/>
    <xf numFmtId="0" fontId="0" fillId="0" borderId="0" xfId="0" applyFont="1" applyAlignment="1"/>
    <xf numFmtId="0" fontId="15" fillId="0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0" fillId="0" borderId="24" xfId="3" applyFont="1" applyFill="1" applyBorder="1" applyAlignment="1">
      <alignment horizontal="left" vertical="center"/>
    </xf>
    <xf numFmtId="0" fontId="10" fillId="0" borderId="25" xfId="3" applyFont="1" applyFill="1" applyBorder="1" applyAlignment="1">
      <alignment horizontal="left" vertical="center"/>
    </xf>
    <xf numFmtId="0" fontId="0" fillId="0" borderId="26" xfId="0" applyBorder="1" applyAlignment="1"/>
    <xf numFmtId="0" fontId="0" fillId="0" borderId="25" xfId="0" applyBorder="1" applyAlignment="1"/>
    <xf numFmtId="0" fontId="0" fillId="0" borderId="7" xfId="0" applyBorder="1" applyAlignment="1"/>
    <xf numFmtId="0" fontId="10" fillId="0" borderId="28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0" fillId="0" borderId="31" xfId="0" applyBorder="1" applyAlignment="1"/>
    <xf numFmtId="0" fontId="0" fillId="0" borderId="0" xfId="0" applyBorder="1" applyAlignment="1"/>
    <xf numFmtId="0" fontId="15" fillId="3" borderId="22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0" fillId="0" borderId="30" xfId="0" applyBorder="1" applyAlignment="1"/>
    <xf numFmtId="0" fontId="10" fillId="4" borderId="18" xfId="0" applyFont="1" applyFill="1" applyBorder="1" applyAlignment="1">
      <alignment horizontal="left" vertical="center"/>
    </xf>
    <xf numFmtId="0" fontId="0" fillId="0" borderId="18" xfId="0" applyBorder="1" applyAlignment="1"/>
  </cellXfs>
  <cellStyles count="7">
    <cellStyle name="Hypertextový odkaz 2" xfId="5"/>
    <cellStyle name="Normální" xfId="0" builtinId="0"/>
    <cellStyle name="Normální 2" xfId="1"/>
    <cellStyle name="Normální 2 2" xfId="3"/>
    <cellStyle name="Normální 3" xfId="6"/>
    <cellStyle name="normální_odrostek" xfId="2"/>
    <cellStyle name="normální_POL.XLS" xfId="4"/>
  </cellStyles>
  <dxfs count="0"/>
  <tableStyles count="0" defaultTableStyle="TableStyleMedium2" defaultPivotStyle="PivotStyleLight16"/>
  <colors>
    <mruColors>
      <color rgb="FF66FFFF"/>
      <color rgb="FFCC00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130" zoomScaleNormal="130" workbookViewId="0">
      <selection activeCell="I11" sqref="I11"/>
    </sheetView>
  </sheetViews>
  <sheetFormatPr defaultRowHeight="15" x14ac:dyDescent="0.25"/>
  <cols>
    <col min="1" max="1" width="6.5703125" customWidth="1"/>
    <col min="2" max="2" width="30.5703125" customWidth="1"/>
    <col min="3" max="3" width="9.140625" style="159"/>
    <col min="4" max="4" width="21.42578125" customWidth="1"/>
  </cols>
  <sheetData>
    <row r="1" spans="1:4" x14ac:dyDescent="0.25">
      <c r="A1" s="227" t="s">
        <v>51</v>
      </c>
      <c r="B1" s="227" t="s">
        <v>17</v>
      </c>
      <c r="C1" s="228" t="s">
        <v>160</v>
      </c>
      <c r="D1" s="229" t="s">
        <v>12</v>
      </c>
    </row>
    <row r="2" spans="1:4" x14ac:dyDescent="0.25">
      <c r="A2" s="227"/>
      <c r="B2" s="227"/>
      <c r="C2" s="228"/>
      <c r="D2" s="229"/>
    </row>
    <row r="3" spans="1:4" x14ac:dyDescent="0.25">
      <c r="A3" s="130" t="s">
        <v>117</v>
      </c>
      <c r="B3" s="131" t="s">
        <v>179</v>
      </c>
      <c r="C3" s="132">
        <v>1</v>
      </c>
      <c r="D3" s="95" t="s">
        <v>161</v>
      </c>
    </row>
    <row r="4" spans="1:4" x14ac:dyDescent="0.25">
      <c r="A4" s="130" t="s">
        <v>118</v>
      </c>
      <c r="B4" s="131" t="s">
        <v>119</v>
      </c>
      <c r="C4" s="132">
        <v>2</v>
      </c>
      <c r="D4" s="95" t="s">
        <v>120</v>
      </c>
    </row>
    <row r="5" spans="1:4" x14ac:dyDescent="0.25">
      <c r="A5" s="130" t="s">
        <v>121</v>
      </c>
      <c r="B5" s="131" t="s">
        <v>122</v>
      </c>
      <c r="C5" s="132">
        <v>1</v>
      </c>
      <c r="D5" s="95" t="s">
        <v>120</v>
      </c>
    </row>
    <row r="6" spans="1:4" x14ac:dyDescent="0.25">
      <c r="A6" s="130" t="s">
        <v>123</v>
      </c>
      <c r="B6" s="131" t="s">
        <v>124</v>
      </c>
      <c r="C6" s="132">
        <v>1</v>
      </c>
      <c r="D6" s="95" t="s">
        <v>120</v>
      </c>
    </row>
    <row r="7" spans="1:4" x14ac:dyDescent="0.25">
      <c r="A7" s="130" t="s">
        <v>139</v>
      </c>
      <c r="B7" s="131" t="s">
        <v>140</v>
      </c>
      <c r="C7" s="132">
        <v>1</v>
      </c>
      <c r="D7" s="95" t="s">
        <v>120</v>
      </c>
    </row>
    <row r="8" spans="1:4" x14ac:dyDescent="0.25">
      <c r="A8" s="130" t="s">
        <v>125</v>
      </c>
      <c r="B8" s="131" t="s">
        <v>165</v>
      </c>
      <c r="C8" s="132">
        <v>4</v>
      </c>
      <c r="D8" s="95" t="s">
        <v>128</v>
      </c>
    </row>
    <row r="9" spans="1:4" ht="15" customHeight="1" x14ac:dyDescent="0.25">
      <c r="A9" s="130" t="s">
        <v>220</v>
      </c>
      <c r="B9" s="131" t="s">
        <v>126</v>
      </c>
      <c r="C9" s="132">
        <v>1</v>
      </c>
      <c r="D9" s="95" t="s">
        <v>305</v>
      </c>
    </row>
    <row r="10" spans="1:4" x14ac:dyDescent="0.25">
      <c r="A10" s="130" t="s">
        <v>221</v>
      </c>
      <c r="B10" s="131" t="s">
        <v>222</v>
      </c>
      <c r="C10" s="132">
        <v>1</v>
      </c>
      <c r="D10" s="95" t="s">
        <v>305</v>
      </c>
    </row>
    <row r="11" spans="1:4" x14ac:dyDescent="0.25">
      <c r="A11" s="130" t="s">
        <v>223</v>
      </c>
      <c r="B11" s="131" t="s">
        <v>224</v>
      </c>
      <c r="C11" s="132">
        <v>1</v>
      </c>
      <c r="D11" s="95" t="s">
        <v>305</v>
      </c>
    </row>
    <row r="12" spans="1:4" x14ac:dyDescent="0.25">
      <c r="A12" s="130" t="s">
        <v>127</v>
      </c>
      <c r="B12" s="131" t="s">
        <v>166</v>
      </c>
      <c r="C12" s="132">
        <v>1</v>
      </c>
      <c r="D12" s="95" t="s">
        <v>138</v>
      </c>
    </row>
    <row r="13" spans="1:4" x14ac:dyDescent="0.25">
      <c r="A13" s="130" t="s">
        <v>133</v>
      </c>
      <c r="B13" s="131" t="s">
        <v>141</v>
      </c>
      <c r="C13" s="132">
        <v>1</v>
      </c>
      <c r="D13" s="95" t="s">
        <v>138</v>
      </c>
    </row>
    <row r="14" spans="1:4" x14ac:dyDescent="0.25">
      <c r="A14" s="135" t="s">
        <v>145</v>
      </c>
      <c r="B14" s="151" t="s">
        <v>146</v>
      </c>
      <c r="C14" s="166">
        <v>3</v>
      </c>
      <c r="D14" s="95" t="s">
        <v>99</v>
      </c>
    </row>
    <row r="15" spans="1:4" x14ac:dyDescent="0.25">
      <c r="A15" s="130" t="s">
        <v>52</v>
      </c>
      <c r="B15" s="131" t="s">
        <v>131</v>
      </c>
      <c r="C15" s="132">
        <v>4</v>
      </c>
      <c r="D15" s="95" t="s">
        <v>99</v>
      </c>
    </row>
    <row r="16" spans="1:4" x14ac:dyDescent="0.25">
      <c r="A16" s="130" t="s">
        <v>130</v>
      </c>
      <c r="B16" s="131" t="s">
        <v>129</v>
      </c>
      <c r="C16" s="132">
        <v>28</v>
      </c>
      <c r="D16" s="95" t="s">
        <v>99</v>
      </c>
    </row>
    <row r="17" spans="1:4" x14ac:dyDescent="0.25">
      <c r="A17" s="130" t="s">
        <v>53</v>
      </c>
      <c r="B17" s="131" t="s">
        <v>104</v>
      </c>
      <c r="C17" s="132">
        <v>29</v>
      </c>
      <c r="D17" s="95" t="s">
        <v>99</v>
      </c>
    </row>
    <row r="18" spans="1:4" x14ac:dyDescent="0.25">
      <c r="A18" s="130" t="s">
        <v>90</v>
      </c>
      <c r="B18" s="131" t="s">
        <v>105</v>
      </c>
      <c r="C18" s="132">
        <v>21</v>
      </c>
      <c r="D18" s="95" t="s">
        <v>169</v>
      </c>
    </row>
    <row r="19" spans="1:4" x14ac:dyDescent="0.25">
      <c r="A19" s="130" t="s">
        <v>91</v>
      </c>
      <c r="B19" s="131" t="s">
        <v>132</v>
      </c>
      <c r="C19" s="132">
        <v>46</v>
      </c>
      <c r="D19" s="95" t="s">
        <v>99</v>
      </c>
    </row>
    <row r="20" spans="1:4" x14ac:dyDescent="0.25">
      <c r="A20" s="130" t="s">
        <v>162</v>
      </c>
      <c r="B20" s="131" t="s">
        <v>163</v>
      </c>
      <c r="C20" s="132">
        <v>16</v>
      </c>
      <c r="D20" s="95" t="s">
        <v>99</v>
      </c>
    </row>
    <row r="21" spans="1:4" x14ac:dyDescent="0.25">
      <c r="A21" s="130" t="s">
        <v>92</v>
      </c>
      <c r="B21" s="131" t="s">
        <v>106</v>
      </c>
      <c r="C21" s="132">
        <v>8</v>
      </c>
      <c r="D21" s="95" t="s">
        <v>99</v>
      </c>
    </row>
    <row r="22" spans="1:4" ht="15" customHeight="1" x14ac:dyDescent="0.25">
      <c r="A22" s="130" t="s">
        <v>93</v>
      </c>
      <c r="B22" s="131" t="s">
        <v>170</v>
      </c>
      <c r="C22" s="132">
        <v>14</v>
      </c>
      <c r="D22" s="95" t="s">
        <v>98</v>
      </c>
    </row>
    <row r="23" spans="1:4" x14ac:dyDescent="0.25">
      <c r="A23" s="135" t="s">
        <v>313</v>
      </c>
      <c r="B23" s="141" t="s">
        <v>134</v>
      </c>
      <c r="C23" s="137">
        <v>7</v>
      </c>
      <c r="D23" s="95" t="s">
        <v>99</v>
      </c>
    </row>
    <row r="24" spans="1:4" x14ac:dyDescent="0.25">
      <c r="A24" s="135" t="s">
        <v>135</v>
      </c>
      <c r="B24" s="141" t="s">
        <v>142</v>
      </c>
      <c r="C24" s="137">
        <v>38</v>
      </c>
      <c r="D24" s="95" t="s">
        <v>99</v>
      </c>
    </row>
    <row r="25" spans="1:4" x14ac:dyDescent="0.25">
      <c r="A25" s="135" t="s">
        <v>136</v>
      </c>
      <c r="B25" s="151" t="s">
        <v>137</v>
      </c>
      <c r="C25" s="166">
        <v>15</v>
      </c>
      <c r="D25" s="95" t="s">
        <v>99</v>
      </c>
    </row>
    <row r="26" spans="1:4" x14ac:dyDescent="0.25">
      <c r="A26" s="135" t="s">
        <v>172</v>
      </c>
      <c r="B26" s="151" t="s">
        <v>173</v>
      </c>
      <c r="C26" s="166">
        <v>22</v>
      </c>
      <c r="D26" s="95" t="s">
        <v>99</v>
      </c>
    </row>
    <row r="27" spans="1:4" x14ac:dyDescent="0.25">
      <c r="A27" s="135" t="s">
        <v>164</v>
      </c>
      <c r="B27" s="161" t="s">
        <v>124</v>
      </c>
      <c r="C27" s="166">
        <v>368</v>
      </c>
      <c r="D27" s="95" t="s">
        <v>180</v>
      </c>
    </row>
    <row r="28" spans="1:4" ht="15" customHeight="1" x14ac:dyDescent="0.25">
      <c r="A28" s="135" t="s">
        <v>153</v>
      </c>
      <c r="B28" s="151" t="s">
        <v>149</v>
      </c>
      <c r="C28" s="166">
        <v>3</v>
      </c>
      <c r="D28" s="95" t="s">
        <v>167</v>
      </c>
    </row>
    <row r="29" spans="1:4" ht="15" customHeight="1" x14ac:dyDescent="0.25">
      <c r="A29" s="135" t="s">
        <v>154</v>
      </c>
      <c r="B29" s="151" t="s">
        <v>155</v>
      </c>
      <c r="C29" s="166">
        <v>2</v>
      </c>
      <c r="D29" s="95" t="s">
        <v>167</v>
      </c>
    </row>
    <row r="30" spans="1:4" x14ac:dyDescent="0.25">
      <c r="A30" s="135" t="s">
        <v>147</v>
      </c>
      <c r="B30" s="151" t="s">
        <v>143</v>
      </c>
      <c r="C30" s="166">
        <v>6</v>
      </c>
      <c r="D30" s="95" t="s">
        <v>144</v>
      </c>
    </row>
    <row r="31" spans="1:4" x14ac:dyDescent="0.25">
      <c r="A31" s="135" t="s">
        <v>148</v>
      </c>
      <c r="B31" s="151" t="s">
        <v>171</v>
      </c>
      <c r="C31" s="166">
        <v>3</v>
      </c>
      <c r="D31" s="95" t="s">
        <v>144</v>
      </c>
    </row>
    <row r="32" spans="1:4" x14ac:dyDescent="0.25">
      <c r="A32" s="135" t="s">
        <v>150</v>
      </c>
      <c r="B32" s="139" t="s">
        <v>151</v>
      </c>
      <c r="C32" s="140">
        <v>70</v>
      </c>
      <c r="D32" s="137" t="s">
        <v>101</v>
      </c>
    </row>
    <row r="33" spans="1:4" x14ac:dyDescent="0.25">
      <c r="A33" s="135" t="s">
        <v>94</v>
      </c>
      <c r="B33" s="138" t="s">
        <v>107</v>
      </c>
      <c r="C33" s="137">
        <v>15</v>
      </c>
      <c r="D33" s="137" t="s">
        <v>100</v>
      </c>
    </row>
    <row r="34" spans="1:4" x14ac:dyDescent="0.25">
      <c r="A34" s="135" t="s">
        <v>54</v>
      </c>
      <c r="B34" s="136" t="s">
        <v>108</v>
      </c>
      <c r="C34" s="137">
        <v>32</v>
      </c>
      <c r="D34" s="137" t="s">
        <v>100</v>
      </c>
    </row>
    <row r="35" spans="1:4" x14ac:dyDescent="0.25">
      <c r="A35" s="135" t="s">
        <v>95</v>
      </c>
      <c r="B35" s="141" t="s">
        <v>88</v>
      </c>
      <c r="C35" s="137">
        <v>60</v>
      </c>
      <c r="D35" s="137" t="s">
        <v>101</v>
      </c>
    </row>
    <row r="36" spans="1:4" x14ac:dyDescent="0.25">
      <c r="A36" s="135" t="s">
        <v>96</v>
      </c>
      <c r="B36" s="142" t="s">
        <v>89</v>
      </c>
      <c r="C36" s="137">
        <v>45</v>
      </c>
      <c r="D36" s="137" t="s">
        <v>101</v>
      </c>
    </row>
    <row r="37" spans="1:4" x14ac:dyDescent="0.25">
      <c r="A37" s="135" t="s">
        <v>174</v>
      </c>
      <c r="B37" s="133" t="s">
        <v>177</v>
      </c>
      <c r="C37" s="137">
        <v>100</v>
      </c>
      <c r="D37" s="137" t="s">
        <v>55</v>
      </c>
    </row>
    <row r="38" spans="1:4" x14ac:dyDescent="0.25">
      <c r="A38" s="135" t="s">
        <v>175</v>
      </c>
      <c r="B38" s="133" t="s">
        <v>109</v>
      </c>
      <c r="C38" s="137">
        <v>75</v>
      </c>
      <c r="D38" s="137" t="s">
        <v>55</v>
      </c>
    </row>
    <row r="39" spans="1:4" x14ac:dyDescent="0.25">
      <c r="A39" s="135" t="s">
        <v>176</v>
      </c>
      <c r="B39" s="153" t="s">
        <v>178</v>
      </c>
      <c r="C39" s="137">
        <v>100</v>
      </c>
      <c r="D39" s="137" t="s">
        <v>55</v>
      </c>
    </row>
    <row r="40" spans="1:4" ht="15.75" thickBot="1" x14ac:dyDescent="0.3">
      <c r="A40" s="179" t="s">
        <v>97</v>
      </c>
      <c r="B40" s="143" t="s">
        <v>152</v>
      </c>
      <c r="C40" s="144">
        <v>75</v>
      </c>
      <c r="D40" s="180" t="s">
        <v>55</v>
      </c>
    </row>
    <row r="41" spans="1:4" ht="15.75" thickBot="1" x14ac:dyDescent="0.3">
      <c r="A41" s="181" t="s">
        <v>261</v>
      </c>
      <c r="B41" s="182"/>
      <c r="C41" s="184">
        <f>SUM(C3:C40)</f>
        <v>1220</v>
      </c>
      <c r="D41" s="183"/>
    </row>
  </sheetData>
  <mergeCells count="4">
    <mergeCell ref="A1:A2"/>
    <mergeCell ref="B1:B2"/>
    <mergeCell ref="C1:C2"/>
    <mergeCell ref="D1:D2"/>
  </mergeCells>
  <pageMargins left="0.7" right="0.7" top="0.78740157499999996" bottom="0.78740157499999996" header="0.3" footer="0.3"/>
  <pageSetup paperSize="9" orientation="portrait" horizontalDpi="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3"/>
  <sheetViews>
    <sheetView topLeftCell="A187" zoomScaleNormal="100" workbookViewId="0">
      <selection activeCell="I213" sqref="I213"/>
    </sheetView>
  </sheetViews>
  <sheetFormatPr defaultRowHeight="13.5" x14ac:dyDescent="0.2"/>
  <cols>
    <col min="1" max="1" width="6.5703125" style="1" customWidth="1"/>
    <col min="2" max="2" width="12.140625" style="49" customWidth="1"/>
    <col min="3" max="3" width="64.5703125" style="49" customWidth="1"/>
    <col min="4" max="4" width="24.5703125" style="50" customWidth="1"/>
    <col min="5" max="5" width="4.140625" style="50" customWidth="1"/>
    <col min="6" max="6" width="10.140625" style="50" customWidth="1"/>
    <col min="7" max="7" width="8.7109375" style="49" bestFit="1" customWidth="1"/>
    <col min="8" max="8" width="15.85546875" style="49" bestFit="1" customWidth="1"/>
    <col min="9" max="9" width="75.42578125" style="1" customWidth="1"/>
    <col min="10" max="225" width="9.140625" style="1"/>
    <col min="226" max="226" width="11.140625" style="1" bestFit="1" customWidth="1"/>
    <col min="227" max="227" width="55.7109375" style="1" customWidth="1"/>
    <col min="228" max="228" width="15.28515625" style="1" customWidth="1"/>
    <col min="229" max="229" width="4.28515625" style="1" bestFit="1" customWidth="1"/>
    <col min="230" max="230" width="7" style="1" bestFit="1" customWidth="1"/>
    <col min="231" max="231" width="8.7109375" style="1" bestFit="1" customWidth="1"/>
    <col min="232" max="232" width="14.7109375" style="1" bestFit="1" customWidth="1"/>
    <col min="233" max="233" width="9.140625" style="1"/>
    <col min="234" max="234" width="4.28515625" style="1" bestFit="1" customWidth="1"/>
    <col min="235" max="235" width="6" style="1" bestFit="1" customWidth="1"/>
    <col min="236" max="236" width="10.85546875" style="1" bestFit="1" customWidth="1"/>
    <col min="237" max="237" width="11" style="1" bestFit="1" customWidth="1"/>
    <col min="238" max="238" width="10.7109375" style="1" bestFit="1" customWidth="1"/>
    <col min="239" max="481" width="9.140625" style="1"/>
    <col min="482" max="482" width="11.140625" style="1" bestFit="1" customWidth="1"/>
    <col min="483" max="483" width="55.7109375" style="1" customWidth="1"/>
    <col min="484" max="484" width="15.28515625" style="1" customWidth="1"/>
    <col min="485" max="485" width="4.28515625" style="1" bestFit="1" customWidth="1"/>
    <col min="486" max="486" width="7" style="1" bestFit="1" customWidth="1"/>
    <col min="487" max="487" width="8.7109375" style="1" bestFit="1" customWidth="1"/>
    <col min="488" max="488" width="14.7109375" style="1" bestFit="1" customWidth="1"/>
    <col min="489" max="489" width="9.140625" style="1"/>
    <col min="490" max="490" width="4.28515625" style="1" bestFit="1" customWidth="1"/>
    <col min="491" max="491" width="6" style="1" bestFit="1" customWidth="1"/>
    <col min="492" max="492" width="10.85546875" style="1" bestFit="1" customWidth="1"/>
    <col min="493" max="493" width="11" style="1" bestFit="1" customWidth="1"/>
    <col min="494" max="494" width="10.7109375" style="1" bestFit="1" customWidth="1"/>
    <col min="495" max="737" width="9.140625" style="1"/>
    <col min="738" max="738" width="11.140625" style="1" bestFit="1" customWidth="1"/>
    <col min="739" max="739" width="55.7109375" style="1" customWidth="1"/>
    <col min="740" max="740" width="15.28515625" style="1" customWidth="1"/>
    <col min="741" max="741" width="4.28515625" style="1" bestFit="1" customWidth="1"/>
    <col min="742" max="742" width="7" style="1" bestFit="1" customWidth="1"/>
    <col min="743" max="743" width="8.7109375" style="1" bestFit="1" customWidth="1"/>
    <col min="744" max="744" width="14.7109375" style="1" bestFit="1" customWidth="1"/>
    <col min="745" max="745" width="9.140625" style="1"/>
    <col min="746" max="746" width="4.28515625" style="1" bestFit="1" customWidth="1"/>
    <col min="747" max="747" width="6" style="1" bestFit="1" customWidth="1"/>
    <col min="748" max="748" width="10.85546875" style="1" bestFit="1" customWidth="1"/>
    <col min="749" max="749" width="11" style="1" bestFit="1" customWidth="1"/>
    <col min="750" max="750" width="10.7109375" style="1" bestFit="1" customWidth="1"/>
    <col min="751" max="993" width="9.140625" style="1"/>
    <col min="994" max="994" width="11.140625" style="1" bestFit="1" customWidth="1"/>
    <col min="995" max="995" width="55.7109375" style="1" customWidth="1"/>
    <col min="996" max="996" width="15.28515625" style="1" customWidth="1"/>
    <col min="997" max="997" width="4.28515625" style="1" bestFit="1" customWidth="1"/>
    <col min="998" max="998" width="7" style="1" bestFit="1" customWidth="1"/>
    <col min="999" max="999" width="8.7109375" style="1" bestFit="1" customWidth="1"/>
    <col min="1000" max="1000" width="14.7109375" style="1" bestFit="1" customWidth="1"/>
    <col min="1001" max="1001" width="9.140625" style="1"/>
    <col min="1002" max="1002" width="4.28515625" style="1" bestFit="1" customWidth="1"/>
    <col min="1003" max="1003" width="6" style="1" bestFit="1" customWidth="1"/>
    <col min="1004" max="1004" width="10.85546875" style="1" bestFit="1" customWidth="1"/>
    <col min="1005" max="1005" width="11" style="1" bestFit="1" customWidth="1"/>
    <col min="1006" max="1006" width="10.7109375" style="1" bestFit="1" customWidth="1"/>
    <col min="1007" max="1249" width="9.140625" style="1"/>
    <col min="1250" max="1250" width="11.140625" style="1" bestFit="1" customWidth="1"/>
    <col min="1251" max="1251" width="55.7109375" style="1" customWidth="1"/>
    <col min="1252" max="1252" width="15.28515625" style="1" customWidth="1"/>
    <col min="1253" max="1253" width="4.28515625" style="1" bestFit="1" customWidth="1"/>
    <col min="1254" max="1254" width="7" style="1" bestFit="1" customWidth="1"/>
    <col min="1255" max="1255" width="8.7109375" style="1" bestFit="1" customWidth="1"/>
    <col min="1256" max="1256" width="14.7109375" style="1" bestFit="1" customWidth="1"/>
    <col min="1257" max="1257" width="9.140625" style="1"/>
    <col min="1258" max="1258" width="4.28515625" style="1" bestFit="1" customWidth="1"/>
    <col min="1259" max="1259" width="6" style="1" bestFit="1" customWidth="1"/>
    <col min="1260" max="1260" width="10.85546875" style="1" bestFit="1" customWidth="1"/>
    <col min="1261" max="1261" width="11" style="1" bestFit="1" customWidth="1"/>
    <col min="1262" max="1262" width="10.7109375" style="1" bestFit="1" customWidth="1"/>
    <col min="1263" max="1505" width="9.140625" style="1"/>
    <col min="1506" max="1506" width="11.140625" style="1" bestFit="1" customWidth="1"/>
    <col min="1507" max="1507" width="55.7109375" style="1" customWidth="1"/>
    <col min="1508" max="1508" width="15.28515625" style="1" customWidth="1"/>
    <col min="1509" max="1509" width="4.28515625" style="1" bestFit="1" customWidth="1"/>
    <col min="1510" max="1510" width="7" style="1" bestFit="1" customWidth="1"/>
    <col min="1511" max="1511" width="8.7109375" style="1" bestFit="1" customWidth="1"/>
    <col min="1512" max="1512" width="14.7109375" style="1" bestFit="1" customWidth="1"/>
    <col min="1513" max="1513" width="9.140625" style="1"/>
    <col min="1514" max="1514" width="4.28515625" style="1" bestFit="1" customWidth="1"/>
    <col min="1515" max="1515" width="6" style="1" bestFit="1" customWidth="1"/>
    <col min="1516" max="1516" width="10.85546875" style="1" bestFit="1" customWidth="1"/>
    <col min="1517" max="1517" width="11" style="1" bestFit="1" customWidth="1"/>
    <col min="1518" max="1518" width="10.7109375" style="1" bestFit="1" customWidth="1"/>
    <col min="1519" max="1761" width="9.140625" style="1"/>
    <col min="1762" max="1762" width="11.140625" style="1" bestFit="1" customWidth="1"/>
    <col min="1763" max="1763" width="55.7109375" style="1" customWidth="1"/>
    <col min="1764" max="1764" width="15.28515625" style="1" customWidth="1"/>
    <col min="1765" max="1765" width="4.28515625" style="1" bestFit="1" customWidth="1"/>
    <col min="1766" max="1766" width="7" style="1" bestFit="1" customWidth="1"/>
    <col min="1767" max="1767" width="8.7109375" style="1" bestFit="1" customWidth="1"/>
    <col min="1768" max="1768" width="14.7109375" style="1" bestFit="1" customWidth="1"/>
    <col min="1769" max="1769" width="9.140625" style="1"/>
    <col min="1770" max="1770" width="4.28515625" style="1" bestFit="1" customWidth="1"/>
    <col min="1771" max="1771" width="6" style="1" bestFit="1" customWidth="1"/>
    <col min="1772" max="1772" width="10.85546875" style="1" bestFit="1" customWidth="1"/>
    <col min="1773" max="1773" width="11" style="1" bestFit="1" customWidth="1"/>
    <col min="1774" max="1774" width="10.7109375" style="1" bestFit="1" customWidth="1"/>
    <col min="1775" max="2017" width="9.140625" style="1"/>
    <col min="2018" max="2018" width="11.140625" style="1" bestFit="1" customWidth="1"/>
    <col min="2019" max="2019" width="55.7109375" style="1" customWidth="1"/>
    <col min="2020" max="2020" width="15.28515625" style="1" customWidth="1"/>
    <col min="2021" max="2021" width="4.28515625" style="1" bestFit="1" customWidth="1"/>
    <col min="2022" max="2022" width="7" style="1" bestFit="1" customWidth="1"/>
    <col min="2023" max="2023" width="8.7109375" style="1" bestFit="1" customWidth="1"/>
    <col min="2024" max="2024" width="14.7109375" style="1" bestFit="1" customWidth="1"/>
    <col min="2025" max="2025" width="9.140625" style="1"/>
    <col min="2026" max="2026" width="4.28515625" style="1" bestFit="1" customWidth="1"/>
    <col min="2027" max="2027" width="6" style="1" bestFit="1" customWidth="1"/>
    <col min="2028" max="2028" width="10.85546875" style="1" bestFit="1" customWidth="1"/>
    <col min="2029" max="2029" width="11" style="1" bestFit="1" customWidth="1"/>
    <col min="2030" max="2030" width="10.7109375" style="1" bestFit="1" customWidth="1"/>
    <col min="2031" max="2273" width="9.140625" style="1"/>
    <col min="2274" max="2274" width="11.140625" style="1" bestFit="1" customWidth="1"/>
    <col min="2275" max="2275" width="55.7109375" style="1" customWidth="1"/>
    <col min="2276" max="2276" width="15.28515625" style="1" customWidth="1"/>
    <col min="2277" max="2277" width="4.28515625" style="1" bestFit="1" customWidth="1"/>
    <col min="2278" max="2278" width="7" style="1" bestFit="1" customWidth="1"/>
    <col min="2279" max="2279" width="8.7109375" style="1" bestFit="1" customWidth="1"/>
    <col min="2280" max="2280" width="14.7109375" style="1" bestFit="1" customWidth="1"/>
    <col min="2281" max="2281" width="9.140625" style="1"/>
    <col min="2282" max="2282" width="4.28515625" style="1" bestFit="1" customWidth="1"/>
    <col min="2283" max="2283" width="6" style="1" bestFit="1" customWidth="1"/>
    <col min="2284" max="2284" width="10.85546875" style="1" bestFit="1" customWidth="1"/>
    <col min="2285" max="2285" width="11" style="1" bestFit="1" customWidth="1"/>
    <col min="2286" max="2286" width="10.7109375" style="1" bestFit="1" customWidth="1"/>
    <col min="2287" max="2529" width="9.140625" style="1"/>
    <col min="2530" max="2530" width="11.140625" style="1" bestFit="1" customWidth="1"/>
    <col min="2531" max="2531" width="55.7109375" style="1" customWidth="1"/>
    <col min="2532" max="2532" width="15.28515625" style="1" customWidth="1"/>
    <col min="2533" max="2533" width="4.28515625" style="1" bestFit="1" customWidth="1"/>
    <col min="2534" max="2534" width="7" style="1" bestFit="1" customWidth="1"/>
    <col min="2535" max="2535" width="8.7109375" style="1" bestFit="1" customWidth="1"/>
    <col min="2536" max="2536" width="14.7109375" style="1" bestFit="1" customWidth="1"/>
    <col min="2537" max="2537" width="9.140625" style="1"/>
    <col min="2538" max="2538" width="4.28515625" style="1" bestFit="1" customWidth="1"/>
    <col min="2539" max="2539" width="6" style="1" bestFit="1" customWidth="1"/>
    <col min="2540" max="2540" width="10.85546875" style="1" bestFit="1" customWidth="1"/>
    <col min="2541" max="2541" width="11" style="1" bestFit="1" customWidth="1"/>
    <col min="2542" max="2542" width="10.7109375" style="1" bestFit="1" customWidth="1"/>
    <col min="2543" max="2785" width="9.140625" style="1"/>
    <col min="2786" max="2786" width="11.140625" style="1" bestFit="1" customWidth="1"/>
    <col min="2787" max="2787" width="55.7109375" style="1" customWidth="1"/>
    <col min="2788" max="2788" width="15.28515625" style="1" customWidth="1"/>
    <col min="2789" max="2789" width="4.28515625" style="1" bestFit="1" customWidth="1"/>
    <col min="2790" max="2790" width="7" style="1" bestFit="1" customWidth="1"/>
    <col min="2791" max="2791" width="8.7109375" style="1" bestFit="1" customWidth="1"/>
    <col min="2792" max="2792" width="14.7109375" style="1" bestFit="1" customWidth="1"/>
    <col min="2793" max="2793" width="9.140625" style="1"/>
    <col min="2794" max="2794" width="4.28515625" style="1" bestFit="1" customWidth="1"/>
    <col min="2795" max="2795" width="6" style="1" bestFit="1" customWidth="1"/>
    <col min="2796" max="2796" width="10.85546875" style="1" bestFit="1" customWidth="1"/>
    <col min="2797" max="2797" width="11" style="1" bestFit="1" customWidth="1"/>
    <col min="2798" max="2798" width="10.7109375" style="1" bestFit="1" customWidth="1"/>
    <col min="2799" max="3041" width="9.140625" style="1"/>
    <col min="3042" max="3042" width="11.140625" style="1" bestFit="1" customWidth="1"/>
    <col min="3043" max="3043" width="55.7109375" style="1" customWidth="1"/>
    <col min="3044" max="3044" width="15.28515625" style="1" customWidth="1"/>
    <col min="3045" max="3045" width="4.28515625" style="1" bestFit="1" customWidth="1"/>
    <col min="3046" max="3046" width="7" style="1" bestFit="1" customWidth="1"/>
    <col min="3047" max="3047" width="8.7109375" style="1" bestFit="1" customWidth="1"/>
    <col min="3048" max="3048" width="14.7109375" style="1" bestFit="1" customWidth="1"/>
    <col min="3049" max="3049" width="9.140625" style="1"/>
    <col min="3050" max="3050" width="4.28515625" style="1" bestFit="1" customWidth="1"/>
    <col min="3051" max="3051" width="6" style="1" bestFit="1" customWidth="1"/>
    <col min="3052" max="3052" width="10.85546875" style="1" bestFit="1" customWidth="1"/>
    <col min="3053" max="3053" width="11" style="1" bestFit="1" customWidth="1"/>
    <col min="3054" max="3054" width="10.7109375" style="1" bestFit="1" customWidth="1"/>
    <col min="3055" max="3297" width="9.140625" style="1"/>
    <col min="3298" max="3298" width="11.140625" style="1" bestFit="1" customWidth="1"/>
    <col min="3299" max="3299" width="55.7109375" style="1" customWidth="1"/>
    <col min="3300" max="3300" width="15.28515625" style="1" customWidth="1"/>
    <col min="3301" max="3301" width="4.28515625" style="1" bestFit="1" customWidth="1"/>
    <col min="3302" max="3302" width="7" style="1" bestFit="1" customWidth="1"/>
    <col min="3303" max="3303" width="8.7109375" style="1" bestFit="1" customWidth="1"/>
    <col min="3304" max="3304" width="14.7109375" style="1" bestFit="1" customWidth="1"/>
    <col min="3305" max="3305" width="9.140625" style="1"/>
    <col min="3306" max="3306" width="4.28515625" style="1" bestFit="1" customWidth="1"/>
    <col min="3307" max="3307" width="6" style="1" bestFit="1" customWidth="1"/>
    <col min="3308" max="3308" width="10.85546875" style="1" bestFit="1" customWidth="1"/>
    <col min="3309" max="3309" width="11" style="1" bestFit="1" customWidth="1"/>
    <col min="3310" max="3310" width="10.7109375" style="1" bestFit="1" customWidth="1"/>
    <col min="3311" max="3553" width="9.140625" style="1"/>
    <col min="3554" max="3554" width="11.140625" style="1" bestFit="1" customWidth="1"/>
    <col min="3555" max="3555" width="55.7109375" style="1" customWidth="1"/>
    <col min="3556" max="3556" width="15.28515625" style="1" customWidth="1"/>
    <col min="3557" max="3557" width="4.28515625" style="1" bestFit="1" customWidth="1"/>
    <col min="3558" max="3558" width="7" style="1" bestFit="1" customWidth="1"/>
    <col min="3559" max="3559" width="8.7109375" style="1" bestFit="1" customWidth="1"/>
    <col min="3560" max="3560" width="14.7109375" style="1" bestFit="1" customWidth="1"/>
    <col min="3561" max="3561" width="9.140625" style="1"/>
    <col min="3562" max="3562" width="4.28515625" style="1" bestFit="1" customWidth="1"/>
    <col min="3563" max="3563" width="6" style="1" bestFit="1" customWidth="1"/>
    <col min="3564" max="3564" width="10.85546875" style="1" bestFit="1" customWidth="1"/>
    <col min="3565" max="3565" width="11" style="1" bestFit="1" customWidth="1"/>
    <col min="3566" max="3566" width="10.7109375" style="1" bestFit="1" customWidth="1"/>
    <col min="3567" max="3809" width="9.140625" style="1"/>
    <col min="3810" max="3810" width="11.140625" style="1" bestFit="1" customWidth="1"/>
    <col min="3811" max="3811" width="55.7109375" style="1" customWidth="1"/>
    <col min="3812" max="3812" width="15.28515625" style="1" customWidth="1"/>
    <col min="3813" max="3813" width="4.28515625" style="1" bestFit="1" customWidth="1"/>
    <col min="3814" max="3814" width="7" style="1" bestFit="1" customWidth="1"/>
    <col min="3815" max="3815" width="8.7109375" style="1" bestFit="1" customWidth="1"/>
    <col min="3816" max="3816" width="14.7109375" style="1" bestFit="1" customWidth="1"/>
    <col min="3817" max="3817" width="9.140625" style="1"/>
    <col min="3818" max="3818" width="4.28515625" style="1" bestFit="1" customWidth="1"/>
    <col min="3819" max="3819" width="6" style="1" bestFit="1" customWidth="1"/>
    <col min="3820" max="3820" width="10.85546875" style="1" bestFit="1" customWidth="1"/>
    <col min="3821" max="3821" width="11" style="1" bestFit="1" customWidth="1"/>
    <col min="3822" max="3822" width="10.7109375" style="1" bestFit="1" customWidth="1"/>
    <col min="3823" max="4065" width="9.140625" style="1"/>
    <col min="4066" max="4066" width="11.140625" style="1" bestFit="1" customWidth="1"/>
    <col min="4067" max="4067" width="55.7109375" style="1" customWidth="1"/>
    <col min="4068" max="4068" width="15.28515625" style="1" customWidth="1"/>
    <col min="4069" max="4069" width="4.28515625" style="1" bestFit="1" customWidth="1"/>
    <col min="4070" max="4070" width="7" style="1" bestFit="1" customWidth="1"/>
    <col min="4071" max="4071" width="8.7109375" style="1" bestFit="1" customWidth="1"/>
    <col min="4072" max="4072" width="14.7109375" style="1" bestFit="1" customWidth="1"/>
    <col min="4073" max="4073" width="9.140625" style="1"/>
    <col min="4074" max="4074" width="4.28515625" style="1" bestFit="1" customWidth="1"/>
    <col min="4075" max="4075" width="6" style="1" bestFit="1" customWidth="1"/>
    <col min="4076" max="4076" width="10.85546875" style="1" bestFit="1" customWidth="1"/>
    <col min="4077" max="4077" width="11" style="1" bestFit="1" customWidth="1"/>
    <col min="4078" max="4078" width="10.7109375" style="1" bestFit="1" customWidth="1"/>
    <col min="4079" max="4321" width="9.140625" style="1"/>
    <col min="4322" max="4322" width="11.140625" style="1" bestFit="1" customWidth="1"/>
    <col min="4323" max="4323" width="55.7109375" style="1" customWidth="1"/>
    <col min="4324" max="4324" width="15.28515625" style="1" customWidth="1"/>
    <col min="4325" max="4325" width="4.28515625" style="1" bestFit="1" customWidth="1"/>
    <col min="4326" max="4326" width="7" style="1" bestFit="1" customWidth="1"/>
    <col min="4327" max="4327" width="8.7109375" style="1" bestFit="1" customWidth="1"/>
    <col min="4328" max="4328" width="14.7109375" style="1" bestFit="1" customWidth="1"/>
    <col min="4329" max="4329" width="9.140625" style="1"/>
    <col min="4330" max="4330" width="4.28515625" style="1" bestFit="1" customWidth="1"/>
    <col min="4331" max="4331" width="6" style="1" bestFit="1" customWidth="1"/>
    <col min="4332" max="4332" width="10.85546875" style="1" bestFit="1" customWidth="1"/>
    <col min="4333" max="4333" width="11" style="1" bestFit="1" customWidth="1"/>
    <col min="4334" max="4334" width="10.7109375" style="1" bestFit="1" customWidth="1"/>
    <col min="4335" max="4577" width="9.140625" style="1"/>
    <col min="4578" max="4578" width="11.140625" style="1" bestFit="1" customWidth="1"/>
    <col min="4579" max="4579" width="55.7109375" style="1" customWidth="1"/>
    <col min="4580" max="4580" width="15.28515625" style="1" customWidth="1"/>
    <col min="4581" max="4581" width="4.28515625" style="1" bestFit="1" customWidth="1"/>
    <col min="4582" max="4582" width="7" style="1" bestFit="1" customWidth="1"/>
    <col min="4583" max="4583" width="8.7109375" style="1" bestFit="1" customWidth="1"/>
    <col min="4584" max="4584" width="14.7109375" style="1" bestFit="1" customWidth="1"/>
    <col min="4585" max="4585" width="9.140625" style="1"/>
    <col min="4586" max="4586" width="4.28515625" style="1" bestFit="1" customWidth="1"/>
    <col min="4587" max="4587" width="6" style="1" bestFit="1" customWidth="1"/>
    <col min="4588" max="4588" width="10.85546875" style="1" bestFit="1" customWidth="1"/>
    <col min="4589" max="4589" width="11" style="1" bestFit="1" customWidth="1"/>
    <col min="4590" max="4590" width="10.7109375" style="1" bestFit="1" customWidth="1"/>
    <col min="4591" max="4833" width="9.140625" style="1"/>
    <col min="4834" max="4834" width="11.140625" style="1" bestFit="1" customWidth="1"/>
    <col min="4835" max="4835" width="55.7109375" style="1" customWidth="1"/>
    <col min="4836" max="4836" width="15.28515625" style="1" customWidth="1"/>
    <col min="4837" max="4837" width="4.28515625" style="1" bestFit="1" customWidth="1"/>
    <col min="4838" max="4838" width="7" style="1" bestFit="1" customWidth="1"/>
    <col min="4839" max="4839" width="8.7109375" style="1" bestFit="1" customWidth="1"/>
    <col min="4840" max="4840" width="14.7109375" style="1" bestFit="1" customWidth="1"/>
    <col min="4841" max="4841" width="9.140625" style="1"/>
    <col min="4842" max="4842" width="4.28515625" style="1" bestFit="1" customWidth="1"/>
    <col min="4843" max="4843" width="6" style="1" bestFit="1" customWidth="1"/>
    <col min="4844" max="4844" width="10.85546875" style="1" bestFit="1" customWidth="1"/>
    <col min="4845" max="4845" width="11" style="1" bestFit="1" customWidth="1"/>
    <col min="4846" max="4846" width="10.7109375" style="1" bestFit="1" customWidth="1"/>
    <col min="4847" max="5089" width="9.140625" style="1"/>
    <col min="5090" max="5090" width="11.140625" style="1" bestFit="1" customWidth="1"/>
    <col min="5091" max="5091" width="55.7109375" style="1" customWidth="1"/>
    <col min="5092" max="5092" width="15.28515625" style="1" customWidth="1"/>
    <col min="5093" max="5093" width="4.28515625" style="1" bestFit="1" customWidth="1"/>
    <col min="5094" max="5094" width="7" style="1" bestFit="1" customWidth="1"/>
    <col min="5095" max="5095" width="8.7109375" style="1" bestFit="1" customWidth="1"/>
    <col min="5096" max="5096" width="14.7109375" style="1" bestFit="1" customWidth="1"/>
    <col min="5097" max="5097" width="9.140625" style="1"/>
    <col min="5098" max="5098" width="4.28515625" style="1" bestFit="1" customWidth="1"/>
    <col min="5099" max="5099" width="6" style="1" bestFit="1" customWidth="1"/>
    <col min="5100" max="5100" width="10.85546875" style="1" bestFit="1" customWidth="1"/>
    <col min="5101" max="5101" width="11" style="1" bestFit="1" customWidth="1"/>
    <col min="5102" max="5102" width="10.7109375" style="1" bestFit="1" customWidth="1"/>
    <col min="5103" max="5345" width="9.140625" style="1"/>
    <col min="5346" max="5346" width="11.140625" style="1" bestFit="1" customWidth="1"/>
    <col min="5347" max="5347" width="55.7109375" style="1" customWidth="1"/>
    <col min="5348" max="5348" width="15.28515625" style="1" customWidth="1"/>
    <col min="5349" max="5349" width="4.28515625" style="1" bestFit="1" customWidth="1"/>
    <col min="5350" max="5350" width="7" style="1" bestFit="1" customWidth="1"/>
    <col min="5351" max="5351" width="8.7109375" style="1" bestFit="1" customWidth="1"/>
    <col min="5352" max="5352" width="14.7109375" style="1" bestFit="1" customWidth="1"/>
    <col min="5353" max="5353" width="9.140625" style="1"/>
    <col min="5354" max="5354" width="4.28515625" style="1" bestFit="1" customWidth="1"/>
    <col min="5355" max="5355" width="6" style="1" bestFit="1" customWidth="1"/>
    <col min="5356" max="5356" width="10.85546875" style="1" bestFit="1" customWidth="1"/>
    <col min="5357" max="5357" width="11" style="1" bestFit="1" customWidth="1"/>
    <col min="5358" max="5358" width="10.7109375" style="1" bestFit="1" customWidth="1"/>
    <col min="5359" max="5601" width="9.140625" style="1"/>
    <col min="5602" max="5602" width="11.140625" style="1" bestFit="1" customWidth="1"/>
    <col min="5603" max="5603" width="55.7109375" style="1" customWidth="1"/>
    <col min="5604" max="5604" width="15.28515625" style="1" customWidth="1"/>
    <col min="5605" max="5605" width="4.28515625" style="1" bestFit="1" customWidth="1"/>
    <col min="5606" max="5606" width="7" style="1" bestFit="1" customWidth="1"/>
    <col min="5607" max="5607" width="8.7109375" style="1" bestFit="1" customWidth="1"/>
    <col min="5608" max="5608" width="14.7109375" style="1" bestFit="1" customWidth="1"/>
    <col min="5609" max="5609" width="9.140625" style="1"/>
    <col min="5610" max="5610" width="4.28515625" style="1" bestFit="1" customWidth="1"/>
    <col min="5611" max="5611" width="6" style="1" bestFit="1" customWidth="1"/>
    <col min="5612" max="5612" width="10.85546875" style="1" bestFit="1" customWidth="1"/>
    <col min="5613" max="5613" width="11" style="1" bestFit="1" customWidth="1"/>
    <col min="5614" max="5614" width="10.7109375" style="1" bestFit="1" customWidth="1"/>
    <col min="5615" max="5857" width="9.140625" style="1"/>
    <col min="5858" max="5858" width="11.140625" style="1" bestFit="1" customWidth="1"/>
    <col min="5859" max="5859" width="55.7109375" style="1" customWidth="1"/>
    <col min="5860" max="5860" width="15.28515625" style="1" customWidth="1"/>
    <col min="5861" max="5861" width="4.28515625" style="1" bestFit="1" customWidth="1"/>
    <col min="5862" max="5862" width="7" style="1" bestFit="1" customWidth="1"/>
    <col min="5863" max="5863" width="8.7109375" style="1" bestFit="1" customWidth="1"/>
    <col min="5864" max="5864" width="14.7109375" style="1" bestFit="1" customWidth="1"/>
    <col min="5865" max="5865" width="9.140625" style="1"/>
    <col min="5866" max="5866" width="4.28515625" style="1" bestFit="1" customWidth="1"/>
    <col min="5867" max="5867" width="6" style="1" bestFit="1" customWidth="1"/>
    <col min="5868" max="5868" width="10.85546875" style="1" bestFit="1" customWidth="1"/>
    <col min="5869" max="5869" width="11" style="1" bestFit="1" customWidth="1"/>
    <col min="5870" max="5870" width="10.7109375" style="1" bestFit="1" customWidth="1"/>
    <col min="5871" max="6113" width="9.140625" style="1"/>
    <col min="6114" max="6114" width="11.140625" style="1" bestFit="1" customWidth="1"/>
    <col min="6115" max="6115" width="55.7109375" style="1" customWidth="1"/>
    <col min="6116" max="6116" width="15.28515625" style="1" customWidth="1"/>
    <col min="6117" max="6117" width="4.28515625" style="1" bestFit="1" customWidth="1"/>
    <col min="6118" max="6118" width="7" style="1" bestFit="1" customWidth="1"/>
    <col min="6119" max="6119" width="8.7109375" style="1" bestFit="1" customWidth="1"/>
    <col min="6120" max="6120" width="14.7109375" style="1" bestFit="1" customWidth="1"/>
    <col min="6121" max="6121" width="9.140625" style="1"/>
    <col min="6122" max="6122" width="4.28515625" style="1" bestFit="1" customWidth="1"/>
    <col min="6123" max="6123" width="6" style="1" bestFit="1" customWidth="1"/>
    <col min="6124" max="6124" width="10.85546875" style="1" bestFit="1" customWidth="1"/>
    <col min="6125" max="6125" width="11" style="1" bestFit="1" customWidth="1"/>
    <col min="6126" max="6126" width="10.7109375" style="1" bestFit="1" customWidth="1"/>
    <col min="6127" max="6369" width="9.140625" style="1"/>
    <col min="6370" max="6370" width="11.140625" style="1" bestFit="1" customWidth="1"/>
    <col min="6371" max="6371" width="55.7109375" style="1" customWidth="1"/>
    <col min="6372" max="6372" width="15.28515625" style="1" customWidth="1"/>
    <col min="6373" max="6373" width="4.28515625" style="1" bestFit="1" customWidth="1"/>
    <col min="6374" max="6374" width="7" style="1" bestFit="1" customWidth="1"/>
    <col min="6375" max="6375" width="8.7109375" style="1" bestFit="1" customWidth="1"/>
    <col min="6376" max="6376" width="14.7109375" style="1" bestFit="1" customWidth="1"/>
    <col min="6377" max="6377" width="9.140625" style="1"/>
    <col min="6378" max="6378" width="4.28515625" style="1" bestFit="1" customWidth="1"/>
    <col min="6379" max="6379" width="6" style="1" bestFit="1" customWidth="1"/>
    <col min="6380" max="6380" width="10.85546875" style="1" bestFit="1" customWidth="1"/>
    <col min="6381" max="6381" width="11" style="1" bestFit="1" customWidth="1"/>
    <col min="6382" max="6382" width="10.7109375" style="1" bestFit="1" customWidth="1"/>
    <col min="6383" max="6625" width="9.140625" style="1"/>
    <col min="6626" max="6626" width="11.140625" style="1" bestFit="1" customWidth="1"/>
    <col min="6627" max="6627" width="55.7109375" style="1" customWidth="1"/>
    <col min="6628" max="6628" width="15.28515625" style="1" customWidth="1"/>
    <col min="6629" max="6629" width="4.28515625" style="1" bestFit="1" customWidth="1"/>
    <col min="6630" max="6630" width="7" style="1" bestFit="1" customWidth="1"/>
    <col min="6631" max="6631" width="8.7109375" style="1" bestFit="1" customWidth="1"/>
    <col min="6632" max="6632" width="14.7109375" style="1" bestFit="1" customWidth="1"/>
    <col min="6633" max="6633" width="9.140625" style="1"/>
    <col min="6634" max="6634" width="4.28515625" style="1" bestFit="1" customWidth="1"/>
    <col min="6635" max="6635" width="6" style="1" bestFit="1" customWidth="1"/>
    <col min="6636" max="6636" width="10.85546875" style="1" bestFit="1" customWidth="1"/>
    <col min="6637" max="6637" width="11" style="1" bestFit="1" customWidth="1"/>
    <col min="6638" max="6638" width="10.7109375" style="1" bestFit="1" customWidth="1"/>
    <col min="6639" max="6881" width="9.140625" style="1"/>
    <col min="6882" max="6882" width="11.140625" style="1" bestFit="1" customWidth="1"/>
    <col min="6883" max="6883" width="55.7109375" style="1" customWidth="1"/>
    <col min="6884" max="6884" width="15.28515625" style="1" customWidth="1"/>
    <col min="6885" max="6885" width="4.28515625" style="1" bestFit="1" customWidth="1"/>
    <col min="6886" max="6886" width="7" style="1" bestFit="1" customWidth="1"/>
    <col min="6887" max="6887" width="8.7109375" style="1" bestFit="1" customWidth="1"/>
    <col min="6888" max="6888" width="14.7109375" style="1" bestFit="1" customWidth="1"/>
    <col min="6889" max="6889" width="9.140625" style="1"/>
    <col min="6890" max="6890" width="4.28515625" style="1" bestFit="1" customWidth="1"/>
    <col min="6891" max="6891" width="6" style="1" bestFit="1" customWidth="1"/>
    <col min="6892" max="6892" width="10.85546875" style="1" bestFit="1" customWidth="1"/>
    <col min="6893" max="6893" width="11" style="1" bestFit="1" customWidth="1"/>
    <col min="6894" max="6894" width="10.7109375" style="1" bestFit="1" customWidth="1"/>
    <col min="6895" max="7137" width="9.140625" style="1"/>
    <col min="7138" max="7138" width="11.140625" style="1" bestFit="1" customWidth="1"/>
    <col min="7139" max="7139" width="55.7109375" style="1" customWidth="1"/>
    <col min="7140" max="7140" width="15.28515625" style="1" customWidth="1"/>
    <col min="7141" max="7141" width="4.28515625" style="1" bestFit="1" customWidth="1"/>
    <col min="7142" max="7142" width="7" style="1" bestFit="1" customWidth="1"/>
    <col min="7143" max="7143" width="8.7109375" style="1" bestFit="1" customWidth="1"/>
    <col min="7144" max="7144" width="14.7109375" style="1" bestFit="1" customWidth="1"/>
    <col min="7145" max="7145" width="9.140625" style="1"/>
    <col min="7146" max="7146" width="4.28515625" style="1" bestFit="1" customWidth="1"/>
    <col min="7147" max="7147" width="6" style="1" bestFit="1" customWidth="1"/>
    <col min="7148" max="7148" width="10.85546875" style="1" bestFit="1" customWidth="1"/>
    <col min="7149" max="7149" width="11" style="1" bestFit="1" customWidth="1"/>
    <col min="7150" max="7150" width="10.7109375" style="1" bestFit="1" customWidth="1"/>
    <col min="7151" max="7393" width="9.140625" style="1"/>
    <col min="7394" max="7394" width="11.140625" style="1" bestFit="1" customWidth="1"/>
    <col min="7395" max="7395" width="55.7109375" style="1" customWidth="1"/>
    <col min="7396" max="7396" width="15.28515625" style="1" customWidth="1"/>
    <col min="7397" max="7397" width="4.28515625" style="1" bestFit="1" customWidth="1"/>
    <col min="7398" max="7398" width="7" style="1" bestFit="1" customWidth="1"/>
    <col min="7399" max="7399" width="8.7109375" style="1" bestFit="1" customWidth="1"/>
    <col min="7400" max="7400" width="14.7109375" style="1" bestFit="1" customWidth="1"/>
    <col min="7401" max="7401" width="9.140625" style="1"/>
    <col min="7402" max="7402" width="4.28515625" style="1" bestFit="1" customWidth="1"/>
    <col min="7403" max="7403" width="6" style="1" bestFit="1" customWidth="1"/>
    <col min="7404" max="7404" width="10.85546875" style="1" bestFit="1" customWidth="1"/>
    <col min="7405" max="7405" width="11" style="1" bestFit="1" customWidth="1"/>
    <col min="7406" max="7406" width="10.7109375" style="1" bestFit="1" customWidth="1"/>
    <col min="7407" max="7649" width="9.140625" style="1"/>
    <col min="7650" max="7650" width="11.140625" style="1" bestFit="1" customWidth="1"/>
    <col min="7651" max="7651" width="55.7109375" style="1" customWidth="1"/>
    <col min="7652" max="7652" width="15.28515625" style="1" customWidth="1"/>
    <col min="7653" max="7653" width="4.28515625" style="1" bestFit="1" customWidth="1"/>
    <col min="7654" max="7654" width="7" style="1" bestFit="1" customWidth="1"/>
    <col min="7655" max="7655" width="8.7109375" style="1" bestFit="1" customWidth="1"/>
    <col min="7656" max="7656" width="14.7109375" style="1" bestFit="1" customWidth="1"/>
    <col min="7657" max="7657" width="9.140625" style="1"/>
    <col min="7658" max="7658" width="4.28515625" style="1" bestFit="1" customWidth="1"/>
    <col min="7659" max="7659" width="6" style="1" bestFit="1" customWidth="1"/>
    <col min="7660" max="7660" width="10.85546875" style="1" bestFit="1" customWidth="1"/>
    <col min="7661" max="7661" width="11" style="1" bestFit="1" customWidth="1"/>
    <col min="7662" max="7662" width="10.7109375" style="1" bestFit="1" customWidth="1"/>
    <col min="7663" max="7905" width="9.140625" style="1"/>
    <col min="7906" max="7906" width="11.140625" style="1" bestFit="1" customWidth="1"/>
    <col min="7907" max="7907" width="55.7109375" style="1" customWidth="1"/>
    <col min="7908" max="7908" width="15.28515625" style="1" customWidth="1"/>
    <col min="7909" max="7909" width="4.28515625" style="1" bestFit="1" customWidth="1"/>
    <col min="7910" max="7910" width="7" style="1" bestFit="1" customWidth="1"/>
    <col min="7911" max="7911" width="8.7109375" style="1" bestFit="1" customWidth="1"/>
    <col min="7912" max="7912" width="14.7109375" style="1" bestFit="1" customWidth="1"/>
    <col min="7913" max="7913" width="9.140625" style="1"/>
    <col min="7914" max="7914" width="4.28515625" style="1" bestFit="1" customWidth="1"/>
    <col min="7915" max="7915" width="6" style="1" bestFit="1" customWidth="1"/>
    <col min="7916" max="7916" width="10.85546875" style="1" bestFit="1" customWidth="1"/>
    <col min="7917" max="7917" width="11" style="1" bestFit="1" customWidth="1"/>
    <col min="7918" max="7918" width="10.7109375" style="1" bestFit="1" customWidth="1"/>
    <col min="7919" max="8161" width="9.140625" style="1"/>
    <col min="8162" max="8162" width="11.140625" style="1" bestFit="1" customWidth="1"/>
    <col min="8163" max="8163" width="55.7109375" style="1" customWidth="1"/>
    <col min="8164" max="8164" width="15.28515625" style="1" customWidth="1"/>
    <col min="8165" max="8165" width="4.28515625" style="1" bestFit="1" customWidth="1"/>
    <col min="8166" max="8166" width="7" style="1" bestFit="1" customWidth="1"/>
    <col min="8167" max="8167" width="8.7109375" style="1" bestFit="1" customWidth="1"/>
    <col min="8168" max="8168" width="14.7109375" style="1" bestFit="1" customWidth="1"/>
    <col min="8169" max="8169" width="9.140625" style="1"/>
    <col min="8170" max="8170" width="4.28515625" style="1" bestFit="1" customWidth="1"/>
    <col min="8171" max="8171" width="6" style="1" bestFit="1" customWidth="1"/>
    <col min="8172" max="8172" width="10.85546875" style="1" bestFit="1" customWidth="1"/>
    <col min="8173" max="8173" width="11" style="1" bestFit="1" customWidth="1"/>
    <col min="8174" max="8174" width="10.7109375" style="1" bestFit="1" customWidth="1"/>
    <col min="8175" max="8417" width="9.140625" style="1"/>
    <col min="8418" max="8418" width="11.140625" style="1" bestFit="1" customWidth="1"/>
    <col min="8419" max="8419" width="55.7109375" style="1" customWidth="1"/>
    <col min="8420" max="8420" width="15.28515625" style="1" customWidth="1"/>
    <col min="8421" max="8421" width="4.28515625" style="1" bestFit="1" customWidth="1"/>
    <col min="8422" max="8422" width="7" style="1" bestFit="1" customWidth="1"/>
    <col min="8423" max="8423" width="8.7109375" style="1" bestFit="1" customWidth="1"/>
    <col min="8424" max="8424" width="14.7109375" style="1" bestFit="1" customWidth="1"/>
    <col min="8425" max="8425" width="9.140625" style="1"/>
    <col min="8426" max="8426" width="4.28515625" style="1" bestFit="1" customWidth="1"/>
    <col min="8427" max="8427" width="6" style="1" bestFit="1" customWidth="1"/>
    <col min="8428" max="8428" width="10.85546875" style="1" bestFit="1" customWidth="1"/>
    <col min="8429" max="8429" width="11" style="1" bestFit="1" customWidth="1"/>
    <col min="8430" max="8430" width="10.7109375" style="1" bestFit="1" customWidth="1"/>
    <col min="8431" max="8673" width="9.140625" style="1"/>
    <col min="8674" max="8674" width="11.140625" style="1" bestFit="1" customWidth="1"/>
    <col min="8675" max="8675" width="55.7109375" style="1" customWidth="1"/>
    <col min="8676" max="8676" width="15.28515625" style="1" customWidth="1"/>
    <col min="8677" max="8677" width="4.28515625" style="1" bestFit="1" customWidth="1"/>
    <col min="8678" max="8678" width="7" style="1" bestFit="1" customWidth="1"/>
    <col min="8679" max="8679" width="8.7109375" style="1" bestFit="1" customWidth="1"/>
    <col min="8680" max="8680" width="14.7109375" style="1" bestFit="1" customWidth="1"/>
    <col min="8681" max="8681" width="9.140625" style="1"/>
    <col min="8682" max="8682" width="4.28515625" style="1" bestFit="1" customWidth="1"/>
    <col min="8683" max="8683" width="6" style="1" bestFit="1" customWidth="1"/>
    <col min="8684" max="8684" width="10.85546875" style="1" bestFit="1" customWidth="1"/>
    <col min="8685" max="8685" width="11" style="1" bestFit="1" customWidth="1"/>
    <col min="8686" max="8686" width="10.7109375" style="1" bestFit="1" customWidth="1"/>
    <col min="8687" max="8929" width="9.140625" style="1"/>
    <col min="8930" max="8930" width="11.140625" style="1" bestFit="1" customWidth="1"/>
    <col min="8931" max="8931" width="55.7109375" style="1" customWidth="1"/>
    <col min="8932" max="8932" width="15.28515625" style="1" customWidth="1"/>
    <col min="8933" max="8933" width="4.28515625" style="1" bestFit="1" customWidth="1"/>
    <col min="8934" max="8934" width="7" style="1" bestFit="1" customWidth="1"/>
    <col min="8935" max="8935" width="8.7109375" style="1" bestFit="1" customWidth="1"/>
    <col min="8936" max="8936" width="14.7109375" style="1" bestFit="1" customWidth="1"/>
    <col min="8937" max="8937" width="9.140625" style="1"/>
    <col min="8938" max="8938" width="4.28515625" style="1" bestFit="1" customWidth="1"/>
    <col min="8939" max="8939" width="6" style="1" bestFit="1" customWidth="1"/>
    <col min="8940" max="8940" width="10.85546875" style="1" bestFit="1" customWidth="1"/>
    <col min="8941" max="8941" width="11" style="1" bestFit="1" customWidth="1"/>
    <col min="8942" max="8942" width="10.7109375" style="1" bestFit="1" customWidth="1"/>
    <col min="8943" max="9185" width="9.140625" style="1"/>
    <col min="9186" max="9186" width="11.140625" style="1" bestFit="1" customWidth="1"/>
    <col min="9187" max="9187" width="55.7109375" style="1" customWidth="1"/>
    <col min="9188" max="9188" width="15.28515625" style="1" customWidth="1"/>
    <col min="9189" max="9189" width="4.28515625" style="1" bestFit="1" customWidth="1"/>
    <col min="9190" max="9190" width="7" style="1" bestFit="1" customWidth="1"/>
    <col min="9191" max="9191" width="8.7109375" style="1" bestFit="1" customWidth="1"/>
    <col min="9192" max="9192" width="14.7109375" style="1" bestFit="1" customWidth="1"/>
    <col min="9193" max="9193" width="9.140625" style="1"/>
    <col min="9194" max="9194" width="4.28515625" style="1" bestFit="1" customWidth="1"/>
    <col min="9195" max="9195" width="6" style="1" bestFit="1" customWidth="1"/>
    <col min="9196" max="9196" width="10.85546875" style="1" bestFit="1" customWidth="1"/>
    <col min="9197" max="9197" width="11" style="1" bestFit="1" customWidth="1"/>
    <col min="9198" max="9198" width="10.7109375" style="1" bestFit="1" customWidth="1"/>
    <col min="9199" max="9441" width="9.140625" style="1"/>
    <col min="9442" max="9442" width="11.140625" style="1" bestFit="1" customWidth="1"/>
    <col min="9443" max="9443" width="55.7109375" style="1" customWidth="1"/>
    <col min="9444" max="9444" width="15.28515625" style="1" customWidth="1"/>
    <col min="9445" max="9445" width="4.28515625" style="1" bestFit="1" customWidth="1"/>
    <col min="9446" max="9446" width="7" style="1" bestFit="1" customWidth="1"/>
    <col min="9447" max="9447" width="8.7109375" style="1" bestFit="1" customWidth="1"/>
    <col min="9448" max="9448" width="14.7109375" style="1" bestFit="1" customWidth="1"/>
    <col min="9449" max="9449" width="9.140625" style="1"/>
    <col min="9450" max="9450" width="4.28515625" style="1" bestFit="1" customWidth="1"/>
    <col min="9451" max="9451" width="6" style="1" bestFit="1" customWidth="1"/>
    <col min="9452" max="9452" width="10.85546875" style="1" bestFit="1" customWidth="1"/>
    <col min="9453" max="9453" width="11" style="1" bestFit="1" customWidth="1"/>
    <col min="9454" max="9454" width="10.7109375" style="1" bestFit="1" customWidth="1"/>
    <col min="9455" max="9697" width="9.140625" style="1"/>
    <col min="9698" max="9698" width="11.140625" style="1" bestFit="1" customWidth="1"/>
    <col min="9699" max="9699" width="55.7109375" style="1" customWidth="1"/>
    <col min="9700" max="9700" width="15.28515625" style="1" customWidth="1"/>
    <col min="9701" max="9701" width="4.28515625" style="1" bestFit="1" customWidth="1"/>
    <col min="9702" max="9702" width="7" style="1" bestFit="1" customWidth="1"/>
    <col min="9703" max="9703" width="8.7109375" style="1" bestFit="1" customWidth="1"/>
    <col min="9704" max="9704" width="14.7109375" style="1" bestFit="1" customWidth="1"/>
    <col min="9705" max="9705" width="9.140625" style="1"/>
    <col min="9706" max="9706" width="4.28515625" style="1" bestFit="1" customWidth="1"/>
    <col min="9707" max="9707" width="6" style="1" bestFit="1" customWidth="1"/>
    <col min="9708" max="9708" width="10.85546875" style="1" bestFit="1" customWidth="1"/>
    <col min="9709" max="9709" width="11" style="1" bestFit="1" customWidth="1"/>
    <col min="9710" max="9710" width="10.7109375" style="1" bestFit="1" customWidth="1"/>
    <col min="9711" max="9953" width="9.140625" style="1"/>
    <col min="9954" max="9954" width="11.140625" style="1" bestFit="1" customWidth="1"/>
    <col min="9955" max="9955" width="55.7109375" style="1" customWidth="1"/>
    <col min="9956" max="9956" width="15.28515625" style="1" customWidth="1"/>
    <col min="9957" max="9957" width="4.28515625" style="1" bestFit="1" customWidth="1"/>
    <col min="9958" max="9958" width="7" style="1" bestFit="1" customWidth="1"/>
    <col min="9959" max="9959" width="8.7109375" style="1" bestFit="1" customWidth="1"/>
    <col min="9960" max="9960" width="14.7109375" style="1" bestFit="1" customWidth="1"/>
    <col min="9961" max="9961" width="9.140625" style="1"/>
    <col min="9962" max="9962" width="4.28515625" style="1" bestFit="1" customWidth="1"/>
    <col min="9963" max="9963" width="6" style="1" bestFit="1" customWidth="1"/>
    <col min="9964" max="9964" width="10.85546875" style="1" bestFit="1" customWidth="1"/>
    <col min="9965" max="9965" width="11" style="1" bestFit="1" customWidth="1"/>
    <col min="9966" max="9966" width="10.7109375" style="1" bestFit="1" customWidth="1"/>
    <col min="9967" max="10209" width="9.140625" style="1"/>
    <col min="10210" max="10210" width="11.140625" style="1" bestFit="1" customWidth="1"/>
    <col min="10211" max="10211" width="55.7109375" style="1" customWidth="1"/>
    <col min="10212" max="10212" width="15.28515625" style="1" customWidth="1"/>
    <col min="10213" max="10213" width="4.28515625" style="1" bestFit="1" customWidth="1"/>
    <col min="10214" max="10214" width="7" style="1" bestFit="1" customWidth="1"/>
    <col min="10215" max="10215" width="8.7109375" style="1" bestFit="1" customWidth="1"/>
    <col min="10216" max="10216" width="14.7109375" style="1" bestFit="1" customWidth="1"/>
    <col min="10217" max="10217" width="9.140625" style="1"/>
    <col min="10218" max="10218" width="4.28515625" style="1" bestFit="1" customWidth="1"/>
    <col min="10219" max="10219" width="6" style="1" bestFit="1" customWidth="1"/>
    <col min="10220" max="10220" width="10.85546875" style="1" bestFit="1" customWidth="1"/>
    <col min="10221" max="10221" width="11" style="1" bestFit="1" customWidth="1"/>
    <col min="10222" max="10222" width="10.7109375" style="1" bestFit="1" customWidth="1"/>
    <col min="10223" max="10465" width="9.140625" style="1"/>
    <col min="10466" max="10466" width="11.140625" style="1" bestFit="1" customWidth="1"/>
    <col min="10467" max="10467" width="55.7109375" style="1" customWidth="1"/>
    <col min="10468" max="10468" width="15.28515625" style="1" customWidth="1"/>
    <col min="10469" max="10469" width="4.28515625" style="1" bestFit="1" customWidth="1"/>
    <col min="10470" max="10470" width="7" style="1" bestFit="1" customWidth="1"/>
    <col min="10471" max="10471" width="8.7109375" style="1" bestFit="1" customWidth="1"/>
    <col min="10472" max="10472" width="14.7109375" style="1" bestFit="1" customWidth="1"/>
    <col min="10473" max="10473" width="9.140625" style="1"/>
    <col min="10474" max="10474" width="4.28515625" style="1" bestFit="1" customWidth="1"/>
    <col min="10475" max="10475" width="6" style="1" bestFit="1" customWidth="1"/>
    <col min="10476" max="10476" width="10.85546875" style="1" bestFit="1" customWidth="1"/>
    <col min="10477" max="10477" width="11" style="1" bestFit="1" customWidth="1"/>
    <col min="10478" max="10478" width="10.7109375" style="1" bestFit="1" customWidth="1"/>
    <col min="10479" max="10721" width="9.140625" style="1"/>
    <col min="10722" max="10722" width="11.140625" style="1" bestFit="1" customWidth="1"/>
    <col min="10723" max="10723" width="55.7109375" style="1" customWidth="1"/>
    <col min="10724" max="10724" width="15.28515625" style="1" customWidth="1"/>
    <col min="10725" max="10725" width="4.28515625" style="1" bestFit="1" customWidth="1"/>
    <col min="10726" max="10726" width="7" style="1" bestFit="1" customWidth="1"/>
    <col min="10727" max="10727" width="8.7109375" style="1" bestFit="1" customWidth="1"/>
    <col min="10728" max="10728" width="14.7109375" style="1" bestFit="1" customWidth="1"/>
    <col min="10729" max="10729" width="9.140625" style="1"/>
    <col min="10730" max="10730" width="4.28515625" style="1" bestFit="1" customWidth="1"/>
    <col min="10731" max="10731" width="6" style="1" bestFit="1" customWidth="1"/>
    <col min="10732" max="10732" width="10.85546875" style="1" bestFit="1" customWidth="1"/>
    <col min="10733" max="10733" width="11" style="1" bestFit="1" customWidth="1"/>
    <col min="10734" max="10734" width="10.7109375" style="1" bestFit="1" customWidth="1"/>
    <col min="10735" max="10977" width="9.140625" style="1"/>
    <col min="10978" max="10978" width="11.140625" style="1" bestFit="1" customWidth="1"/>
    <col min="10979" max="10979" width="55.7109375" style="1" customWidth="1"/>
    <col min="10980" max="10980" width="15.28515625" style="1" customWidth="1"/>
    <col min="10981" max="10981" width="4.28515625" style="1" bestFit="1" customWidth="1"/>
    <col min="10982" max="10982" width="7" style="1" bestFit="1" customWidth="1"/>
    <col min="10983" max="10983" width="8.7109375" style="1" bestFit="1" customWidth="1"/>
    <col min="10984" max="10984" width="14.7109375" style="1" bestFit="1" customWidth="1"/>
    <col min="10985" max="10985" width="9.140625" style="1"/>
    <col min="10986" max="10986" width="4.28515625" style="1" bestFit="1" customWidth="1"/>
    <col min="10987" max="10987" width="6" style="1" bestFit="1" customWidth="1"/>
    <col min="10988" max="10988" width="10.85546875" style="1" bestFit="1" customWidth="1"/>
    <col min="10989" max="10989" width="11" style="1" bestFit="1" customWidth="1"/>
    <col min="10990" max="10990" width="10.7109375" style="1" bestFit="1" customWidth="1"/>
    <col min="10991" max="11233" width="9.140625" style="1"/>
    <col min="11234" max="11234" width="11.140625" style="1" bestFit="1" customWidth="1"/>
    <col min="11235" max="11235" width="55.7109375" style="1" customWidth="1"/>
    <col min="11236" max="11236" width="15.28515625" style="1" customWidth="1"/>
    <col min="11237" max="11237" width="4.28515625" style="1" bestFit="1" customWidth="1"/>
    <col min="11238" max="11238" width="7" style="1" bestFit="1" customWidth="1"/>
    <col min="11239" max="11239" width="8.7109375" style="1" bestFit="1" customWidth="1"/>
    <col min="11240" max="11240" width="14.7109375" style="1" bestFit="1" customWidth="1"/>
    <col min="11241" max="11241" width="9.140625" style="1"/>
    <col min="11242" max="11242" width="4.28515625" style="1" bestFit="1" customWidth="1"/>
    <col min="11243" max="11243" width="6" style="1" bestFit="1" customWidth="1"/>
    <col min="11244" max="11244" width="10.85546875" style="1" bestFit="1" customWidth="1"/>
    <col min="11245" max="11245" width="11" style="1" bestFit="1" customWidth="1"/>
    <col min="11246" max="11246" width="10.7109375" style="1" bestFit="1" customWidth="1"/>
    <col min="11247" max="11489" width="9.140625" style="1"/>
    <col min="11490" max="11490" width="11.140625" style="1" bestFit="1" customWidth="1"/>
    <col min="11491" max="11491" width="55.7109375" style="1" customWidth="1"/>
    <col min="11492" max="11492" width="15.28515625" style="1" customWidth="1"/>
    <col min="11493" max="11493" width="4.28515625" style="1" bestFit="1" customWidth="1"/>
    <col min="11494" max="11494" width="7" style="1" bestFit="1" customWidth="1"/>
    <col min="11495" max="11495" width="8.7109375" style="1" bestFit="1" customWidth="1"/>
    <col min="11496" max="11496" width="14.7109375" style="1" bestFit="1" customWidth="1"/>
    <col min="11497" max="11497" width="9.140625" style="1"/>
    <col min="11498" max="11498" width="4.28515625" style="1" bestFit="1" customWidth="1"/>
    <col min="11499" max="11499" width="6" style="1" bestFit="1" customWidth="1"/>
    <col min="11500" max="11500" width="10.85546875" style="1" bestFit="1" customWidth="1"/>
    <col min="11501" max="11501" width="11" style="1" bestFit="1" customWidth="1"/>
    <col min="11502" max="11502" width="10.7109375" style="1" bestFit="1" customWidth="1"/>
    <col min="11503" max="11745" width="9.140625" style="1"/>
    <col min="11746" max="11746" width="11.140625" style="1" bestFit="1" customWidth="1"/>
    <col min="11747" max="11747" width="55.7109375" style="1" customWidth="1"/>
    <col min="11748" max="11748" width="15.28515625" style="1" customWidth="1"/>
    <col min="11749" max="11749" width="4.28515625" style="1" bestFit="1" customWidth="1"/>
    <col min="11750" max="11750" width="7" style="1" bestFit="1" customWidth="1"/>
    <col min="11751" max="11751" width="8.7109375" style="1" bestFit="1" customWidth="1"/>
    <col min="11752" max="11752" width="14.7109375" style="1" bestFit="1" customWidth="1"/>
    <col min="11753" max="11753" width="9.140625" style="1"/>
    <col min="11754" max="11754" width="4.28515625" style="1" bestFit="1" customWidth="1"/>
    <col min="11755" max="11755" width="6" style="1" bestFit="1" customWidth="1"/>
    <col min="11756" max="11756" width="10.85546875" style="1" bestFit="1" customWidth="1"/>
    <col min="11757" max="11757" width="11" style="1" bestFit="1" customWidth="1"/>
    <col min="11758" max="11758" width="10.7109375" style="1" bestFit="1" customWidth="1"/>
    <col min="11759" max="12001" width="9.140625" style="1"/>
    <col min="12002" max="12002" width="11.140625" style="1" bestFit="1" customWidth="1"/>
    <col min="12003" max="12003" width="55.7109375" style="1" customWidth="1"/>
    <col min="12004" max="12004" width="15.28515625" style="1" customWidth="1"/>
    <col min="12005" max="12005" width="4.28515625" style="1" bestFit="1" customWidth="1"/>
    <col min="12006" max="12006" width="7" style="1" bestFit="1" customWidth="1"/>
    <col min="12007" max="12007" width="8.7109375" style="1" bestFit="1" customWidth="1"/>
    <col min="12008" max="12008" width="14.7109375" style="1" bestFit="1" customWidth="1"/>
    <col min="12009" max="12009" width="9.140625" style="1"/>
    <col min="12010" max="12010" width="4.28515625" style="1" bestFit="1" customWidth="1"/>
    <col min="12011" max="12011" width="6" style="1" bestFit="1" customWidth="1"/>
    <col min="12012" max="12012" width="10.85546875" style="1" bestFit="1" customWidth="1"/>
    <col min="12013" max="12013" width="11" style="1" bestFit="1" customWidth="1"/>
    <col min="12014" max="12014" width="10.7109375" style="1" bestFit="1" customWidth="1"/>
    <col min="12015" max="12257" width="9.140625" style="1"/>
    <col min="12258" max="12258" width="11.140625" style="1" bestFit="1" customWidth="1"/>
    <col min="12259" max="12259" width="55.7109375" style="1" customWidth="1"/>
    <col min="12260" max="12260" width="15.28515625" style="1" customWidth="1"/>
    <col min="12261" max="12261" width="4.28515625" style="1" bestFit="1" customWidth="1"/>
    <col min="12262" max="12262" width="7" style="1" bestFit="1" customWidth="1"/>
    <col min="12263" max="12263" width="8.7109375" style="1" bestFit="1" customWidth="1"/>
    <col min="12264" max="12264" width="14.7109375" style="1" bestFit="1" customWidth="1"/>
    <col min="12265" max="12265" width="9.140625" style="1"/>
    <col min="12266" max="12266" width="4.28515625" style="1" bestFit="1" customWidth="1"/>
    <col min="12267" max="12267" width="6" style="1" bestFit="1" customWidth="1"/>
    <col min="12268" max="12268" width="10.85546875" style="1" bestFit="1" customWidth="1"/>
    <col min="12269" max="12269" width="11" style="1" bestFit="1" customWidth="1"/>
    <col min="12270" max="12270" width="10.7109375" style="1" bestFit="1" customWidth="1"/>
    <col min="12271" max="12513" width="9.140625" style="1"/>
    <col min="12514" max="12514" width="11.140625" style="1" bestFit="1" customWidth="1"/>
    <col min="12515" max="12515" width="55.7109375" style="1" customWidth="1"/>
    <col min="12516" max="12516" width="15.28515625" style="1" customWidth="1"/>
    <col min="12517" max="12517" width="4.28515625" style="1" bestFit="1" customWidth="1"/>
    <col min="12518" max="12518" width="7" style="1" bestFit="1" customWidth="1"/>
    <col min="12519" max="12519" width="8.7109375" style="1" bestFit="1" customWidth="1"/>
    <col min="12520" max="12520" width="14.7109375" style="1" bestFit="1" customWidth="1"/>
    <col min="12521" max="12521" width="9.140625" style="1"/>
    <col min="12522" max="12522" width="4.28515625" style="1" bestFit="1" customWidth="1"/>
    <col min="12523" max="12523" width="6" style="1" bestFit="1" customWidth="1"/>
    <col min="12524" max="12524" width="10.85546875" style="1" bestFit="1" customWidth="1"/>
    <col min="12525" max="12525" width="11" style="1" bestFit="1" customWidth="1"/>
    <col min="12526" max="12526" width="10.7109375" style="1" bestFit="1" customWidth="1"/>
    <col min="12527" max="12769" width="9.140625" style="1"/>
    <col min="12770" max="12770" width="11.140625" style="1" bestFit="1" customWidth="1"/>
    <col min="12771" max="12771" width="55.7109375" style="1" customWidth="1"/>
    <col min="12772" max="12772" width="15.28515625" style="1" customWidth="1"/>
    <col min="12773" max="12773" width="4.28515625" style="1" bestFit="1" customWidth="1"/>
    <col min="12774" max="12774" width="7" style="1" bestFit="1" customWidth="1"/>
    <col min="12775" max="12775" width="8.7109375" style="1" bestFit="1" customWidth="1"/>
    <col min="12776" max="12776" width="14.7109375" style="1" bestFit="1" customWidth="1"/>
    <col min="12777" max="12777" width="9.140625" style="1"/>
    <col min="12778" max="12778" width="4.28515625" style="1" bestFit="1" customWidth="1"/>
    <col min="12779" max="12779" width="6" style="1" bestFit="1" customWidth="1"/>
    <col min="12780" max="12780" width="10.85546875" style="1" bestFit="1" customWidth="1"/>
    <col min="12781" max="12781" width="11" style="1" bestFit="1" customWidth="1"/>
    <col min="12782" max="12782" width="10.7109375" style="1" bestFit="1" customWidth="1"/>
    <col min="12783" max="13025" width="9.140625" style="1"/>
    <col min="13026" max="13026" width="11.140625" style="1" bestFit="1" customWidth="1"/>
    <col min="13027" max="13027" width="55.7109375" style="1" customWidth="1"/>
    <col min="13028" max="13028" width="15.28515625" style="1" customWidth="1"/>
    <col min="13029" max="13029" width="4.28515625" style="1" bestFit="1" customWidth="1"/>
    <col min="13030" max="13030" width="7" style="1" bestFit="1" customWidth="1"/>
    <col min="13031" max="13031" width="8.7109375" style="1" bestFit="1" customWidth="1"/>
    <col min="13032" max="13032" width="14.7109375" style="1" bestFit="1" customWidth="1"/>
    <col min="13033" max="13033" width="9.140625" style="1"/>
    <col min="13034" max="13034" width="4.28515625" style="1" bestFit="1" customWidth="1"/>
    <col min="13035" max="13035" width="6" style="1" bestFit="1" customWidth="1"/>
    <col min="13036" max="13036" width="10.85546875" style="1" bestFit="1" customWidth="1"/>
    <col min="13037" max="13037" width="11" style="1" bestFit="1" customWidth="1"/>
    <col min="13038" max="13038" width="10.7109375" style="1" bestFit="1" customWidth="1"/>
    <col min="13039" max="13281" width="9.140625" style="1"/>
    <col min="13282" max="13282" width="11.140625" style="1" bestFit="1" customWidth="1"/>
    <col min="13283" max="13283" width="55.7109375" style="1" customWidth="1"/>
    <col min="13284" max="13284" width="15.28515625" style="1" customWidth="1"/>
    <col min="13285" max="13285" width="4.28515625" style="1" bestFit="1" customWidth="1"/>
    <col min="13286" max="13286" width="7" style="1" bestFit="1" customWidth="1"/>
    <col min="13287" max="13287" width="8.7109375" style="1" bestFit="1" customWidth="1"/>
    <col min="13288" max="13288" width="14.7109375" style="1" bestFit="1" customWidth="1"/>
    <col min="13289" max="13289" width="9.140625" style="1"/>
    <col min="13290" max="13290" width="4.28515625" style="1" bestFit="1" customWidth="1"/>
    <col min="13291" max="13291" width="6" style="1" bestFit="1" customWidth="1"/>
    <col min="13292" max="13292" width="10.85546875" style="1" bestFit="1" customWidth="1"/>
    <col min="13293" max="13293" width="11" style="1" bestFit="1" customWidth="1"/>
    <col min="13294" max="13294" width="10.7109375" style="1" bestFit="1" customWidth="1"/>
    <col min="13295" max="13537" width="9.140625" style="1"/>
    <col min="13538" max="13538" width="11.140625" style="1" bestFit="1" customWidth="1"/>
    <col min="13539" max="13539" width="55.7109375" style="1" customWidth="1"/>
    <col min="13540" max="13540" width="15.28515625" style="1" customWidth="1"/>
    <col min="13541" max="13541" width="4.28515625" style="1" bestFit="1" customWidth="1"/>
    <col min="13542" max="13542" width="7" style="1" bestFit="1" customWidth="1"/>
    <col min="13543" max="13543" width="8.7109375" style="1" bestFit="1" customWidth="1"/>
    <col min="13544" max="13544" width="14.7109375" style="1" bestFit="1" customWidth="1"/>
    <col min="13545" max="13545" width="9.140625" style="1"/>
    <col min="13546" max="13546" width="4.28515625" style="1" bestFit="1" customWidth="1"/>
    <col min="13547" max="13547" width="6" style="1" bestFit="1" customWidth="1"/>
    <col min="13548" max="13548" width="10.85546875" style="1" bestFit="1" customWidth="1"/>
    <col min="13549" max="13549" width="11" style="1" bestFit="1" customWidth="1"/>
    <col min="13550" max="13550" width="10.7109375" style="1" bestFit="1" customWidth="1"/>
    <col min="13551" max="13793" width="9.140625" style="1"/>
    <col min="13794" max="13794" width="11.140625" style="1" bestFit="1" customWidth="1"/>
    <col min="13795" max="13795" width="55.7109375" style="1" customWidth="1"/>
    <col min="13796" max="13796" width="15.28515625" style="1" customWidth="1"/>
    <col min="13797" max="13797" width="4.28515625" style="1" bestFit="1" customWidth="1"/>
    <col min="13798" max="13798" width="7" style="1" bestFit="1" customWidth="1"/>
    <col min="13799" max="13799" width="8.7109375" style="1" bestFit="1" customWidth="1"/>
    <col min="13800" max="13800" width="14.7109375" style="1" bestFit="1" customWidth="1"/>
    <col min="13801" max="13801" width="9.140625" style="1"/>
    <col min="13802" max="13802" width="4.28515625" style="1" bestFit="1" customWidth="1"/>
    <col min="13803" max="13803" width="6" style="1" bestFit="1" customWidth="1"/>
    <col min="13804" max="13804" width="10.85546875" style="1" bestFit="1" customWidth="1"/>
    <col min="13805" max="13805" width="11" style="1" bestFit="1" customWidth="1"/>
    <col min="13806" max="13806" width="10.7109375" style="1" bestFit="1" customWidth="1"/>
    <col min="13807" max="14049" width="9.140625" style="1"/>
    <col min="14050" max="14050" width="11.140625" style="1" bestFit="1" customWidth="1"/>
    <col min="14051" max="14051" width="55.7109375" style="1" customWidth="1"/>
    <col min="14052" max="14052" width="15.28515625" style="1" customWidth="1"/>
    <col min="14053" max="14053" width="4.28515625" style="1" bestFit="1" customWidth="1"/>
    <col min="14054" max="14054" width="7" style="1" bestFit="1" customWidth="1"/>
    <col min="14055" max="14055" width="8.7109375" style="1" bestFit="1" customWidth="1"/>
    <col min="14056" max="14056" width="14.7109375" style="1" bestFit="1" customWidth="1"/>
    <col min="14057" max="14057" width="9.140625" style="1"/>
    <col min="14058" max="14058" width="4.28515625" style="1" bestFit="1" customWidth="1"/>
    <col min="14059" max="14059" width="6" style="1" bestFit="1" customWidth="1"/>
    <col min="14060" max="14060" width="10.85546875" style="1" bestFit="1" customWidth="1"/>
    <col min="14061" max="14061" width="11" style="1" bestFit="1" customWidth="1"/>
    <col min="14062" max="14062" width="10.7109375" style="1" bestFit="1" customWidth="1"/>
    <col min="14063" max="14305" width="9.140625" style="1"/>
    <col min="14306" max="14306" width="11.140625" style="1" bestFit="1" customWidth="1"/>
    <col min="14307" max="14307" width="55.7109375" style="1" customWidth="1"/>
    <col min="14308" max="14308" width="15.28515625" style="1" customWidth="1"/>
    <col min="14309" max="14309" width="4.28515625" style="1" bestFit="1" customWidth="1"/>
    <col min="14310" max="14310" width="7" style="1" bestFit="1" customWidth="1"/>
    <col min="14311" max="14311" width="8.7109375" style="1" bestFit="1" customWidth="1"/>
    <col min="14312" max="14312" width="14.7109375" style="1" bestFit="1" customWidth="1"/>
    <col min="14313" max="14313" width="9.140625" style="1"/>
    <col min="14314" max="14314" width="4.28515625" style="1" bestFit="1" customWidth="1"/>
    <col min="14315" max="14315" width="6" style="1" bestFit="1" customWidth="1"/>
    <col min="14316" max="14316" width="10.85546875" style="1" bestFit="1" customWidth="1"/>
    <col min="14317" max="14317" width="11" style="1" bestFit="1" customWidth="1"/>
    <col min="14318" max="14318" width="10.7109375" style="1" bestFit="1" customWidth="1"/>
    <col min="14319" max="14561" width="9.140625" style="1"/>
    <col min="14562" max="14562" width="11.140625" style="1" bestFit="1" customWidth="1"/>
    <col min="14563" max="14563" width="55.7109375" style="1" customWidth="1"/>
    <col min="14564" max="14564" width="15.28515625" style="1" customWidth="1"/>
    <col min="14565" max="14565" width="4.28515625" style="1" bestFit="1" customWidth="1"/>
    <col min="14566" max="14566" width="7" style="1" bestFit="1" customWidth="1"/>
    <col min="14567" max="14567" width="8.7109375" style="1" bestFit="1" customWidth="1"/>
    <col min="14568" max="14568" width="14.7109375" style="1" bestFit="1" customWidth="1"/>
    <col min="14569" max="14569" width="9.140625" style="1"/>
    <col min="14570" max="14570" width="4.28515625" style="1" bestFit="1" customWidth="1"/>
    <col min="14571" max="14571" width="6" style="1" bestFit="1" customWidth="1"/>
    <col min="14572" max="14572" width="10.85546875" style="1" bestFit="1" customWidth="1"/>
    <col min="14573" max="14573" width="11" style="1" bestFit="1" customWidth="1"/>
    <col min="14574" max="14574" width="10.7109375" style="1" bestFit="1" customWidth="1"/>
    <col min="14575" max="14817" width="9.140625" style="1"/>
    <col min="14818" max="14818" width="11.140625" style="1" bestFit="1" customWidth="1"/>
    <col min="14819" max="14819" width="55.7109375" style="1" customWidth="1"/>
    <col min="14820" max="14820" width="15.28515625" style="1" customWidth="1"/>
    <col min="14821" max="14821" width="4.28515625" style="1" bestFit="1" customWidth="1"/>
    <col min="14822" max="14822" width="7" style="1" bestFit="1" customWidth="1"/>
    <col min="14823" max="14823" width="8.7109375" style="1" bestFit="1" customWidth="1"/>
    <col min="14824" max="14824" width="14.7109375" style="1" bestFit="1" customWidth="1"/>
    <col min="14825" max="14825" width="9.140625" style="1"/>
    <col min="14826" max="14826" width="4.28515625" style="1" bestFit="1" customWidth="1"/>
    <col min="14827" max="14827" width="6" style="1" bestFit="1" customWidth="1"/>
    <col min="14828" max="14828" width="10.85546875" style="1" bestFit="1" customWidth="1"/>
    <col min="14829" max="14829" width="11" style="1" bestFit="1" customWidth="1"/>
    <col min="14830" max="14830" width="10.7109375" style="1" bestFit="1" customWidth="1"/>
    <col min="14831" max="15073" width="9.140625" style="1"/>
    <col min="15074" max="15074" width="11.140625" style="1" bestFit="1" customWidth="1"/>
    <col min="15075" max="15075" width="55.7109375" style="1" customWidth="1"/>
    <col min="15076" max="15076" width="15.28515625" style="1" customWidth="1"/>
    <col min="15077" max="15077" width="4.28515625" style="1" bestFit="1" customWidth="1"/>
    <col min="15078" max="15078" width="7" style="1" bestFit="1" customWidth="1"/>
    <col min="15079" max="15079" width="8.7109375" style="1" bestFit="1" customWidth="1"/>
    <col min="15080" max="15080" width="14.7109375" style="1" bestFit="1" customWidth="1"/>
    <col min="15081" max="15081" width="9.140625" style="1"/>
    <col min="15082" max="15082" width="4.28515625" style="1" bestFit="1" customWidth="1"/>
    <col min="15083" max="15083" width="6" style="1" bestFit="1" customWidth="1"/>
    <col min="15084" max="15084" width="10.85546875" style="1" bestFit="1" customWidth="1"/>
    <col min="15085" max="15085" width="11" style="1" bestFit="1" customWidth="1"/>
    <col min="15086" max="15086" width="10.7109375" style="1" bestFit="1" customWidth="1"/>
    <col min="15087" max="15329" width="9.140625" style="1"/>
    <col min="15330" max="15330" width="11.140625" style="1" bestFit="1" customWidth="1"/>
    <col min="15331" max="15331" width="55.7109375" style="1" customWidth="1"/>
    <col min="15332" max="15332" width="15.28515625" style="1" customWidth="1"/>
    <col min="15333" max="15333" width="4.28515625" style="1" bestFit="1" customWidth="1"/>
    <col min="15334" max="15334" width="7" style="1" bestFit="1" customWidth="1"/>
    <col min="15335" max="15335" width="8.7109375" style="1" bestFit="1" customWidth="1"/>
    <col min="15336" max="15336" width="14.7109375" style="1" bestFit="1" customWidth="1"/>
    <col min="15337" max="15337" width="9.140625" style="1"/>
    <col min="15338" max="15338" width="4.28515625" style="1" bestFit="1" customWidth="1"/>
    <col min="15339" max="15339" width="6" style="1" bestFit="1" customWidth="1"/>
    <col min="15340" max="15340" width="10.85546875" style="1" bestFit="1" customWidth="1"/>
    <col min="15341" max="15341" width="11" style="1" bestFit="1" customWidth="1"/>
    <col min="15342" max="15342" width="10.7109375" style="1" bestFit="1" customWidth="1"/>
    <col min="15343" max="15585" width="9.140625" style="1"/>
    <col min="15586" max="15586" width="11.140625" style="1" bestFit="1" customWidth="1"/>
    <col min="15587" max="15587" width="55.7109375" style="1" customWidth="1"/>
    <col min="15588" max="15588" width="15.28515625" style="1" customWidth="1"/>
    <col min="15589" max="15589" width="4.28515625" style="1" bestFit="1" customWidth="1"/>
    <col min="15590" max="15590" width="7" style="1" bestFit="1" customWidth="1"/>
    <col min="15591" max="15591" width="8.7109375" style="1" bestFit="1" customWidth="1"/>
    <col min="15592" max="15592" width="14.7109375" style="1" bestFit="1" customWidth="1"/>
    <col min="15593" max="15593" width="9.140625" style="1"/>
    <col min="15594" max="15594" width="4.28515625" style="1" bestFit="1" customWidth="1"/>
    <col min="15595" max="15595" width="6" style="1" bestFit="1" customWidth="1"/>
    <col min="15596" max="15596" width="10.85546875" style="1" bestFit="1" customWidth="1"/>
    <col min="15597" max="15597" width="11" style="1" bestFit="1" customWidth="1"/>
    <col min="15598" max="15598" width="10.7109375" style="1" bestFit="1" customWidth="1"/>
    <col min="15599" max="15841" width="9.140625" style="1"/>
    <col min="15842" max="15842" width="11.140625" style="1" bestFit="1" customWidth="1"/>
    <col min="15843" max="15843" width="55.7109375" style="1" customWidth="1"/>
    <col min="15844" max="15844" width="15.28515625" style="1" customWidth="1"/>
    <col min="15845" max="15845" width="4.28515625" style="1" bestFit="1" customWidth="1"/>
    <col min="15846" max="15846" width="7" style="1" bestFit="1" customWidth="1"/>
    <col min="15847" max="15847" width="8.7109375" style="1" bestFit="1" customWidth="1"/>
    <col min="15848" max="15848" width="14.7109375" style="1" bestFit="1" customWidth="1"/>
    <col min="15849" max="15849" width="9.140625" style="1"/>
    <col min="15850" max="15850" width="4.28515625" style="1" bestFit="1" customWidth="1"/>
    <col min="15851" max="15851" width="6" style="1" bestFit="1" customWidth="1"/>
    <col min="15852" max="15852" width="10.85546875" style="1" bestFit="1" customWidth="1"/>
    <col min="15853" max="15853" width="11" style="1" bestFit="1" customWidth="1"/>
    <col min="15854" max="15854" width="10.7109375" style="1" bestFit="1" customWidth="1"/>
    <col min="15855" max="16097" width="9.140625" style="1"/>
    <col min="16098" max="16098" width="11.140625" style="1" bestFit="1" customWidth="1"/>
    <col min="16099" max="16099" width="55.7109375" style="1" customWidth="1"/>
    <col min="16100" max="16100" width="15.28515625" style="1" customWidth="1"/>
    <col min="16101" max="16101" width="4.28515625" style="1" bestFit="1" customWidth="1"/>
    <col min="16102" max="16102" width="7" style="1" bestFit="1" customWidth="1"/>
    <col min="16103" max="16103" width="8.7109375" style="1" bestFit="1" customWidth="1"/>
    <col min="16104" max="16104" width="14.7109375" style="1" bestFit="1" customWidth="1"/>
    <col min="16105" max="16105" width="9.140625" style="1"/>
    <col min="16106" max="16106" width="4.28515625" style="1" bestFit="1" customWidth="1"/>
    <col min="16107" max="16107" width="6" style="1" bestFit="1" customWidth="1"/>
    <col min="16108" max="16108" width="10.85546875" style="1" bestFit="1" customWidth="1"/>
    <col min="16109" max="16109" width="11" style="1" bestFit="1" customWidth="1"/>
    <col min="16110" max="16110" width="10.7109375" style="1" bestFit="1" customWidth="1"/>
    <col min="16111" max="16384" width="9.140625" style="1"/>
  </cols>
  <sheetData>
    <row r="1" spans="2:9" ht="24" customHeight="1" thickBot="1" x14ac:dyDescent="0.3">
      <c r="B1" s="265" t="s">
        <v>156</v>
      </c>
      <c r="C1" s="265"/>
      <c r="D1" s="265"/>
      <c r="E1" s="265"/>
      <c r="F1" s="265"/>
      <c r="G1" s="265"/>
      <c r="H1" s="265"/>
    </row>
    <row r="2" spans="2:9" ht="17.25" customHeight="1" thickBot="1" x14ac:dyDescent="0.25">
      <c r="B2" s="266" t="s">
        <v>317</v>
      </c>
      <c r="C2" s="267"/>
      <c r="D2" s="267"/>
      <c r="E2" s="267"/>
      <c r="F2" s="267"/>
      <c r="G2" s="267"/>
      <c r="H2" s="268"/>
      <c r="I2" s="60"/>
    </row>
    <row r="3" spans="2:9" ht="22.5" customHeight="1" x14ac:dyDescent="0.2">
      <c r="B3" s="269" t="s">
        <v>291</v>
      </c>
      <c r="C3" s="269"/>
      <c r="D3" s="269"/>
      <c r="E3" s="269"/>
      <c r="F3" s="269"/>
      <c r="G3" s="269"/>
      <c r="H3" s="269"/>
      <c r="I3" s="60"/>
    </row>
    <row r="4" spans="2:9" ht="13.5" customHeight="1" x14ac:dyDescent="0.2">
      <c r="B4" s="154" t="s">
        <v>276</v>
      </c>
      <c r="C4" s="157" t="s">
        <v>309</v>
      </c>
      <c r="D4" s="148"/>
      <c r="E4" s="148"/>
      <c r="F4" s="148"/>
      <c r="G4" s="148"/>
      <c r="H4" s="148"/>
      <c r="I4" s="60"/>
    </row>
    <row r="5" spans="2:9" s="2" customFormat="1" ht="14.25" customHeight="1" x14ac:dyDescent="0.2">
      <c r="B5" s="154" t="s">
        <v>275</v>
      </c>
      <c r="C5" s="157" t="s">
        <v>277</v>
      </c>
      <c r="D5" s="148"/>
      <c r="E5" s="148"/>
      <c r="F5" s="148"/>
      <c r="G5" s="148"/>
      <c r="H5" s="148"/>
      <c r="I5" s="60"/>
    </row>
    <row r="6" spans="2:9" s="2" customFormat="1" ht="15" customHeight="1" x14ac:dyDescent="0.2">
      <c r="B6" s="154" t="s">
        <v>157</v>
      </c>
      <c r="C6" s="148"/>
      <c r="D6" s="148"/>
      <c r="E6" s="148"/>
      <c r="F6" s="148"/>
      <c r="G6" s="148"/>
      <c r="H6" s="148"/>
      <c r="I6" s="58"/>
    </row>
    <row r="7" spans="2:9" s="2" customFormat="1" ht="15" customHeight="1" x14ac:dyDescent="0.2">
      <c r="B7" s="155" t="s">
        <v>158</v>
      </c>
      <c r="C7" s="65"/>
      <c r="D7" s="148"/>
      <c r="E7" s="148"/>
      <c r="F7" s="148"/>
      <c r="G7" s="148"/>
      <c r="H7" s="148"/>
      <c r="I7" s="60"/>
    </row>
    <row r="8" spans="2:9" ht="13.5" customHeight="1" thickBot="1" x14ac:dyDescent="0.25">
      <c r="B8" s="1"/>
      <c r="C8" s="1"/>
      <c r="D8" s="3"/>
      <c r="E8" s="3"/>
      <c r="F8" s="3"/>
      <c r="G8" s="3"/>
      <c r="H8" s="3"/>
    </row>
    <row r="9" spans="2:9" s="2" customFormat="1" ht="17.25" thickBot="1" x14ac:dyDescent="0.25">
      <c r="B9" s="258" t="s">
        <v>297</v>
      </c>
      <c r="C9" s="272"/>
      <c r="D9" s="272"/>
      <c r="E9" s="272"/>
      <c r="F9" s="272"/>
      <c r="G9" s="272"/>
      <c r="H9" s="273"/>
      <c r="I9" s="60"/>
    </row>
    <row r="10" spans="2:9" s="2" customFormat="1" x14ac:dyDescent="0.2">
      <c r="B10" s="255" t="s">
        <v>1</v>
      </c>
      <c r="C10" s="256"/>
      <c r="D10" s="256"/>
      <c r="E10" s="256"/>
      <c r="F10" s="256"/>
      <c r="G10" s="256"/>
      <c r="H10" s="257"/>
    </row>
    <row r="11" spans="2:9" s="2" customFormat="1" ht="27" x14ac:dyDescent="0.2">
      <c r="B11" s="4" t="s">
        <v>2</v>
      </c>
      <c r="C11" s="5" t="s">
        <v>3</v>
      </c>
      <c r="D11" s="6" t="s">
        <v>0</v>
      </c>
      <c r="E11" s="7" t="s">
        <v>4</v>
      </c>
      <c r="F11" s="5" t="s">
        <v>5</v>
      </c>
      <c r="G11" s="5" t="s">
        <v>6</v>
      </c>
      <c r="H11" s="4" t="s">
        <v>7</v>
      </c>
      <c r="I11" s="60"/>
    </row>
    <row r="12" spans="2:9" s="2" customFormat="1" ht="15" customHeight="1" x14ac:dyDescent="0.25">
      <c r="B12" s="68">
        <v>111111321</v>
      </c>
      <c r="C12" s="69" t="s">
        <v>219</v>
      </c>
      <c r="D12" s="93" t="s">
        <v>218</v>
      </c>
      <c r="E12" s="8" t="s">
        <v>28</v>
      </c>
      <c r="F12" s="164">
        <v>200</v>
      </c>
      <c r="G12" s="17"/>
      <c r="H12" s="59">
        <f t="shared" ref="H12:H23" si="0">G12*F12</f>
        <v>0</v>
      </c>
      <c r="I12" s="60"/>
    </row>
    <row r="13" spans="2:9" s="2" customFormat="1" ht="15" customHeight="1" x14ac:dyDescent="0.25">
      <c r="B13" s="68">
        <v>184852241</v>
      </c>
      <c r="C13" s="69" t="s">
        <v>182</v>
      </c>
      <c r="D13" s="52" t="s">
        <v>234</v>
      </c>
      <c r="E13" s="132" t="s">
        <v>8</v>
      </c>
      <c r="F13" s="95">
        <v>1</v>
      </c>
      <c r="G13" s="95"/>
      <c r="H13" s="59">
        <f>G13*F13</f>
        <v>0</v>
      </c>
      <c r="I13" s="60"/>
    </row>
    <row r="14" spans="2:9" s="2" customFormat="1" x14ac:dyDescent="0.2">
      <c r="B14" s="67">
        <v>184818231</v>
      </c>
      <c r="C14" s="15" t="s">
        <v>278</v>
      </c>
      <c r="D14" s="93" t="s">
        <v>244</v>
      </c>
      <c r="E14" s="94" t="s">
        <v>8</v>
      </c>
      <c r="F14" s="95">
        <v>8</v>
      </c>
      <c r="G14" s="95"/>
      <c r="H14" s="59">
        <f>G14*F14</f>
        <v>0</v>
      </c>
      <c r="I14" s="60"/>
    </row>
    <row r="15" spans="2:9" s="2" customFormat="1" x14ac:dyDescent="0.25">
      <c r="B15" s="68">
        <v>184818232</v>
      </c>
      <c r="C15" s="96" t="s">
        <v>238</v>
      </c>
      <c r="D15" s="93" t="s">
        <v>235</v>
      </c>
      <c r="E15" s="94" t="s">
        <v>8</v>
      </c>
      <c r="F15" s="95">
        <v>2</v>
      </c>
      <c r="G15" s="95"/>
      <c r="H15" s="59">
        <f>G15*F15</f>
        <v>0</v>
      </c>
      <c r="I15" s="60"/>
    </row>
    <row r="16" spans="2:9" s="2" customFormat="1" x14ac:dyDescent="0.25">
      <c r="B16" s="68" t="s">
        <v>110</v>
      </c>
      <c r="C16" s="97" t="s">
        <v>237</v>
      </c>
      <c r="D16" s="52" t="s">
        <v>236</v>
      </c>
      <c r="E16" s="94" t="s">
        <v>8</v>
      </c>
      <c r="F16" s="95">
        <v>1</v>
      </c>
      <c r="G16" s="95"/>
      <c r="H16" s="59">
        <f>G16*F16</f>
        <v>0</v>
      </c>
      <c r="I16" s="60"/>
    </row>
    <row r="17" spans="2:9" s="2" customFormat="1" x14ac:dyDescent="0.2">
      <c r="B17" s="43" t="s">
        <v>110</v>
      </c>
      <c r="C17" s="15" t="s">
        <v>60</v>
      </c>
      <c r="D17" s="93"/>
      <c r="E17" s="94" t="s">
        <v>8</v>
      </c>
      <c r="F17" s="95">
        <v>1</v>
      </c>
      <c r="G17" s="95"/>
      <c r="H17" s="59">
        <f t="shared" si="0"/>
        <v>0</v>
      </c>
    </row>
    <row r="18" spans="2:9" s="2" customFormat="1" x14ac:dyDescent="0.2">
      <c r="B18" s="43" t="s">
        <v>110</v>
      </c>
      <c r="C18" s="15" t="s">
        <v>302</v>
      </c>
      <c r="D18" s="93"/>
      <c r="E18" s="94" t="s">
        <v>8</v>
      </c>
      <c r="F18" s="17">
        <v>1</v>
      </c>
      <c r="G18" s="95"/>
      <c r="H18" s="59">
        <f t="shared" si="0"/>
        <v>0</v>
      </c>
      <c r="I18" s="60"/>
    </row>
    <row r="19" spans="2:9" s="2" customFormat="1" ht="15" customHeight="1" x14ac:dyDescent="0.25">
      <c r="B19" s="83">
        <v>113107245</v>
      </c>
      <c r="C19" s="83" t="s">
        <v>281</v>
      </c>
      <c r="D19" s="196" t="s">
        <v>282</v>
      </c>
      <c r="E19" s="8" t="s">
        <v>28</v>
      </c>
      <c r="F19" s="95">
        <v>690</v>
      </c>
      <c r="G19" s="95"/>
      <c r="H19" s="59">
        <f t="shared" si="0"/>
        <v>0</v>
      </c>
      <c r="I19" s="190"/>
    </row>
    <row r="20" spans="2:9" s="2" customFormat="1" ht="15" customHeight="1" x14ac:dyDescent="0.25">
      <c r="B20" s="83">
        <v>113107245</v>
      </c>
      <c r="C20" s="83" t="s">
        <v>281</v>
      </c>
      <c r="D20" s="52" t="s">
        <v>226</v>
      </c>
      <c r="E20" s="8" t="s">
        <v>28</v>
      </c>
      <c r="F20" s="95">
        <v>20</v>
      </c>
      <c r="G20" s="95"/>
      <c r="H20" s="59">
        <f t="shared" si="0"/>
        <v>0</v>
      </c>
      <c r="I20" s="190"/>
    </row>
    <row r="21" spans="2:9" s="2" customFormat="1" ht="29.25" customHeight="1" x14ac:dyDescent="0.2">
      <c r="B21" s="67">
        <v>121151113</v>
      </c>
      <c r="C21" s="189" t="s">
        <v>181</v>
      </c>
      <c r="D21" s="156" t="s">
        <v>159</v>
      </c>
      <c r="E21" s="8" t="s">
        <v>28</v>
      </c>
      <c r="F21" s="74">
        <v>508</v>
      </c>
      <c r="G21" s="77"/>
      <c r="H21" s="59">
        <f t="shared" si="0"/>
        <v>0</v>
      </c>
      <c r="I21" s="60"/>
    </row>
    <row r="22" spans="2:9" s="2" customFormat="1" ht="46.5" customHeight="1" x14ac:dyDescent="0.2">
      <c r="B22" s="67">
        <v>122151104</v>
      </c>
      <c r="C22" s="102" t="s">
        <v>227</v>
      </c>
      <c r="D22" s="111" t="s">
        <v>228</v>
      </c>
      <c r="E22" s="100" t="s">
        <v>22</v>
      </c>
      <c r="F22" s="95">
        <v>30</v>
      </c>
      <c r="G22" s="95"/>
      <c r="H22" s="59">
        <f t="shared" si="0"/>
        <v>0</v>
      </c>
      <c r="I22" s="60"/>
    </row>
    <row r="23" spans="2:9" s="2" customFormat="1" ht="15" customHeight="1" x14ac:dyDescent="0.25">
      <c r="B23" s="68">
        <v>181152302</v>
      </c>
      <c r="C23" s="80" t="s">
        <v>62</v>
      </c>
      <c r="D23" s="10" t="s">
        <v>307</v>
      </c>
      <c r="E23" s="8" t="s">
        <v>24</v>
      </c>
      <c r="F23" s="95">
        <v>335</v>
      </c>
      <c r="G23" s="95"/>
      <c r="H23" s="59">
        <f t="shared" si="0"/>
        <v>0</v>
      </c>
    </row>
    <row r="24" spans="2:9" s="2" customFormat="1" ht="29.25" customHeight="1" x14ac:dyDescent="0.2">
      <c r="B24" s="67" t="s">
        <v>110</v>
      </c>
      <c r="C24" s="43" t="s">
        <v>308</v>
      </c>
      <c r="D24" s="52" t="s">
        <v>263</v>
      </c>
      <c r="E24" s="8" t="s">
        <v>24</v>
      </c>
      <c r="F24" s="95">
        <v>65</v>
      </c>
      <c r="G24" s="95"/>
      <c r="H24" s="59">
        <f t="shared" ref="H24:H34" si="1">G24*F24</f>
        <v>0</v>
      </c>
      <c r="I24" s="60"/>
    </row>
    <row r="25" spans="2:9" s="2" customFormat="1" ht="39" customHeight="1" x14ac:dyDescent="0.2">
      <c r="B25" s="84">
        <v>184813511</v>
      </c>
      <c r="C25" s="85" t="s">
        <v>26</v>
      </c>
      <c r="D25" s="72" t="s">
        <v>266</v>
      </c>
      <c r="E25" s="8" t="s">
        <v>24</v>
      </c>
      <c r="F25" s="95">
        <v>610</v>
      </c>
      <c r="G25" s="30"/>
      <c r="H25" s="59">
        <f t="shared" si="1"/>
        <v>0</v>
      </c>
      <c r="I25" s="60"/>
    </row>
    <row r="26" spans="2:9" s="2" customFormat="1" ht="40.5" customHeight="1" x14ac:dyDescent="0.2">
      <c r="B26" s="83">
        <v>111311113</v>
      </c>
      <c r="C26" s="103" t="s">
        <v>229</v>
      </c>
      <c r="D26" s="72" t="s">
        <v>266</v>
      </c>
      <c r="E26" s="8" t="s">
        <v>24</v>
      </c>
      <c r="F26" s="64">
        <v>610</v>
      </c>
      <c r="G26" s="30"/>
      <c r="H26" s="59">
        <f t="shared" si="1"/>
        <v>0</v>
      </c>
    </row>
    <row r="27" spans="2:9" s="2" customFormat="1" ht="24.75" customHeight="1" x14ac:dyDescent="0.2">
      <c r="B27" s="67">
        <v>111301111</v>
      </c>
      <c r="C27" s="73" t="s">
        <v>189</v>
      </c>
      <c r="D27" s="52" t="s">
        <v>191</v>
      </c>
      <c r="E27" s="8" t="s">
        <v>24</v>
      </c>
      <c r="F27" s="64">
        <v>1468</v>
      </c>
      <c r="G27" s="30"/>
      <c r="H27" s="59">
        <f t="shared" si="1"/>
        <v>0</v>
      </c>
      <c r="I27" s="51"/>
    </row>
    <row r="28" spans="2:9" s="2" customFormat="1" ht="15" customHeight="1" x14ac:dyDescent="0.25">
      <c r="B28" s="68">
        <v>182303113</v>
      </c>
      <c r="C28" s="185" t="s">
        <v>264</v>
      </c>
      <c r="D28" s="52" t="s">
        <v>283</v>
      </c>
      <c r="E28" s="8" t="s">
        <v>24</v>
      </c>
      <c r="F28" s="64">
        <v>710</v>
      </c>
      <c r="G28" s="30"/>
      <c r="H28" s="59">
        <f t="shared" si="1"/>
        <v>0</v>
      </c>
    </row>
    <row r="29" spans="2:9" s="2" customFormat="1" ht="15" customHeight="1" x14ac:dyDescent="0.2">
      <c r="B29" s="67">
        <v>181006114</v>
      </c>
      <c r="C29" s="158" t="s">
        <v>192</v>
      </c>
      <c r="D29" s="52" t="s">
        <v>283</v>
      </c>
      <c r="E29" s="8" t="s">
        <v>24</v>
      </c>
      <c r="F29" s="64">
        <v>710</v>
      </c>
      <c r="G29" s="30"/>
      <c r="H29" s="59">
        <f t="shared" si="1"/>
        <v>0</v>
      </c>
    </row>
    <row r="30" spans="2:9" s="2" customFormat="1" ht="32.25" customHeight="1" x14ac:dyDescent="0.2">
      <c r="B30" s="67">
        <v>183403113</v>
      </c>
      <c r="C30" s="158" t="s">
        <v>190</v>
      </c>
      <c r="D30" s="52" t="s">
        <v>230</v>
      </c>
      <c r="E30" s="8" t="s">
        <v>24</v>
      </c>
      <c r="F30" s="64">
        <v>3340</v>
      </c>
      <c r="G30" s="30"/>
      <c r="H30" s="59">
        <f t="shared" si="1"/>
        <v>0</v>
      </c>
      <c r="I30" s="51"/>
    </row>
    <row r="31" spans="2:9" s="2" customFormat="1" ht="24.75" customHeight="1" x14ac:dyDescent="0.2">
      <c r="B31" s="67">
        <v>181151331</v>
      </c>
      <c r="C31" s="98" t="s">
        <v>188</v>
      </c>
      <c r="D31" s="52" t="s">
        <v>230</v>
      </c>
      <c r="E31" s="8" t="s">
        <v>24</v>
      </c>
      <c r="F31" s="64">
        <v>3340</v>
      </c>
      <c r="G31" s="95"/>
      <c r="H31" s="59">
        <f t="shared" si="1"/>
        <v>0</v>
      </c>
    </row>
    <row r="32" spans="2:9" s="2" customFormat="1" ht="24.75" customHeight="1" x14ac:dyDescent="0.2">
      <c r="B32" s="105">
        <v>183403131</v>
      </c>
      <c r="C32" s="158" t="s">
        <v>27</v>
      </c>
      <c r="D32" s="72" t="s">
        <v>232</v>
      </c>
      <c r="E32" s="8" t="s">
        <v>24</v>
      </c>
      <c r="F32" s="64">
        <v>100</v>
      </c>
      <c r="G32" s="30"/>
      <c r="H32" s="59">
        <f t="shared" si="1"/>
        <v>0</v>
      </c>
      <c r="I32" s="60"/>
    </row>
    <row r="33" spans="2:9" s="2" customFormat="1" ht="27.75" customHeight="1" x14ac:dyDescent="0.25">
      <c r="B33" s="82">
        <v>183403153</v>
      </c>
      <c r="C33" s="31" t="s">
        <v>14</v>
      </c>
      <c r="D33" s="52" t="s">
        <v>230</v>
      </c>
      <c r="E33" s="8" t="s">
        <v>24</v>
      </c>
      <c r="F33" s="163">
        <v>3340</v>
      </c>
      <c r="G33" s="54"/>
      <c r="H33" s="57">
        <f t="shared" si="1"/>
        <v>0</v>
      </c>
      <c r="I33" s="60"/>
    </row>
    <row r="34" spans="2:9" s="2" customFormat="1" ht="28.5" customHeight="1" x14ac:dyDescent="0.2">
      <c r="B34" s="67">
        <v>119005153</v>
      </c>
      <c r="C34" s="162" t="s">
        <v>186</v>
      </c>
      <c r="D34" s="93" t="s">
        <v>185</v>
      </c>
      <c r="E34" s="8" t="s">
        <v>8</v>
      </c>
      <c r="F34" s="17">
        <v>15</v>
      </c>
      <c r="G34" s="95"/>
      <c r="H34" s="59">
        <f t="shared" si="1"/>
        <v>0</v>
      </c>
      <c r="I34" s="60"/>
    </row>
    <row r="35" spans="2:9" s="2" customFormat="1" ht="27" customHeight="1" x14ac:dyDescent="0.2">
      <c r="B35" s="67">
        <v>119005131</v>
      </c>
      <c r="C35" s="67" t="s">
        <v>233</v>
      </c>
      <c r="D35" s="79" t="s">
        <v>187</v>
      </c>
      <c r="E35" s="8" t="s">
        <v>24</v>
      </c>
      <c r="F35" s="163">
        <v>410</v>
      </c>
      <c r="G35" s="54"/>
      <c r="H35" s="57">
        <f t="shared" ref="H35" si="2">G35*F35</f>
        <v>0</v>
      </c>
      <c r="I35" s="60"/>
    </row>
    <row r="36" spans="2:9" s="2" customFormat="1" ht="15" customHeight="1" thickBot="1" x14ac:dyDescent="0.3">
      <c r="B36" s="71">
        <v>998231311</v>
      </c>
      <c r="C36" s="71" t="s">
        <v>265</v>
      </c>
      <c r="D36" s="61" t="s">
        <v>280</v>
      </c>
      <c r="E36" s="81" t="s">
        <v>35</v>
      </c>
      <c r="F36" s="169">
        <v>284</v>
      </c>
      <c r="G36" s="30"/>
      <c r="H36" s="112">
        <f t="shared" ref="H36" si="3">G36*F36</f>
        <v>0</v>
      </c>
      <c r="I36" s="60"/>
    </row>
    <row r="37" spans="2:9" s="2" customFormat="1" ht="15" customHeight="1" thickBot="1" x14ac:dyDescent="0.4">
      <c r="B37" s="270" t="s">
        <v>21</v>
      </c>
      <c r="C37" s="271"/>
      <c r="D37" s="271"/>
      <c r="E37" s="271"/>
      <c r="F37" s="271"/>
      <c r="G37" s="271"/>
      <c r="H37" s="120">
        <f>SUM(H12:H36)</f>
        <v>0</v>
      </c>
      <c r="I37" s="107"/>
    </row>
    <row r="38" spans="2:9" s="2" customFormat="1" ht="15" customHeight="1" x14ac:dyDescent="0.35">
      <c r="B38" s="230" t="s">
        <v>10</v>
      </c>
      <c r="C38" s="230"/>
      <c r="D38" s="230"/>
      <c r="E38" s="230"/>
      <c r="F38" s="230"/>
      <c r="G38" s="230"/>
      <c r="H38" s="231"/>
      <c r="I38" s="107"/>
    </row>
    <row r="39" spans="2:9" s="2" customFormat="1" ht="27" customHeight="1" x14ac:dyDescent="0.35">
      <c r="B39" s="16" t="s">
        <v>16</v>
      </c>
      <c r="C39" s="16" t="s">
        <v>12</v>
      </c>
      <c r="D39" s="6" t="s">
        <v>0</v>
      </c>
      <c r="E39" s="7" t="s">
        <v>4</v>
      </c>
      <c r="F39" s="5" t="s">
        <v>5</v>
      </c>
      <c r="G39" s="5" t="s">
        <v>6</v>
      </c>
      <c r="H39" s="4" t="s">
        <v>7</v>
      </c>
      <c r="I39" s="107"/>
    </row>
    <row r="40" spans="2:9" s="2" customFormat="1" ht="24.75" customHeight="1" x14ac:dyDescent="0.35">
      <c r="B40" s="15" t="s">
        <v>110</v>
      </c>
      <c r="C40" s="15" t="s">
        <v>240</v>
      </c>
      <c r="D40" s="165" t="s">
        <v>242</v>
      </c>
      <c r="E40" s="94" t="s">
        <v>239</v>
      </c>
      <c r="F40" s="17">
        <v>14</v>
      </c>
      <c r="G40" s="95"/>
      <c r="H40" s="13">
        <f t="shared" ref="H40:H46" si="4">G40*F40</f>
        <v>0</v>
      </c>
      <c r="I40" s="107"/>
    </row>
    <row r="41" spans="2:9" s="2" customFormat="1" ht="24.75" customHeight="1" x14ac:dyDescent="0.35">
      <c r="B41" s="15" t="s">
        <v>110</v>
      </c>
      <c r="C41" s="15" t="s">
        <v>241</v>
      </c>
      <c r="D41" s="165" t="s">
        <v>242</v>
      </c>
      <c r="E41" s="94" t="s">
        <v>239</v>
      </c>
      <c r="F41" s="17">
        <v>1</v>
      </c>
      <c r="G41" s="95"/>
      <c r="H41" s="13">
        <f t="shared" si="4"/>
        <v>0</v>
      </c>
      <c r="I41" s="107"/>
    </row>
    <row r="42" spans="2:9" s="2" customFormat="1" ht="24.75" customHeight="1" x14ac:dyDescent="0.35">
      <c r="B42" s="67">
        <v>25234001</v>
      </c>
      <c r="C42" s="87" t="s">
        <v>63</v>
      </c>
      <c r="D42" s="76" t="s">
        <v>31</v>
      </c>
      <c r="E42" s="77" t="s">
        <v>30</v>
      </c>
      <c r="F42" s="77">
        <v>0.30499999999999999</v>
      </c>
      <c r="G42" s="74"/>
      <c r="H42" s="13">
        <f t="shared" si="4"/>
        <v>0</v>
      </c>
      <c r="I42" s="107"/>
    </row>
    <row r="43" spans="2:9" s="2" customFormat="1" ht="15" customHeight="1" x14ac:dyDescent="0.25">
      <c r="B43" s="197" t="s">
        <v>110</v>
      </c>
      <c r="C43" s="197" t="s">
        <v>197</v>
      </c>
      <c r="D43" s="198" t="s">
        <v>284</v>
      </c>
      <c r="E43" s="77" t="s">
        <v>35</v>
      </c>
      <c r="F43" s="77">
        <v>183</v>
      </c>
      <c r="G43" s="77"/>
      <c r="H43" s="57">
        <f t="shared" si="4"/>
        <v>0</v>
      </c>
      <c r="I43" s="190"/>
    </row>
    <row r="44" spans="2:9" s="2" customFormat="1" ht="29.25" customHeight="1" x14ac:dyDescent="0.25">
      <c r="B44" s="197" t="s">
        <v>110</v>
      </c>
      <c r="C44" s="197" t="s">
        <v>197</v>
      </c>
      <c r="D44" s="198" t="s">
        <v>285</v>
      </c>
      <c r="E44" s="77" t="s">
        <v>35</v>
      </c>
      <c r="F44" s="77">
        <v>247</v>
      </c>
      <c r="G44" s="77"/>
      <c r="H44" s="57">
        <f t="shared" si="4"/>
        <v>0</v>
      </c>
      <c r="I44" s="191"/>
    </row>
    <row r="45" spans="2:9" s="2" customFormat="1" ht="15" customHeight="1" x14ac:dyDescent="0.25">
      <c r="B45" s="160" t="s">
        <v>110</v>
      </c>
      <c r="C45" s="197" t="s">
        <v>183</v>
      </c>
      <c r="D45" s="199" t="s">
        <v>279</v>
      </c>
      <c r="E45" s="166" t="s">
        <v>8</v>
      </c>
      <c r="F45" s="166">
        <v>1</v>
      </c>
      <c r="G45" s="166"/>
      <c r="H45" s="57">
        <f t="shared" si="4"/>
        <v>0</v>
      </c>
      <c r="I45" s="190"/>
    </row>
    <row r="46" spans="2:9" s="2" customFormat="1" ht="15" customHeight="1" thickBot="1" x14ac:dyDescent="0.3">
      <c r="B46" s="71">
        <v>10364101</v>
      </c>
      <c r="C46" s="197" t="s">
        <v>243</v>
      </c>
      <c r="D46" s="200"/>
      <c r="E46" s="77" t="s">
        <v>35</v>
      </c>
      <c r="F46" s="77">
        <v>284</v>
      </c>
      <c r="G46" s="77"/>
      <c r="H46" s="57">
        <f t="shared" si="4"/>
        <v>0</v>
      </c>
      <c r="I46" s="190"/>
    </row>
    <row r="47" spans="2:9" s="2" customFormat="1" ht="15" customHeight="1" thickBot="1" x14ac:dyDescent="0.4">
      <c r="B47" s="234" t="s">
        <v>13</v>
      </c>
      <c r="C47" s="235"/>
      <c r="D47" s="235"/>
      <c r="E47" s="235"/>
      <c r="F47" s="235"/>
      <c r="G47" s="235"/>
      <c r="H47" s="120">
        <f>SUM(H40:H46)</f>
        <v>0</v>
      </c>
      <c r="I47" s="107"/>
    </row>
    <row r="48" spans="2:9" s="2" customFormat="1" ht="15" customHeight="1" thickBot="1" x14ac:dyDescent="0.4">
      <c r="B48" s="253" t="s">
        <v>66</v>
      </c>
      <c r="C48" s="254"/>
      <c r="D48" s="254"/>
      <c r="E48" s="254"/>
      <c r="F48" s="254"/>
      <c r="G48" s="254"/>
      <c r="H48" s="126">
        <f>SUM(H37,H47)</f>
        <v>0</v>
      </c>
      <c r="I48" s="107"/>
    </row>
    <row r="49" spans="2:15" s="2" customFormat="1" ht="15" customHeight="1" thickBot="1" x14ac:dyDescent="0.4">
      <c r="B49" s="106"/>
      <c r="C49" s="106"/>
      <c r="D49" s="106"/>
      <c r="E49" s="106"/>
      <c r="F49" s="106"/>
      <c r="G49" s="106"/>
      <c r="H49" s="63"/>
      <c r="I49" s="107"/>
    </row>
    <row r="50" spans="2:15" s="2" customFormat="1" ht="15" customHeight="1" thickBot="1" x14ac:dyDescent="0.25">
      <c r="B50" s="258" t="s">
        <v>298</v>
      </c>
      <c r="C50" s="259"/>
      <c r="D50" s="259"/>
      <c r="E50" s="259"/>
      <c r="F50" s="259"/>
      <c r="G50" s="259"/>
      <c r="H50" s="260"/>
    </row>
    <row r="51" spans="2:15" s="2" customFormat="1" ht="15" customHeight="1" x14ac:dyDescent="0.2">
      <c r="B51" s="255" t="s">
        <v>1</v>
      </c>
      <c r="C51" s="256"/>
      <c r="D51" s="256"/>
      <c r="E51" s="256"/>
      <c r="F51" s="256"/>
      <c r="G51" s="256"/>
      <c r="H51" s="257"/>
    </row>
    <row r="52" spans="2:15" s="2" customFormat="1" ht="27" customHeight="1" x14ac:dyDescent="0.2">
      <c r="B52" s="4" t="s">
        <v>2</v>
      </c>
      <c r="C52" s="5" t="s">
        <v>3</v>
      </c>
      <c r="D52" s="6" t="s">
        <v>0</v>
      </c>
      <c r="E52" s="7" t="s">
        <v>4</v>
      </c>
      <c r="F52" s="5" t="s">
        <v>5</v>
      </c>
      <c r="G52" s="5" t="s">
        <v>6</v>
      </c>
      <c r="H52" s="4" t="s">
        <v>7</v>
      </c>
    </row>
    <row r="53" spans="2:15" s="2" customFormat="1" ht="15" customHeight="1" x14ac:dyDescent="0.25">
      <c r="B53" s="104" t="s">
        <v>194</v>
      </c>
      <c r="C53" s="83" t="s">
        <v>195</v>
      </c>
      <c r="D53" s="61" t="s">
        <v>267</v>
      </c>
      <c r="E53" s="8" t="s">
        <v>24</v>
      </c>
      <c r="F53" s="95">
        <v>295</v>
      </c>
      <c r="G53" s="95"/>
      <c r="H53" s="59">
        <f>G53*F53</f>
        <v>0</v>
      </c>
      <c r="I53" s="60"/>
    </row>
    <row r="54" spans="2:15" s="2" customFormat="1" ht="15" customHeight="1" x14ac:dyDescent="0.25">
      <c r="B54" s="68">
        <v>564730111</v>
      </c>
      <c r="C54" s="66" t="s">
        <v>196</v>
      </c>
      <c r="D54" s="10" t="s">
        <v>193</v>
      </c>
      <c r="E54" s="8" t="s">
        <v>24</v>
      </c>
      <c r="F54" s="95">
        <v>295</v>
      </c>
      <c r="G54" s="95"/>
      <c r="H54" s="59">
        <f>G54*F54</f>
        <v>0</v>
      </c>
      <c r="I54" s="60"/>
    </row>
    <row r="55" spans="2:15" s="2" customFormat="1" ht="21" customHeight="1" x14ac:dyDescent="0.25">
      <c r="B55" s="68" t="s">
        <v>110</v>
      </c>
      <c r="C55" s="97" t="s">
        <v>64</v>
      </c>
      <c r="D55" s="10" t="s">
        <v>303</v>
      </c>
      <c r="E55" s="8" t="s">
        <v>24</v>
      </c>
      <c r="F55" s="95">
        <v>295</v>
      </c>
      <c r="G55" s="95"/>
      <c r="H55" s="59">
        <f>G55*F55</f>
        <v>0</v>
      </c>
      <c r="I55" s="60"/>
    </row>
    <row r="56" spans="2:15" s="2" customFormat="1" ht="39.75" customHeight="1" x14ac:dyDescent="0.2">
      <c r="B56" s="43" t="s">
        <v>110</v>
      </c>
      <c r="C56" s="43" t="s">
        <v>262</v>
      </c>
      <c r="D56" s="52" t="s">
        <v>32</v>
      </c>
      <c r="E56" s="74" t="s">
        <v>29</v>
      </c>
      <c r="F56" s="192">
        <v>257</v>
      </c>
      <c r="G56" s="30"/>
      <c r="H56" s="114">
        <f>G56*F56</f>
        <v>0</v>
      </c>
    </row>
    <row r="57" spans="2:15" s="2" customFormat="1" ht="15" customHeight="1" thickBot="1" x14ac:dyDescent="0.3">
      <c r="B57" s="71">
        <v>998231311</v>
      </c>
      <c r="C57" s="71" t="s">
        <v>56</v>
      </c>
      <c r="D57" s="61"/>
      <c r="E57" s="81" t="s">
        <v>35</v>
      </c>
      <c r="F57" s="169">
        <v>138</v>
      </c>
      <c r="G57" s="30"/>
      <c r="H57" s="112">
        <f t="shared" ref="H57" si="5">G57*F57</f>
        <v>0</v>
      </c>
    </row>
    <row r="58" spans="2:15" s="2" customFormat="1" ht="15" customHeight="1" thickBot="1" x14ac:dyDescent="0.25">
      <c r="B58" s="270" t="s">
        <v>65</v>
      </c>
      <c r="C58" s="271"/>
      <c r="D58" s="271"/>
      <c r="E58" s="271"/>
      <c r="F58" s="271"/>
      <c r="G58" s="271"/>
      <c r="H58" s="120">
        <f>SUM(H53:H57)</f>
        <v>0</v>
      </c>
    </row>
    <row r="59" spans="2:15" s="2" customFormat="1" ht="14.25" thickBot="1" x14ac:dyDescent="0.25">
      <c r="B59" s="230" t="s">
        <v>10</v>
      </c>
      <c r="C59" s="230"/>
      <c r="D59" s="230"/>
      <c r="E59" s="230"/>
      <c r="F59" s="230"/>
      <c r="G59" s="230"/>
      <c r="H59" s="231"/>
    </row>
    <row r="60" spans="2:15" s="2" customFormat="1" ht="27" x14ac:dyDescent="0.2">
      <c r="B60" s="16" t="s">
        <v>16</v>
      </c>
      <c r="C60" s="16" t="s">
        <v>12</v>
      </c>
      <c r="D60" s="6" t="s">
        <v>0</v>
      </c>
      <c r="E60" s="7" t="s">
        <v>4</v>
      </c>
      <c r="F60" s="5" t="s">
        <v>5</v>
      </c>
      <c r="G60" s="5" t="s">
        <v>6</v>
      </c>
      <c r="H60" s="4" t="s">
        <v>7</v>
      </c>
    </row>
    <row r="61" spans="2:15" s="2" customFormat="1" ht="13.5" customHeight="1" thickBot="1" x14ac:dyDescent="0.45">
      <c r="B61" s="67"/>
      <c r="C61" s="32" t="s">
        <v>290</v>
      </c>
      <c r="D61" s="99"/>
      <c r="E61" s="74"/>
      <c r="F61" s="77"/>
      <c r="G61" s="77"/>
      <c r="H61" s="112"/>
      <c r="J61" s="53"/>
      <c r="O61" s="56"/>
    </row>
    <row r="62" spans="2:15" s="2" customFormat="1" ht="14.25" thickBot="1" x14ac:dyDescent="0.25">
      <c r="B62" s="251" t="s">
        <v>13</v>
      </c>
      <c r="C62" s="252"/>
      <c r="D62" s="252"/>
      <c r="E62" s="252"/>
      <c r="F62" s="252"/>
      <c r="G62" s="252"/>
      <c r="H62" s="120">
        <f>SUM(H61:H61)</f>
        <v>0</v>
      </c>
    </row>
    <row r="63" spans="2:15" s="2" customFormat="1" ht="14.25" thickBot="1" x14ac:dyDescent="0.25">
      <c r="B63" s="253" t="s">
        <v>111</v>
      </c>
      <c r="C63" s="254"/>
      <c r="D63" s="254"/>
      <c r="E63" s="254"/>
      <c r="F63" s="254"/>
      <c r="G63" s="254"/>
      <c r="H63" s="126">
        <f>SUM(H58,H62)</f>
        <v>0</v>
      </c>
      <c r="I63" s="58"/>
    </row>
    <row r="64" spans="2:15" s="2" customFormat="1" ht="14.25" thickBot="1" x14ac:dyDescent="0.25">
      <c r="B64" s="46"/>
      <c r="C64" s="46"/>
      <c r="D64" s="46"/>
      <c r="E64" s="46"/>
      <c r="F64" s="46"/>
      <c r="G64" s="86"/>
      <c r="H64" s="63"/>
      <c r="I64" s="58"/>
    </row>
    <row r="65" spans="2:9" s="2" customFormat="1" ht="17.25" thickBot="1" x14ac:dyDescent="0.25">
      <c r="B65" s="258" t="s">
        <v>299</v>
      </c>
      <c r="C65" s="259"/>
      <c r="D65" s="259"/>
      <c r="E65" s="259"/>
      <c r="F65" s="259"/>
      <c r="G65" s="259"/>
      <c r="H65" s="260"/>
      <c r="I65" s="58"/>
    </row>
    <row r="66" spans="2:9" s="2" customFormat="1" x14ac:dyDescent="0.2">
      <c r="B66" s="255" t="s">
        <v>1</v>
      </c>
      <c r="C66" s="256"/>
      <c r="D66" s="256"/>
      <c r="E66" s="256"/>
      <c r="F66" s="256"/>
      <c r="G66" s="256"/>
      <c r="H66" s="257"/>
      <c r="I66" s="58"/>
    </row>
    <row r="67" spans="2:9" s="2" customFormat="1" x14ac:dyDescent="0.25">
      <c r="B67" s="68">
        <v>451571411</v>
      </c>
      <c r="C67" s="69" t="s">
        <v>201</v>
      </c>
      <c r="D67" s="67"/>
      <c r="E67" s="8" t="s">
        <v>28</v>
      </c>
      <c r="F67" s="94">
        <v>40</v>
      </c>
      <c r="G67" s="132"/>
      <c r="H67" s="112">
        <f t="shared" ref="H67:H69" si="6">G67*F67</f>
        <v>0</v>
      </c>
      <c r="I67" s="60"/>
    </row>
    <row r="68" spans="2:9" s="2" customFormat="1" x14ac:dyDescent="0.25">
      <c r="B68" s="68">
        <v>465511224</v>
      </c>
      <c r="C68" s="69" t="s">
        <v>273</v>
      </c>
      <c r="D68" s="67"/>
      <c r="E68" s="8" t="s">
        <v>28</v>
      </c>
      <c r="F68" s="94">
        <v>40</v>
      </c>
      <c r="G68" s="132"/>
      <c r="H68" s="112">
        <f t="shared" si="6"/>
        <v>0</v>
      </c>
      <c r="I68" s="58"/>
    </row>
    <row r="69" spans="2:9" s="2" customFormat="1" ht="14.25" thickBot="1" x14ac:dyDescent="0.3">
      <c r="B69" s="71">
        <v>998231311</v>
      </c>
      <c r="C69" s="71" t="s">
        <v>56</v>
      </c>
      <c r="D69" s="61"/>
      <c r="E69" s="81" t="s">
        <v>35</v>
      </c>
      <c r="F69" s="30">
        <v>12.6</v>
      </c>
      <c r="G69" s="30"/>
      <c r="H69" s="112">
        <f t="shared" si="6"/>
        <v>0</v>
      </c>
      <c r="I69" s="58"/>
    </row>
    <row r="70" spans="2:9" s="2" customFormat="1" ht="14.25" thickBot="1" x14ac:dyDescent="0.25">
      <c r="B70" s="232" t="s">
        <v>65</v>
      </c>
      <c r="C70" s="233"/>
      <c r="D70" s="233"/>
      <c r="E70" s="233"/>
      <c r="F70" s="233"/>
      <c r="G70" s="233"/>
      <c r="H70" s="120">
        <f>SUM(H67:H69)</f>
        <v>0</v>
      </c>
      <c r="I70" s="58"/>
    </row>
    <row r="71" spans="2:9" s="2" customFormat="1" x14ac:dyDescent="0.2">
      <c r="B71" s="230" t="s">
        <v>10</v>
      </c>
      <c r="C71" s="230"/>
      <c r="D71" s="230"/>
      <c r="E71" s="230"/>
      <c r="F71" s="230"/>
      <c r="G71" s="230"/>
      <c r="H71" s="231"/>
      <c r="I71" s="58"/>
    </row>
    <row r="72" spans="2:9" s="2" customFormat="1" ht="27" x14ac:dyDescent="0.2">
      <c r="B72" s="16" t="s">
        <v>16</v>
      </c>
      <c r="C72" s="16" t="s">
        <v>12</v>
      </c>
      <c r="D72" s="6" t="s">
        <v>0</v>
      </c>
      <c r="E72" s="7" t="s">
        <v>4</v>
      </c>
      <c r="F72" s="5" t="s">
        <v>5</v>
      </c>
      <c r="G72" s="5" t="s">
        <v>6</v>
      </c>
      <c r="H72" s="4" t="s">
        <v>7</v>
      </c>
      <c r="I72" s="58"/>
    </row>
    <row r="73" spans="2:9" s="2" customFormat="1" ht="15" customHeight="1" thickBot="1" x14ac:dyDescent="0.25">
      <c r="B73" s="83" t="s">
        <v>110</v>
      </c>
      <c r="C73" s="73" t="s">
        <v>199</v>
      </c>
      <c r="D73" s="110" t="s">
        <v>198</v>
      </c>
      <c r="E73" s="8" t="s">
        <v>24</v>
      </c>
      <c r="F73" s="193">
        <v>40</v>
      </c>
      <c r="G73" s="132"/>
      <c r="H73" s="113">
        <f>G73*F73</f>
        <v>0</v>
      </c>
      <c r="I73" s="58"/>
    </row>
    <row r="74" spans="2:9" s="2" customFormat="1" ht="14.25" thickBot="1" x14ac:dyDescent="0.25">
      <c r="B74" s="234" t="s">
        <v>13</v>
      </c>
      <c r="C74" s="235"/>
      <c r="D74" s="235"/>
      <c r="E74" s="235"/>
      <c r="F74" s="235"/>
      <c r="G74" s="235"/>
      <c r="H74" s="120">
        <f>SUM(H73:H73)</f>
        <v>0</v>
      </c>
      <c r="I74" s="58"/>
    </row>
    <row r="75" spans="2:9" s="2" customFormat="1" ht="14.25" thickBot="1" x14ac:dyDescent="0.25">
      <c r="B75" s="253" t="s">
        <v>200</v>
      </c>
      <c r="C75" s="254"/>
      <c r="D75" s="254"/>
      <c r="E75" s="254"/>
      <c r="F75" s="254"/>
      <c r="G75" s="254"/>
      <c r="H75" s="126">
        <f>SUM(H70,H74)</f>
        <v>0</v>
      </c>
      <c r="I75" s="58"/>
    </row>
    <row r="76" spans="2:9" s="2" customFormat="1" ht="14.25" thickBot="1" x14ac:dyDescent="0.25">
      <c r="B76" s="19"/>
      <c r="C76" s="19"/>
      <c r="D76" s="19"/>
      <c r="E76" s="19"/>
      <c r="F76" s="19"/>
      <c r="G76" s="19"/>
      <c r="H76" s="20"/>
    </row>
    <row r="77" spans="2:9" s="2" customFormat="1" ht="17.25" thickBot="1" x14ac:dyDescent="0.25">
      <c r="B77" s="258" t="s">
        <v>314</v>
      </c>
      <c r="C77" s="259"/>
      <c r="D77" s="259"/>
      <c r="E77" s="259"/>
      <c r="F77" s="259"/>
      <c r="G77" s="259"/>
      <c r="H77" s="260"/>
    </row>
    <row r="78" spans="2:9" s="2" customFormat="1" x14ac:dyDescent="0.2">
      <c r="B78" s="255" t="s">
        <v>1</v>
      </c>
      <c r="C78" s="256"/>
      <c r="D78" s="256"/>
      <c r="E78" s="256"/>
      <c r="F78" s="256"/>
      <c r="G78" s="256"/>
      <c r="H78" s="257"/>
    </row>
    <row r="79" spans="2:9" s="2" customFormat="1" ht="27" x14ac:dyDescent="0.2">
      <c r="B79" s="4" t="s">
        <v>2</v>
      </c>
      <c r="C79" s="5" t="s">
        <v>3</v>
      </c>
      <c r="D79" s="6" t="s">
        <v>0</v>
      </c>
      <c r="E79" s="7" t="s">
        <v>4</v>
      </c>
      <c r="F79" s="5" t="s">
        <v>5</v>
      </c>
      <c r="G79" s="5" t="s">
        <v>6</v>
      </c>
      <c r="H79" s="4" t="s">
        <v>7</v>
      </c>
    </row>
    <row r="80" spans="2:9" s="2" customFormat="1" x14ac:dyDescent="0.2">
      <c r="B80" s="43" t="s">
        <v>110</v>
      </c>
      <c r="C80" s="43" t="s">
        <v>245</v>
      </c>
      <c r="D80" s="149"/>
      <c r="E80" s="94" t="s">
        <v>8</v>
      </c>
      <c r="F80" s="17">
        <v>2</v>
      </c>
      <c r="G80" s="95"/>
      <c r="H80" s="112">
        <f t="shared" ref="H80:H87" si="7">G80*F80</f>
        <v>0</v>
      </c>
    </row>
    <row r="81" spans="2:9" s="2" customFormat="1" ht="15" customHeight="1" x14ac:dyDescent="0.2">
      <c r="B81" s="43" t="s">
        <v>110</v>
      </c>
      <c r="C81" s="15" t="s">
        <v>203</v>
      </c>
      <c r="D81" s="149" t="s">
        <v>202</v>
      </c>
      <c r="E81" s="94" t="s">
        <v>8</v>
      </c>
      <c r="F81" s="17">
        <v>1</v>
      </c>
      <c r="G81" s="95"/>
      <c r="H81" s="112">
        <f t="shared" si="7"/>
        <v>0</v>
      </c>
      <c r="I81" s="150"/>
    </row>
    <row r="82" spans="2:9" s="2" customFormat="1" ht="15" customHeight="1" x14ac:dyDescent="0.2">
      <c r="B82" s="43" t="s">
        <v>110</v>
      </c>
      <c r="C82" s="15" t="s">
        <v>204</v>
      </c>
      <c r="D82" s="149" t="s">
        <v>202</v>
      </c>
      <c r="E82" s="94" t="s">
        <v>8</v>
      </c>
      <c r="F82" s="17">
        <v>1</v>
      </c>
      <c r="G82" s="95"/>
      <c r="H82" s="112">
        <f t="shared" si="7"/>
        <v>0</v>
      </c>
    </row>
    <row r="83" spans="2:9" s="2" customFormat="1" ht="15" customHeight="1" x14ac:dyDescent="0.2">
      <c r="B83" s="43" t="s">
        <v>110</v>
      </c>
      <c r="C83" s="43" t="s">
        <v>312</v>
      </c>
      <c r="D83" s="195" t="s">
        <v>202</v>
      </c>
      <c r="E83" s="132" t="s">
        <v>8</v>
      </c>
      <c r="F83" s="95">
        <v>1</v>
      </c>
      <c r="G83" s="95"/>
      <c r="H83" s="112">
        <f t="shared" si="7"/>
        <v>0</v>
      </c>
    </row>
    <row r="84" spans="2:9" s="2" customFormat="1" ht="27" x14ac:dyDescent="0.2">
      <c r="B84" s="43" t="s">
        <v>110</v>
      </c>
      <c r="C84" s="43" t="s">
        <v>246</v>
      </c>
      <c r="D84" s="93" t="s">
        <v>112</v>
      </c>
      <c r="E84" s="94" t="s">
        <v>8</v>
      </c>
      <c r="F84" s="17">
        <v>2</v>
      </c>
      <c r="G84" s="95"/>
      <c r="H84" s="112">
        <f t="shared" ref="H84" si="8">G84*F84</f>
        <v>0</v>
      </c>
      <c r="I84" s="51"/>
    </row>
    <row r="85" spans="2:9" s="2" customFormat="1" x14ac:dyDescent="0.2">
      <c r="B85" s="43" t="s">
        <v>110</v>
      </c>
      <c r="C85" s="15" t="s">
        <v>113</v>
      </c>
      <c r="D85" s="93" t="s">
        <v>102</v>
      </c>
      <c r="E85" s="94" t="s">
        <v>8</v>
      </c>
      <c r="F85" s="17">
        <v>1</v>
      </c>
      <c r="G85" s="95"/>
      <c r="H85" s="112">
        <f t="shared" si="7"/>
        <v>0</v>
      </c>
      <c r="I85" s="51"/>
    </row>
    <row r="86" spans="2:9" s="2" customFormat="1" x14ac:dyDescent="0.2">
      <c r="B86" s="43" t="s">
        <v>110</v>
      </c>
      <c r="C86" s="15" t="s">
        <v>114</v>
      </c>
      <c r="D86" s="93" t="s">
        <v>102</v>
      </c>
      <c r="E86" s="94" t="s">
        <v>8</v>
      </c>
      <c r="F86" s="17">
        <v>1</v>
      </c>
      <c r="G86" s="95"/>
      <c r="H86" s="112">
        <f t="shared" si="7"/>
        <v>0</v>
      </c>
      <c r="I86" s="51"/>
    </row>
    <row r="87" spans="2:9" s="2" customFormat="1" x14ac:dyDescent="0.2">
      <c r="B87" s="43" t="s">
        <v>110</v>
      </c>
      <c r="C87" s="43" t="s">
        <v>311</v>
      </c>
      <c r="D87" s="52" t="s">
        <v>102</v>
      </c>
      <c r="E87" s="132" t="s">
        <v>8</v>
      </c>
      <c r="F87" s="95">
        <v>1</v>
      </c>
      <c r="G87" s="95"/>
      <c r="H87" s="112">
        <f t="shared" si="7"/>
        <v>0</v>
      </c>
      <c r="I87" s="51"/>
    </row>
    <row r="88" spans="2:9" s="2" customFormat="1" ht="27" x14ac:dyDescent="0.2">
      <c r="B88" s="43" t="s">
        <v>110</v>
      </c>
      <c r="C88" s="15" t="s">
        <v>209</v>
      </c>
      <c r="D88" s="93" t="s">
        <v>112</v>
      </c>
      <c r="E88" s="94" t="s">
        <v>8</v>
      </c>
      <c r="F88" s="17">
        <v>1</v>
      </c>
      <c r="G88" s="95"/>
      <c r="H88" s="112">
        <f t="shared" ref="H88:H96" si="9">G88*F88</f>
        <v>0</v>
      </c>
      <c r="I88" s="51"/>
    </row>
    <row r="89" spans="2:9" s="2" customFormat="1" ht="27" x14ac:dyDescent="0.2">
      <c r="B89" s="43" t="s">
        <v>110</v>
      </c>
      <c r="C89" s="15" t="s">
        <v>210</v>
      </c>
      <c r="D89" s="93" t="s">
        <v>112</v>
      </c>
      <c r="E89" s="94" t="s">
        <v>8</v>
      </c>
      <c r="F89" s="17">
        <v>1</v>
      </c>
      <c r="G89" s="95"/>
      <c r="H89" s="112">
        <f t="shared" si="9"/>
        <v>0</v>
      </c>
      <c r="I89" s="51"/>
    </row>
    <row r="90" spans="2:9" s="2" customFormat="1" ht="27" x14ac:dyDescent="0.2">
      <c r="B90" s="43" t="s">
        <v>110</v>
      </c>
      <c r="C90" s="15" t="s">
        <v>304</v>
      </c>
      <c r="D90" s="93" t="s">
        <v>112</v>
      </c>
      <c r="E90" s="94" t="s">
        <v>8</v>
      </c>
      <c r="F90" s="17">
        <v>1</v>
      </c>
      <c r="G90" s="95"/>
      <c r="H90" s="112">
        <f t="shared" si="9"/>
        <v>0</v>
      </c>
      <c r="I90" s="51"/>
    </row>
    <row r="91" spans="2:9" s="2" customFormat="1" ht="27" x14ac:dyDescent="0.2">
      <c r="B91" s="43" t="s">
        <v>110</v>
      </c>
      <c r="C91" s="15" t="s">
        <v>211</v>
      </c>
      <c r="D91" s="93" t="s">
        <v>112</v>
      </c>
      <c r="E91" s="94" t="s">
        <v>8</v>
      </c>
      <c r="F91" s="17">
        <v>2</v>
      </c>
      <c r="G91" s="95"/>
      <c r="H91" s="112">
        <f t="shared" si="9"/>
        <v>0</v>
      </c>
      <c r="I91" s="51"/>
    </row>
    <row r="92" spans="2:9" s="2" customFormat="1" ht="27" x14ac:dyDescent="0.2">
      <c r="B92" s="43" t="s">
        <v>110</v>
      </c>
      <c r="C92" s="15" t="s">
        <v>212</v>
      </c>
      <c r="D92" s="93" t="s">
        <v>112</v>
      </c>
      <c r="E92" s="94" t="s">
        <v>8</v>
      </c>
      <c r="F92" s="17">
        <v>4</v>
      </c>
      <c r="G92" s="95"/>
      <c r="H92" s="112">
        <f t="shared" si="9"/>
        <v>0</v>
      </c>
      <c r="I92" s="51"/>
    </row>
    <row r="93" spans="2:9" s="2" customFormat="1" ht="27" x14ac:dyDescent="0.2">
      <c r="B93" s="43" t="s">
        <v>110</v>
      </c>
      <c r="C93" s="43" t="s">
        <v>168</v>
      </c>
      <c r="D93" s="93" t="s">
        <v>112</v>
      </c>
      <c r="E93" s="94" t="s">
        <v>8</v>
      </c>
      <c r="F93" s="95">
        <v>1</v>
      </c>
      <c r="G93" s="95"/>
      <c r="H93" s="112">
        <f t="shared" si="9"/>
        <v>0</v>
      </c>
      <c r="I93" s="51"/>
    </row>
    <row r="94" spans="2:9" s="2" customFormat="1" ht="27" x14ac:dyDescent="0.2">
      <c r="B94" s="43" t="s">
        <v>110</v>
      </c>
      <c r="C94" s="15" t="s">
        <v>213</v>
      </c>
      <c r="D94" s="93" t="s">
        <v>112</v>
      </c>
      <c r="E94" s="94" t="s">
        <v>8</v>
      </c>
      <c r="F94" s="17">
        <v>1</v>
      </c>
      <c r="G94" s="95"/>
      <c r="H94" s="112">
        <f t="shared" ref="H94:H95" si="10">G94*F94</f>
        <v>0</v>
      </c>
      <c r="I94" s="51"/>
    </row>
    <row r="95" spans="2:9" s="2" customFormat="1" x14ac:dyDescent="0.2">
      <c r="B95" s="43" t="s">
        <v>110</v>
      </c>
      <c r="C95" s="43" t="s">
        <v>208</v>
      </c>
      <c r="D95" s="93" t="s">
        <v>207</v>
      </c>
      <c r="E95" s="94" t="s">
        <v>35</v>
      </c>
      <c r="F95" s="95">
        <v>5.5</v>
      </c>
      <c r="G95" s="95"/>
      <c r="H95" s="112">
        <f t="shared" si="10"/>
        <v>0</v>
      </c>
      <c r="I95" s="60"/>
    </row>
    <row r="96" spans="2:9" s="2" customFormat="1" ht="15" customHeight="1" x14ac:dyDescent="0.25">
      <c r="B96" s="43" t="s">
        <v>110</v>
      </c>
      <c r="C96" s="187" t="s">
        <v>269</v>
      </c>
      <c r="D96" s="110" t="s">
        <v>268</v>
      </c>
      <c r="E96" s="8" t="s">
        <v>24</v>
      </c>
      <c r="F96" s="25">
        <v>84</v>
      </c>
      <c r="G96" s="108"/>
      <c r="H96" s="112">
        <f t="shared" si="9"/>
        <v>0</v>
      </c>
      <c r="I96" s="60"/>
    </row>
    <row r="97" spans="2:9" s="2" customFormat="1" ht="15" customHeight="1" thickBot="1" x14ac:dyDescent="0.3">
      <c r="B97" s="43" t="s">
        <v>110</v>
      </c>
      <c r="C97" s="187" t="s">
        <v>270</v>
      </c>
      <c r="D97" s="110" t="s">
        <v>268</v>
      </c>
      <c r="E97" s="8" t="s">
        <v>24</v>
      </c>
      <c r="F97" s="25">
        <v>89</v>
      </c>
      <c r="G97" s="108"/>
      <c r="H97" s="112">
        <f t="shared" ref="H97" si="11">G97*F97</f>
        <v>0</v>
      </c>
      <c r="I97" s="60"/>
    </row>
    <row r="98" spans="2:9" s="2" customFormat="1" ht="15" customHeight="1" thickBot="1" x14ac:dyDescent="0.25">
      <c r="B98" s="270" t="s">
        <v>65</v>
      </c>
      <c r="C98" s="271"/>
      <c r="D98" s="271"/>
      <c r="E98" s="271"/>
      <c r="F98" s="271"/>
      <c r="G98" s="271"/>
      <c r="H98" s="120">
        <f>SUM(H80:H97)</f>
        <v>0</v>
      </c>
    </row>
    <row r="99" spans="2:9" s="2" customFormat="1" x14ac:dyDescent="0.2">
      <c r="B99" s="230" t="s">
        <v>10</v>
      </c>
      <c r="C99" s="230"/>
      <c r="D99" s="230"/>
      <c r="E99" s="230"/>
      <c r="F99" s="230"/>
      <c r="G99" s="230"/>
      <c r="H99" s="231"/>
    </row>
    <row r="100" spans="2:9" s="2" customFormat="1" ht="27" x14ac:dyDescent="0.2">
      <c r="B100" s="16" t="s">
        <v>16</v>
      </c>
      <c r="C100" s="16" t="s">
        <v>12</v>
      </c>
      <c r="D100" s="6" t="s">
        <v>0</v>
      </c>
      <c r="E100" s="7" t="s">
        <v>4</v>
      </c>
      <c r="F100" s="5" t="s">
        <v>5</v>
      </c>
      <c r="G100" s="5" t="s">
        <v>6</v>
      </c>
      <c r="H100" s="4" t="s">
        <v>7</v>
      </c>
    </row>
    <row r="101" spans="2:9" s="2" customFormat="1" x14ac:dyDescent="0.2">
      <c r="B101" s="15" t="s">
        <v>110</v>
      </c>
      <c r="C101" s="15" t="s">
        <v>205</v>
      </c>
      <c r="D101" s="93" t="s">
        <v>206</v>
      </c>
      <c r="E101" s="94" t="s">
        <v>8</v>
      </c>
      <c r="F101" s="17">
        <v>1</v>
      </c>
      <c r="G101" s="17"/>
      <c r="H101" s="13">
        <f>G101*F101</f>
        <v>0</v>
      </c>
    </row>
    <row r="102" spans="2:9" s="2" customFormat="1" x14ac:dyDescent="0.2">
      <c r="B102" s="15" t="s">
        <v>110</v>
      </c>
      <c r="C102" s="43" t="s">
        <v>272</v>
      </c>
      <c r="D102" s="93"/>
      <c r="E102" s="100" t="s">
        <v>22</v>
      </c>
      <c r="F102" s="95">
        <v>26.7</v>
      </c>
      <c r="G102" s="95"/>
      <c r="H102" s="13">
        <f t="shared" ref="H102:H103" si="12">G102*F102</f>
        <v>0</v>
      </c>
      <c r="I102" s="60"/>
    </row>
    <row r="103" spans="2:9" s="55" customFormat="1" ht="15" customHeight="1" thickBot="1" x14ac:dyDescent="0.25">
      <c r="B103" s="109" t="s">
        <v>110</v>
      </c>
      <c r="C103" s="73" t="s">
        <v>271</v>
      </c>
      <c r="D103" s="110" t="s">
        <v>67</v>
      </c>
      <c r="E103" s="100" t="s">
        <v>22</v>
      </c>
      <c r="F103" s="123">
        <v>25.2</v>
      </c>
      <c r="G103" s="132"/>
      <c r="H103" s="13">
        <f t="shared" si="12"/>
        <v>0</v>
      </c>
      <c r="I103" s="60"/>
    </row>
    <row r="104" spans="2:9" s="2" customFormat="1" ht="14.25" thickBot="1" x14ac:dyDescent="0.25">
      <c r="B104" s="251" t="s">
        <v>13</v>
      </c>
      <c r="C104" s="252"/>
      <c r="D104" s="252"/>
      <c r="E104" s="252"/>
      <c r="F104" s="252"/>
      <c r="G104" s="291"/>
      <c r="H104" s="120">
        <f>SUM(H101:H103)</f>
        <v>0</v>
      </c>
    </row>
    <row r="105" spans="2:9" s="2" customFormat="1" ht="14.25" thickBot="1" x14ac:dyDescent="0.25">
      <c r="B105" s="253" t="s">
        <v>68</v>
      </c>
      <c r="C105" s="254"/>
      <c r="D105" s="254"/>
      <c r="E105" s="254"/>
      <c r="F105" s="254"/>
      <c r="G105" s="254"/>
      <c r="H105" s="126">
        <f>SUM(H98,H104)</f>
        <v>0</v>
      </c>
    </row>
    <row r="106" spans="2:9" s="2" customFormat="1" ht="14.25" thickBot="1" x14ac:dyDescent="0.25">
      <c r="B106" s="19"/>
      <c r="C106" s="19"/>
      <c r="D106" s="19"/>
      <c r="E106" s="19"/>
      <c r="F106" s="19"/>
      <c r="G106" s="19"/>
      <c r="H106" s="20"/>
    </row>
    <row r="107" spans="2:9" s="2" customFormat="1" ht="17.25" thickBot="1" x14ac:dyDescent="0.25">
      <c r="B107" s="258" t="s">
        <v>300</v>
      </c>
      <c r="C107" s="259"/>
      <c r="D107" s="259"/>
      <c r="E107" s="259"/>
      <c r="F107" s="259"/>
      <c r="G107" s="259"/>
      <c r="H107" s="260"/>
    </row>
    <row r="108" spans="2:9" s="2" customFormat="1" x14ac:dyDescent="0.2">
      <c r="B108" s="255" t="s">
        <v>1</v>
      </c>
      <c r="C108" s="256"/>
      <c r="D108" s="256"/>
      <c r="E108" s="256"/>
      <c r="F108" s="256"/>
      <c r="G108" s="256"/>
      <c r="H108" s="257"/>
    </row>
    <row r="109" spans="2:9" s="2" customFormat="1" ht="27" x14ac:dyDescent="0.2">
      <c r="B109" s="4" t="s">
        <v>2</v>
      </c>
      <c r="C109" s="5" t="s">
        <v>3</v>
      </c>
      <c r="D109" s="6" t="s">
        <v>0</v>
      </c>
      <c r="E109" s="7" t="s">
        <v>4</v>
      </c>
      <c r="F109" s="5" t="s">
        <v>5</v>
      </c>
      <c r="G109" s="5" t="s">
        <v>6</v>
      </c>
      <c r="H109" s="4" t="s">
        <v>7</v>
      </c>
    </row>
    <row r="110" spans="2:9" s="2" customFormat="1" ht="27" x14ac:dyDescent="0.2">
      <c r="B110" s="43" t="s">
        <v>110</v>
      </c>
      <c r="C110" s="43" t="s">
        <v>310</v>
      </c>
      <c r="D110" s="52" t="s">
        <v>112</v>
      </c>
      <c r="E110" s="132" t="s">
        <v>8</v>
      </c>
      <c r="F110" s="95">
        <v>1</v>
      </c>
      <c r="G110" s="95"/>
      <c r="H110" s="112">
        <f>G110*F110</f>
        <v>0</v>
      </c>
    </row>
    <row r="111" spans="2:9" s="55" customFormat="1" ht="24.75" customHeight="1" x14ac:dyDescent="0.25">
      <c r="B111" s="43" t="s">
        <v>110</v>
      </c>
      <c r="C111" s="115" t="s">
        <v>286</v>
      </c>
      <c r="D111" s="99" t="s">
        <v>70</v>
      </c>
      <c r="E111" s="74" t="s">
        <v>8</v>
      </c>
      <c r="F111" s="74">
        <v>10</v>
      </c>
      <c r="G111" s="77"/>
      <c r="H111" s="13">
        <f t="shared" ref="H111" si="13">G111*F111</f>
        <v>0</v>
      </c>
      <c r="I111" s="167"/>
    </row>
    <row r="112" spans="2:9" s="2" customFormat="1" ht="27" x14ac:dyDescent="0.2">
      <c r="B112" s="43" t="s">
        <v>110</v>
      </c>
      <c r="C112" s="43" t="s">
        <v>217</v>
      </c>
      <c r="D112" s="93" t="s">
        <v>112</v>
      </c>
      <c r="E112" s="74" t="s">
        <v>8</v>
      </c>
      <c r="F112" s="74">
        <v>2</v>
      </c>
      <c r="G112" s="74"/>
      <c r="H112" s="13">
        <f t="shared" ref="H112:H113" si="14">G112*F112</f>
        <v>0</v>
      </c>
    </row>
    <row r="113" spans="2:9" s="55" customFormat="1" ht="27.75" thickBot="1" x14ac:dyDescent="0.3">
      <c r="B113" s="43" t="s">
        <v>110</v>
      </c>
      <c r="C113" s="43" t="s">
        <v>214</v>
      </c>
      <c r="D113" s="93" t="s">
        <v>112</v>
      </c>
      <c r="E113" s="74" t="s">
        <v>8</v>
      </c>
      <c r="F113" s="74">
        <v>1</v>
      </c>
      <c r="G113" s="77"/>
      <c r="H113" s="13">
        <f t="shared" si="14"/>
        <v>0</v>
      </c>
    </row>
    <row r="114" spans="2:9" s="2" customFormat="1" ht="14.25" thickBot="1" x14ac:dyDescent="0.25">
      <c r="B114" s="232" t="s">
        <v>65</v>
      </c>
      <c r="C114" s="233"/>
      <c r="D114" s="233"/>
      <c r="E114" s="233"/>
      <c r="F114" s="233"/>
      <c r="G114" s="233"/>
      <c r="H114" s="120">
        <f>SUM(H110:H113)</f>
        <v>0</v>
      </c>
    </row>
    <row r="115" spans="2:9" s="2" customFormat="1" x14ac:dyDescent="0.2">
      <c r="B115" s="230" t="s">
        <v>10</v>
      </c>
      <c r="C115" s="230"/>
      <c r="D115" s="230"/>
      <c r="E115" s="230"/>
      <c r="F115" s="230"/>
      <c r="G115" s="230"/>
      <c r="H115" s="230"/>
    </row>
    <row r="116" spans="2:9" s="2" customFormat="1" ht="27" x14ac:dyDescent="0.2">
      <c r="B116" s="16" t="s">
        <v>16</v>
      </c>
      <c r="C116" s="16" t="s">
        <v>12</v>
      </c>
      <c r="D116" s="6" t="s">
        <v>0</v>
      </c>
      <c r="E116" s="7" t="s">
        <v>4</v>
      </c>
      <c r="F116" s="5" t="s">
        <v>5</v>
      </c>
      <c r="G116" s="5" t="s">
        <v>6</v>
      </c>
      <c r="H116" s="4" t="s">
        <v>7</v>
      </c>
    </row>
    <row r="117" spans="2:9" s="2" customFormat="1" ht="15" customHeight="1" x14ac:dyDescent="0.2">
      <c r="B117" s="43" t="s">
        <v>110</v>
      </c>
      <c r="C117" s="96" t="s">
        <v>287</v>
      </c>
      <c r="D117" s="93"/>
      <c r="E117" s="94" t="s">
        <v>8</v>
      </c>
      <c r="F117" s="17">
        <v>10</v>
      </c>
      <c r="G117" s="95"/>
      <c r="H117" s="13">
        <f t="shared" ref="H117:H118" si="15">G117*F117</f>
        <v>0</v>
      </c>
      <c r="I117" s="60"/>
    </row>
    <row r="118" spans="2:9" s="2" customFormat="1" ht="27.75" thickBot="1" x14ac:dyDescent="0.25">
      <c r="B118" s="43" t="s">
        <v>110</v>
      </c>
      <c r="C118" s="15" t="s">
        <v>216</v>
      </c>
      <c r="D118" s="93" t="s">
        <v>215</v>
      </c>
      <c r="E118" s="94" t="s">
        <v>8</v>
      </c>
      <c r="F118" s="95">
        <v>10</v>
      </c>
      <c r="G118" s="95"/>
      <c r="H118" s="13">
        <f t="shared" si="15"/>
        <v>0</v>
      </c>
    </row>
    <row r="119" spans="2:9" s="2" customFormat="1" ht="14.25" thickBot="1" x14ac:dyDescent="0.25">
      <c r="B119" s="234" t="s">
        <v>13</v>
      </c>
      <c r="C119" s="235"/>
      <c r="D119" s="235"/>
      <c r="E119" s="235"/>
      <c r="F119" s="235"/>
      <c r="G119" s="280"/>
      <c r="H119" s="120">
        <f>SUM(H117:H118)</f>
        <v>0</v>
      </c>
    </row>
    <row r="120" spans="2:9" s="2" customFormat="1" ht="14.25" thickBot="1" x14ac:dyDescent="0.25">
      <c r="B120" s="253" t="s">
        <v>69</v>
      </c>
      <c r="C120" s="254"/>
      <c r="D120" s="254"/>
      <c r="E120" s="254"/>
      <c r="F120" s="254"/>
      <c r="G120" s="254"/>
      <c r="H120" s="126">
        <f>SUM(H114,H119)</f>
        <v>0</v>
      </c>
    </row>
    <row r="121" spans="2:9" s="2" customFormat="1" ht="14.25" thickBot="1" x14ac:dyDescent="0.25">
      <c r="B121" s="19"/>
      <c r="C121" s="19"/>
      <c r="D121" s="19"/>
      <c r="E121" s="19"/>
      <c r="F121" s="19"/>
      <c r="G121" s="19"/>
      <c r="H121" s="20"/>
    </row>
    <row r="122" spans="2:9" s="2" customFormat="1" ht="17.25" thickBot="1" x14ac:dyDescent="0.25">
      <c r="B122" s="281" t="s">
        <v>301</v>
      </c>
      <c r="C122" s="282"/>
      <c r="D122" s="282"/>
      <c r="E122" s="282"/>
      <c r="F122" s="282"/>
      <c r="G122" s="282"/>
      <c r="H122" s="283"/>
    </row>
    <row r="123" spans="2:9" s="2" customFormat="1" ht="17.25" thickBot="1" x14ac:dyDescent="0.25">
      <c r="B123" s="281" t="s">
        <v>292</v>
      </c>
      <c r="C123" s="282"/>
      <c r="D123" s="282"/>
      <c r="E123" s="282"/>
      <c r="F123" s="282"/>
      <c r="G123" s="282"/>
      <c r="H123" s="283"/>
    </row>
    <row r="124" spans="2:9" s="2" customFormat="1" x14ac:dyDescent="0.2">
      <c r="B124" s="277" t="s">
        <v>1</v>
      </c>
      <c r="C124" s="278"/>
      <c r="D124" s="278"/>
      <c r="E124" s="278"/>
      <c r="F124" s="278"/>
      <c r="G124" s="278"/>
      <c r="H124" s="279"/>
    </row>
    <row r="125" spans="2:9" s="2" customFormat="1" ht="27" customHeight="1" x14ac:dyDescent="0.2">
      <c r="B125" s="33" t="s">
        <v>2</v>
      </c>
      <c r="C125" s="34" t="s">
        <v>3</v>
      </c>
      <c r="D125" s="35" t="s">
        <v>0</v>
      </c>
      <c r="E125" s="36" t="s">
        <v>4</v>
      </c>
      <c r="F125" s="34" t="s">
        <v>5</v>
      </c>
      <c r="G125" s="34" t="s">
        <v>6</v>
      </c>
      <c r="H125" s="33" t="s">
        <v>7</v>
      </c>
      <c r="I125" s="58"/>
    </row>
    <row r="126" spans="2:9" s="2" customFormat="1" x14ac:dyDescent="0.25">
      <c r="B126" s="68">
        <v>183151114</v>
      </c>
      <c r="C126" s="68" t="s">
        <v>72</v>
      </c>
      <c r="D126" s="70"/>
      <c r="E126" s="25" t="s">
        <v>8</v>
      </c>
      <c r="F126" s="168">
        <v>15</v>
      </c>
      <c r="G126" s="30"/>
      <c r="H126" s="14">
        <f t="shared" ref="H126" si="16">F126*G126</f>
        <v>0</v>
      </c>
      <c r="I126" s="167"/>
    </row>
    <row r="127" spans="2:9" s="55" customFormat="1" ht="24.75" customHeight="1" x14ac:dyDescent="0.25">
      <c r="B127" s="15">
        <v>564730101</v>
      </c>
      <c r="C127" s="43" t="s">
        <v>306</v>
      </c>
      <c r="D127" s="37" t="s">
        <v>74</v>
      </c>
      <c r="E127" s="8" t="s">
        <v>24</v>
      </c>
      <c r="F127" s="95">
        <v>15</v>
      </c>
      <c r="G127" s="95"/>
      <c r="H127" s="59">
        <f>G127*F127</f>
        <v>0</v>
      </c>
      <c r="I127" s="62"/>
    </row>
    <row r="128" spans="2:9" s="2" customFormat="1" x14ac:dyDescent="0.25">
      <c r="B128" s="68">
        <v>184102115</v>
      </c>
      <c r="C128" s="71" t="s">
        <v>45</v>
      </c>
      <c r="D128" s="37"/>
      <c r="E128" s="25" t="s">
        <v>8</v>
      </c>
      <c r="F128" s="169">
        <v>14</v>
      </c>
      <c r="G128" s="30"/>
      <c r="H128" s="13">
        <f>G128*F128</f>
        <v>0</v>
      </c>
    </row>
    <row r="129" spans="2:9" s="2" customFormat="1" x14ac:dyDescent="0.25">
      <c r="B129" s="68">
        <v>184102116</v>
      </c>
      <c r="C129" s="71" t="s">
        <v>73</v>
      </c>
      <c r="D129" s="37"/>
      <c r="E129" s="25" t="s">
        <v>8</v>
      </c>
      <c r="F129" s="169">
        <v>1</v>
      </c>
      <c r="G129" s="30"/>
      <c r="H129" s="13">
        <f>G129*F129</f>
        <v>0</v>
      </c>
    </row>
    <row r="130" spans="2:9" s="2" customFormat="1" x14ac:dyDescent="0.25">
      <c r="B130" s="38">
        <v>184816111</v>
      </c>
      <c r="C130" s="71" t="s">
        <v>46</v>
      </c>
      <c r="D130" s="37" t="s">
        <v>247</v>
      </c>
      <c r="E130" s="25" t="s">
        <v>8</v>
      </c>
      <c r="F130" s="169">
        <v>15</v>
      </c>
      <c r="G130" s="30"/>
      <c r="H130" s="13">
        <f t="shared" ref="H130" si="17">G130*F130</f>
        <v>0</v>
      </c>
    </row>
    <row r="131" spans="2:9" s="2" customFormat="1" x14ac:dyDescent="0.25">
      <c r="B131" s="38">
        <v>184215133</v>
      </c>
      <c r="C131" s="80" t="s">
        <v>47</v>
      </c>
      <c r="D131" s="37" t="s">
        <v>328</v>
      </c>
      <c r="E131" s="25" t="s">
        <v>8</v>
      </c>
      <c r="F131" s="169">
        <v>13</v>
      </c>
      <c r="G131" s="30"/>
      <c r="H131" s="13">
        <f t="shared" ref="H131:H135" si="18">G131*F131</f>
        <v>0</v>
      </c>
    </row>
    <row r="132" spans="2:9" s="2" customFormat="1" ht="38.25" x14ac:dyDescent="0.2">
      <c r="B132" s="67">
        <v>184501141</v>
      </c>
      <c r="C132" s="67" t="s">
        <v>77</v>
      </c>
      <c r="D132" s="37" t="s">
        <v>248</v>
      </c>
      <c r="E132" s="8" t="s">
        <v>24</v>
      </c>
      <c r="F132" s="169">
        <v>5.85</v>
      </c>
      <c r="G132" s="30"/>
      <c r="H132" s="13">
        <f t="shared" si="18"/>
        <v>0</v>
      </c>
      <c r="I132" s="60"/>
    </row>
    <row r="133" spans="2:9" s="2" customFormat="1" x14ac:dyDescent="0.25">
      <c r="B133" s="39">
        <v>184215412</v>
      </c>
      <c r="C133" s="66" t="s">
        <v>48</v>
      </c>
      <c r="D133" s="26"/>
      <c r="E133" s="11" t="s">
        <v>8</v>
      </c>
      <c r="F133" s="169">
        <v>15</v>
      </c>
      <c r="G133" s="30"/>
      <c r="H133" s="13">
        <f t="shared" si="18"/>
        <v>0</v>
      </c>
    </row>
    <row r="134" spans="2:9" s="2" customFormat="1" ht="25.5" x14ac:dyDescent="0.2">
      <c r="B134" s="28">
        <v>184911421</v>
      </c>
      <c r="C134" s="83" t="s">
        <v>49</v>
      </c>
      <c r="D134" s="37" t="s">
        <v>50</v>
      </c>
      <c r="E134" s="8" t="s">
        <v>24</v>
      </c>
      <c r="F134" s="169">
        <v>15</v>
      </c>
      <c r="G134" s="30"/>
      <c r="H134" s="13">
        <f t="shared" si="18"/>
        <v>0</v>
      </c>
    </row>
    <row r="135" spans="2:9" s="2" customFormat="1" x14ac:dyDescent="0.25">
      <c r="B135" s="27" t="s">
        <v>110</v>
      </c>
      <c r="C135" s="27" t="s">
        <v>61</v>
      </c>
      <c r="D135" s="37" t="s">
        <v>115</v>
      </c>
      <c r="E135" s="78" t="s">
        <v>8</v>
      </c>
      <c r="F135" s="170">
        <v>15</v>
      </c>
      <c r="G135" s="40"/>
      <c r="H135" s="57">
        <f t="shared" si="18"/>
        <v>0</v>
      </c>
    </row>
    <row r="136" spans="2:9" s="2" customFormat="1" ht="38.25" x14ac:dyDescent="0.2">
      <c r="B136" s="188">
        <v>185851121</v>
      </c>
      <c r="C136" s="31" t="s">
        <v>81</v>
      </c>
      <c r="D136" s="172" t="s">
        <v>288</v>
      </c>
      <c r="E136" s="101" t="s">
        <v>22</v>
      </c>
      <c r="F136" s="174">
        <v>1.5</v>
      </c>
      <c r="G136" s="30"/>
      <c r="H136" s="57">
        <f>G136*F136</f>
        <v>0</v>
      </c>
    </row>
    <row r="137" spans="2:9" s="2" customFormat="1" ht="14.25" thickBot="1" x14ac:dyDescent="0.3">
      <c r="B137" s="71">
        <v>998231311</v>
      </c>
      <c r="C137" s="71" t="s">
        <v>56</v>
      </c>
      <c r="D137" s="61"/>
      <c r="E137" s="101" t="s">
        <v>35</v>
      </c>
      <c r="F137" s="169">
        <v>6</v>
      </c>
      <c r="G137" s="30"/>
      <c r="H137" s="112">
        <f t="shared" ref="H137" si="19">G137*F137</f>
        <v>0</v>
      </c>
    </row>
    <row r="138" spans="2:9" s="2" customFormat="1" ht="14.25" thickBot="1" x14ac:dyDescent="0.25">
      <c r="B138" s="274" t="s">
        <v>9</v>
      </c>
      <c r="C138" s="275"/>
      <c r="D138" s="275"/>
      <c r="E138" s="275"/>
      <c r="F138" s="275"/>
      <c r="G138" s="275"/>
      <c r="H138" s="116">
        <f>SUM(H126:H137)</f>
        <v>0</v>
      </c>
    </row>
    <row r="139" spans="2:9" s="2" customFormat="1" x14ac:dyDescent="0.2">
      <c r="B139" s="276" t="s">
        <v>10</v>
      </c>
      <c r="C139" s="276"/>
      <c r="D139" s="276"/>
      <c r="E139" s="276"/>
      <c r="F139" s="276"/>
      <c r="G139" s="276"/>
      <c r="H139" s="276"/>
    </row>
    <row r="140" spans="2:9" s="2" customFormat="1" ht="27" x14ac:dyDescent="0.2">
      <c r="B140" s="41" t="s">
        <v>11</v>
      </c>
      <c r="C140" s="42" t="s">
        <v>12</v>
      </c>
      <c r="D140" s="35" t="s">
        <v>0</v>
      </c>
      <c r="E140" s="36" t="s">
        <v>4</v>
      </c>
      <c r="F140" s="34" t="s">
        <v>5</v>
      </c>
      <c r="G140" s="34" t="s">
        <v>6</v>
      </c>
      <c r="H140" s="33" t="s">
        <v>7</v>
      </c>
    </row>
    <row r="141" spans="2:9" s="2" customFormat="1" ht="33" customHeight="1" x14ac:dyDescent="0.2">
      <c r="B141" s="83" t="s">
        <v>110</v>
      </c>
      <c r="C141" s="31" t="s">
        <v>256</v>
      </c>
      <c r="D141" s="10" t="s">
        <v>71</v>
      </c>
      <c r="E141" s="100" t="s">
        <v>15</v>
      </c>
      <c r="F141" s="175">
        <v>13.5</v>
      </c>
      <c r="G141" s="30"/>
      <c r="H141" s="13">
        <f t="shared" ref="H141:H147" si="20">G141*F141</f>
        <v>0</v>
      </c>
    </row>
    <row r="142" spans="2:9" s="55" customFormat="1" ht="15" customHeight="1" x14ac:dyDescent="0.25">
      <c r="B142" s="67">
        <v>60591255</v>
      </c>
      <c r="C142" s="67" t="s">
        <v>75</v>
      </c>
      <c r="D142" s="72" t="s">
        <v>330</v>
      </c>
      <c r="E142" s="25" t="s">
        <v>8</v>
      </c>
      <c r="F142" s="171">
        <v>39</v>
      </c>
      <c r="G142" s="29"/>
      <c r="H142" s="13">
        <f t="shared" si="20"/>
        <v>0</v>
      </c>
    </row>
    <row r="143" spans="2:9" s="2" customFormat="1" x14ac:dyDescent="0.25">
      <c r="B143" s="71" t="s">
        <v>110</v>
      </c>
      <c r="C143" s="104" t="s">
        <v>116</v>
      </c>
      <c r="D143" s="10" t="s">
        <v>329</v>
      </c>
      <c r="E143" s="25" t="s">
        <v>8</v>
      </c>
      <c r="F143" s="171">
        <v>39</v>
      </c>
      <c r="G143" s="29"/>
      <c r="H143" s="13">
        <f t="shared" si="20"/>
        <v>0</v>
      </c>
    </row>
    <row r="144" spans="2:9" s="2" customFormat="1" ht="15" customHeight="1" x14ac:dyDescent="0.25">
      <c r="B144" s="71" t="s">
        <v>110</v>
      </c>
      <c r="C144" s="104" t="s">
        <v>76</v>
      </c>
      <c r="D144" s="10" t="s">
        <v>331</v>
      </c>
      <c r="E144" s="108" t="s">
        <v>29</v>
      </c>
      <c r="F144" s="173">
        <v>17.55</v>
      </c>
      <c r="G144" s="30"/>
      <c r="H144" s="13">
        <f t="shared" si="20"/>
        <v>0</v>
      </c>
    </row>
    <row r="145" spans="2:10" s="2" customFormat="1" ht="15" customHeight="1" x14ac:dyDescent="0.25">
      <c r="B145" s="71" t="s">
        <v>110</v>
      </c>
      <c r="C145" s="117" t="s">
        <v>78</v>
      </c>
      <c r="D145" s="10" t="s">
        <v>332</v>
      </c>
      <c r="E145" s="108" t="s">
        <v>29</v>
      </c>
      <c r="F145" s="163">
        <v>3.5</v>
      </c>
      <c r="G145" s="30"/>
      <c r="H145" s="13">
        <f t="shared" si="20"/>
        <v>0</v>
      </c>
    </row>
    <row r="146" spans="2:10" s="2" customFormat="1" x14ac:dyDescent="0.25">
      <c r="B146" s="68">
        <v>10391100</v>
      </c>
      <c r="C146" s="31" t="s">
        <v>44</v>
      </c>
      <c r="D146" s="10" t="s">
        <v>57</v>
      </c>
      <c r="E146" s="100" t="s">
        <v>22</v>
      </c>
      <c r="F146" s="12">
        <v>1.5</v>
      </c>
      <c r="G146" s="30"/>
      <c r="H146" s="13">
        <f t="shared" si="20"/>
        <v>0</v>
      </c>
    </row>
    <row r="147" spans="2:10" s="2" customFormat="1" ht="14.25" thickBot="1" x14ac:dyDescent="0.3">
      <c r="B147" s="68">
        <v>8211320</v>
      </c>
      <c r="C147" s="71" t="s">
        <v>80</v>
      </c>
      <c r="D147" s="44" t="s">
        <v>23</v>
      </c>
      <c r="E147" s="100" t="s">
        <v>22</v>
      </c>
      <c r="F147" s="54">
        <v>1.5</v>
      </c>
      <c r="G147" s="30"/>
      <c r="H147" s="113">
        <f t="shared" si="20"/>
        <v>0</v>
      </c>
    </row>
    <row r="148" spans="2:10" s="2" customFormat="1" ht="14.25" thickBot="1" x14ac:dyDescent="0.25">
      <c r="B148" s="239" t="s">
        <v>13</v>
      </c>
      <c r="C148" s="240"/>
      <c r="D148" s="240"/>
      <c r="E148" s="240"/>
      <c r="F148" s="240"/>
      <c r="G148" s="240"/>
      <c r="H148" s="116">
        <f>SUM(H141:H147)</f>
        <v>0</v>
      </c>
    </row>
    <row r="149" spans="2:10" s="2" customFormat="1" ht="14.25" thickBot="1" x14ac:dyDescent="0.25">
      <c r="B149" s="241" t="s">
        <v>25</v>
      </c>
      <c r="C149" s="242"/>
      <c r="D149" s="242"/>
      <c r="E149" s="242"/>
      <c r="F149" s="242"/>
      <c r="G149" s="242"/>
      <c r="H149" s="90">
        <f>SUM(H138,H148)</f>
        <v>0</v>
      </c>
    </row>
    <row r="150" spans="2:10" s="2" customFormat="1" ht="14.25" thickBot="1" x14ac:dyDescent="0.25">
      <c r="B150" s="19"/>
      <c r="C150" s="19"/>
      <c r="D150" s="19"/>
      <c r="E150" s="19"/>
      <c r="F150" s="19"/>
      <c r="G150" s="19"/>
      <c r="H150" s="20"/>
    </row>
    <row r="151" spans="2:10" ht="17.25" thickBot="1" x14ac:dyDescent="0.25">
      <c r="B151" s="258" t="s">
        <v>293</v>
      </c>
      <c r="C151" s="259"/>
      <c r="D151" s="259"/>
      <c r="E151" s="259"/>
      <c r="F151" s="259"/>
      <c r="G151" s="259"/>
      <c r="H151" s="260"/>
    </row>
    <row r="152" spans="2:10" x14ac:dyDescent="0.2">
      <c r="B152" s="255" t="s">
        <v>1</v>
      </c>
      <c r="C152" s="256"/>
      <c r="D152" s="256"/>
      <c r="E152" s="256"/>
      <c r="F152" s="256"/>
      <c r="G152" s="256"/>
      <c r="H152" s="257"/>
    </row>
    <row r="153" spans="2:10" ht="27" customHeight="1" x14ac:dyDescent="0.2">
      <c r="B153" s="4" t="s">
        <v>2</v>
      </c>
      <c r="C153" s="5" t="s">
        <v>3</v>
      </c>
      <c r="D153" s="6" t="s">
        <v>0</v>
      </c>
      <c r="E153" s="7" t="s">
        <v>4</v>
      </c>
      <c r="F153" s="5" t="s">
        <v>5</v>
      </c>
      <c r="G153" s="5" t="s">
        <v>6</v>
      </c>
      <c r="H153" s="4" t="s">
        <v>7</v>
      </c>
    </row>
    <row r="154" spans="2:10" s="2" customFormat="1" ht="36.75" customHeight="1" x14ac:dyDescent="0.2">
      <c r="B154" s="67">
        <v>183111111</v>
      </c>
      <c r="C154" s="73" t="s">
        <v>33</v>
      </c>
      <c r="D154" s="118" t="s">
        <v>249</v>
      </c>
      <c r="E154" s="8" t="s">
        <v>8</v>
      </c>
      <c r="F154" s="64">
        <v>292</v>
      </c>
      <c r="G154" s="186"/>
      <c r="H154" s="23">
        <f t="shared" ref="H154:H164" si="21">G154*F154</f>
        <v>0</v>
      </c>
      <c r="J154" s="51"/>
    </row>
    <row r="155" spans="2:10" s="2" customFormat="1" ht="13.5" customHeight="1" x14ac:dyDescent="0.25">
      <c r="B155" s="68">
        <v>183111112</v>
      </c>
      <c r="C155" s="68" t="s">
        <v>38</v>
      </c>
      <c r="D155" s="75" t="s">
        <v>79</v>
      </c>
      <c r="E155" s="22" t="s">
        <v>8</v>
      </c>
      <c r="F155" s="64">
        <v>633</v>
      </c>
      <c r="G155" s="186"/>
      <c r="H155" s="23">
        <f t="shared" si="21"/>
        <v>0</v>
      </c>
      <c r="J155" s="51"/>
    </row>
    <row r="156" spans="2:10" s="2" customFormat="1" x14ac:dyDescent="0.25">
      <c r="B156" s="68">
        <v>183211322</v>
      </c>
      <c r="C156" s="69" t="s">
        <v>34</v>
      </c>
      <c r="D156" s="75" t="s">
        <v>39</v>
      </c>
      <c r="E156" s="24" t="s">
        <v>8</v>
      </c>
      <c r="F156" s="64">
        <v>222</v>
      </c>
      <c r="G156" s="108"/>
      <c r="H156" s="23">
        <f t="shared" si="21"/>
        <v>0</v>
      </c>
    </row>
    <row r="157" spans="2:10" s="2" customFormat="1" x14ac:dyDescent="0.25">
      <c r="B157" s="68">
        <v>183211313</v>
      </c>
      <c r="C157" s="69" t="s">
        <v>36</v>
      </c>
      <c r="D157" s="21" t="s">
        <v>41</v>
      </c>
      <c r="E157" s="24" t="s">
        <v>8</v>
      </c>
      <c r="F157" s="64">
        <v>350</v>
      </c>
      <c r="G157" s="108"/>
      <c r="H157" s="23">
        <f t="shared" si="21"/>
        <v>0</v>
      </c>
    </row>
    <row r="158" spans="2:10" s="2" customFormat="1" x14ac:dyDescent="0.25">
      <c r="B158" s="68">
        <v>184102111</v>
      </c>
      <c r="C158" s="71" t="s">
        <v>40</v>
      </c>
      <c r="D158" s="21" t="s">
        <v>251</v>
      </c>
      <c r="E158" s="24" t="s">
        <v>8</v>
      </c>
      <c r="F158" s="64">
        <v>265</v>
      </c>
      <c r="G158" s="108"/>
      <c r="H158" s="23">
        <f t="shared" si="21"/>
        <v>0</v>
      </c>
      <c r="J158" s="51"/>
    </row>
    <row r="159" spans="2:10" s="2" customFormat="1" x14ac:dyDescent="0.25">
      <c r="B159" s="68">
        <v>184102211</v>
      </c>
      <c r="C159" s="71" t="s">
        <v>250</v>
      </c>
      <c r="D159" s="21" t="s">
        <v>254</v>
      </c>
      <c r="E159" s="24" t="s">
        <v>8</v>
      </c>
      <c r="F159" s="64">
        <v>368</v>
      </c>
      <c r="G159" s="108"/>
      <c r="H159" s="23">
        <f t="shared" si="21"/>
        <v>0</v>
      </c>
      <c r="J159" s="51"/>
    </row>
    <row r="160" spans="2:10" s="2" customFormat="1" x14ac:dyDescent="0.25">
      <c r="B160" s="68" t="s">
        <v>110</v>
      </c>
      <c r="C160" s="69" t="s">
        <v>231</v>
      </c>
      <c r="D160" s="93" t="s">
        <v>225</v>
      </c>
      <c r="E160" s="94" t="s">
        <v>8</v>
      </c>
      <c r="F160" s="17">
        <v>4</v>
      </c>
      <c r="G160" s="95"/>
      <c r="H160" s="59">
        <f>G160*F160</f>
        <v>0</v>
      </c>
      <c r="J160" s="51"/>
    </row>
    <row r="161" spans="2:10" s="2" customFormat="1" ht="25.5" x14ac:dyDescent="0.2">
      <c r="B161" s="38">
        <v>184816111</v>
      </c>
      <c r="C161" s="83" t="s">
        <v>46</v>
      </c>
      <c r="D161" s="37" t="s">
        <v>252</v>
      </c>
      <c r="E161" s="25" t="s">
        <v>8</v>
      </c>
      <c r="F161" s="169">
        <v>755</v>
      </c>
      <c r="G161" s="30"/>
      <c r="H161" s="23">
        <f t="shared" si="21"/>
        <v>0</v>
      </c>
      <c r="I161" s="58"/>
    </row>
    <row r="162" spans="2:10" s="2" customFormat="1" x14ac:dyDescent="0.2">
      <c r="B162" s="28">
        <v>184911421</v>
      </c>
      <c r="C162" s="83" t="s">
        <v>49</v>
      </c>
      <c r="D162" s="37" t="s">
        <v>253</v>
      </c>
      <c r="E162" s="8" t="s">
        <v>24</v>
      </c>
      <c r="F162" s="169">
        <v>410</v>
      </c>
      <c r="G162" s="30"/>
      <c r="H162" s="23">
        <f t="shared" si="21"/>
        <v>0</v>
      </c>
      <c r="J162" s="51"/>
    </row>
    <row r="163" spans="2:10" s="2" customFormat="1" ht="38.25" x14ac:dyDescent="0.2">
      <c r="B163" s="67">
        <v>185851121</v>
      </c>
      <c r="C163" s="67" t="s">
        <v>37</v>
      </c>
      <c r="D163" s="127" t="s">
        <v>289</v>
      </c>
      <c r="E163" s="100" t="s">
        <v>22</v>
      </c>
      <c r="F163" s="174">
        <v>12.3</v>
      </c>
      <c r="G163" s="29"/>
      <c r="H163" s="23">
        <f t="shared" si="21"/>
        <v>0</v>
      </c>
      <c r="J163" s="51"/>
    </row>
    <row r="164" spans="2:10" s="58" customFormat="1" ht="14.25" thickBot="1" x14ac:dyDescent="0.3">
      <c r="B164" s="71">
        <v>998231311</v>
      </c>
      <c r="C164" s="71" t="s">
        <v>56</v>
      </c>
      <c r="D164" s="61"/>
      <c r="E164" s="101" t="s">
        <v>35</v>
      </c>
      <c r="F164" s="30">
        <v>11.8</v>
      </c>
      <c r="G164" s="30"/>
      <c r="H164" s="112">
        <f t="shared" si="21"/>
        <v>0</v>
      </c>
      <c r="J164" s="60"/>
    </row>
    <row r="165" spans="2:10" ht="14.25" thickBot="1" x14ac:dyDescent="0.25">
      <c r="B165" s="270" t="s">
        <v>9</v>
      </c>
      <c r="C165" s="271"/>
      <c r="D165" s="271"/>
      <c r="E165" s="271"/>
      <c r="F165" s="271"/>
      <c r="G165" s="271"/>
      <c r="H165" s="120">
        <f>SUM(H154:H164)</f>
        <v>0</v>
      </c>
    </row>
    <row r="166" spans="2:10" x14ac:dyDescent="0.2">
      <c r="B166" s="230" t="s">
        <v>10</v>
      </c>
      <c r="C166" s="230"/>
      <c r="D166" s="230"/>
      <c r="E166" s="230"/>
      <c r="F166" s="230"/>
      <c r="G166" s="230"/>
      <c r="H166" s="231"/>
    </row>
    <row r="167" spans="2:10" ht="27" x14ac:dyDescent="0.2">
      <c r="B167" s="16" t="s">
        <v>16</v>
      </c>
      <c r="C167" s="16" t="s">
        <v>12</v>
      </c>
      <c r="D167" s="6" t="s">
        <v>0</v>
      </c>
      <c r="E167" s="7" t="s">
        <v>4</v>
      </c>
      <c r="F167" s="5" t="s">
        <v>5</v>
      </c>
      <c r="G167" s="5" t="s">
        <v>6</v>
      </c>
      <c r="H167" s="4" t="s">
        <v>7</v>
      </c>
    </row>
    <row r="168" spans="2:10" s="2" customFormat="1" ht="40.5" x14ac:dyDescent="0.2">
      <c r="B168" s="83" t="s">
        <v>110</v>
      </c>
      <c r="C168" s="9" t="s">
        <v>255</v>
      </c>
      <c r="D168" s="10" t="s">
        <v>82</v>
      </c>
      <c r="E168" s="25" t="s">
        <v>15</v>
      </c>
      <c r="F168" s="54">
        <v>7.55</v>
      </c>
      <c r="G168" s="30"/>
      <c r="H168" s="23">
        <f>G168*F168</f>
        <v>0</v>
      </c>
    </row>
    <row r="169" spans="2:10" ht="15" customHeight="1" x14ac:dyDescent="0.25">
      <c r="B169" s="68">
        <v>10391100</v>
      </c>
      <c r="C169" s="31" t="s">
        <v>44</v>
      </c>
      <c r="D169" s="37" t="s">
        <v>253</v>
      </c>
      <c r="E169" s="100" t="s">
        <v>22</v>
      </c>
      <c r="F169" s="54">
        <v>28.7</v>
      </c>
      <c r="G169" s="30"/>
      <c r="H169" s="23">
        <f t="shared" ref="H169" si="22">G169*F169</f>
        <v>0</v>
      </c>
    </row>
    <row r="170" spans="2:10" ht="14.25" thickBot="1" x14ac:dyDescent="0.3">
      <c r="B170" s="68">
        <v>8211320</v>
      </c>
      <c r="C170" s="71" t="s">
        <v>80</v>
      </c>
      <c r="D170" s="10" t="s">
        <v>83</v>
      </c>
      <c r="E170" s="100" t="s">
        <v>22</v>
      </c>
      <c r="F170" s="30">
        <v>12.3</v>
      </c>
      <c r="G170" s="30"/>
      <c r="H170" s="119">
        <f>G170*F170</f>
        <v>0</v>
      </c>
    </row>
    <row r="171" spans="2:10" ht="14.25" thickBot="1" x14ac:dyDescent="0.25">
      <c r="B171" s="251" t="s">
        <v>13</v>
      </c>
      <c r="C171" s="252"/>
      <c r="D171" s="252"/>
      <c r="E171" s="252"/>
      <c r="F171" s="252"/>
      <c r="G171" s="252"/>
      <c r="H171" s="120">
        <f>SUM(H168:H170)</f>
        <v>0</v>
      </c>
    </row>
    <row r="172" spans="2:10" ht="14.25" thickBot="1" x14ac:dyDescent="0.25">
      <c r="B172" s="253" t="s">
        <v>84</v>
      </c>
      <c r="C172" s="254"/>
      <c r="D172" s="254"/>
      <c r="E172" s="254"/>
      <c r="F172" s="254"/>
      <c r="G172" s="254"/>
      <c r="H172" s="126">
        <f>SUM(H165,H171)</f>
        <v>0</v>
      </c>
    </row>
    <row r="173" spans="2:10" s="2" customFormat="1" ht="14.25" thickBot="1" x14ac:dyDescent="0.25">
      <c r="B173" s="46"/>
      <c r="C173" s="46"/>
      <c r="D173" s="46"/>
      <c r="E173" s="46"/>
      <c r="F173" s="46"/>
      <c r="G173" s="46"/>
      <c r="H173" s="63"/>
    </row>
    <row r="174" spans="2:10" s="2" customFormat="1" ht="17.25" thickBot="1" x14ac:dyDescent="0.25">
      <c r="B174" s="258" t="s">
        <v>294</v>
      </c>
      <c r="C174" s="259"/>
      <c r="D174" s="259"/>
      <c r="E174" s="259"/>
      <c r="F174" s="259"/>
      <c r="G174" s="259"/>
      <c r="H174" s="260"/>
    </row>
    <row r="175" spans="2:10" s="2" customFormat="1" x14ac:dyDescent="0.2">
      <c r="B175" s="255" t="s">
        <v>1</v>
      </c>
      <c r="C175" s="256"/>
      <c r="D175" s="256"/>
      <c r="E175" s="256"/>
      <c r="F175" s="256"/>
      <c r="G175" s="256"/>
      <c r="H175" s="257"/>
    </row>
    <row r="176" spans="2:10" s="2" customFormat="1" ht="27" x14ac:dyDescent="0.2">
      <c r="B176" s="4" t="s">
        <v>2</v>
      </c>
      <c r="C176" s="5" t="s">
        <v>3</v>
      </c>
      <c r="D176" s="6" t="s">
        <v>0</v>
      </c>
      <c r="E176" s="7" t="s">
        <v>4</v>
      </c>
      <c r="F176" s="5" t="s">
        <v>5</v>
      </c>
      <c r="G176" s="5" t="s">
        <v>6</v>
      </c>
      <c r="H176" s="4" t="s">
        <v>7</v>
      </c>
    </row>
    <row r="177" spans="2:10" s="2" customFormat="1" ht="38.25" customHeight="1" x14ac:dyDescent="0.2">
      <c r="B177" s="67">
        <v>181451131</v>
      </c>
      <c r="C177" s="67" t="s">
        <v>257</v>
      </c>
      <c r="D177" s="118" t="s">
        <v>87</v>
      </c>
      <c r="E177" s="8" t="s">
        <v>24</v>
      </c>
      <c r="F177" s="64">
        <v>2380</v>
      </c>
      <c r="G177" s="186"/>
      <c r="H177" s="57">
        <f t="shared" ref="H177:H179" si="23">G177*F177</f>
        <v>0</v>
      </c>
      <c r="J177" s="51"/>
    </row>
    <row r="178" spans="2:10" s="2" customFormat="1" ht="38.25" customHeight="1" x14ac:dyDescent="0.2">
      <c r="B178" s="67" t="s">
        <v>110</v>
      </c>
      <c r="C178" s="83" t="s">
        <v>258</v>
      </c>
      <c r="D178" s="118" t="s">
        <v>184</v>
      </c>
      <c r="E178" s="8" t="s">
        <v>24</v>
      </c>
      <c r="F178" s="64">
        <v>550</v>
      </c>
      <c r="G178" s="186"/>
      <c r="H178" s="57">
        <f t="shared" si="23"/>
        <v>0</v>
      </c>
      <c r="J178" s="51"/>
    </row>
    <row r="179" spans="2:10" s="2" customFormat="1" ht="38.25" customHeight="1" x14ac:dyDescent="0.2">
      <c r="B179" s="188">
        <v>185851121</v>
      </c>
      <c r="C179" s="67" t="s">
        <v>37</v>
      </c>
      <c r="D179" s="127" t="s">
        <v>374</v>
      </c>
      <c r="E179" s="100" t="s">
        <v>22</v>
      </c>
      <c r="F179" s="30">
        <v>87.9</v>
      </c>
      <c r="G179" s="29"/>
      <c r="H179" s="13">
        <f t="shared" si="23"/>
        <v>0</v>
      </c>
    </row>
    <row r="180" spans="2:10" s="58" customFormat="1" ht="14.25" thickBot="1" x14ac:dyDescent="0.3">
      <c r="B180" s="71">
        <v>998231311</v>
      </c>
      <c r="C180" s="71" t="s">
        <v>56</v>
      </c>
      <c r="D180" s="61"/>
      <c r="E180" s="101" t="s">
        <v>35</v>
      </c>
      <c r="F180" s="30">
        <v>0.09</v>
      </c>
      <c r="G180" s="30"/>
      <c r="H180" s="112">
        <f t="shared" ref="H180" si="24">G180*F180</f>
        <v>0</v>
      </c>
    </row>
    <row r="181" spans="2:10" s="2" customFormat="1" ht="14.25" thickBot="1" x14ac:dyDescent="0.25">
      <c r="B181" s="270"/>
      <c r="C181" s="271"/>
      <c r="D181" s="271"/>
      <c r="E181" s="271"/>
      <c r="F181" s="271"/>
      <c r="G181" s="271"/>
      <c r="H181" s="120">
        <f>SUM(H177:H180)</f>
        <v>0</v>
      </c>
    </row>
    <row r="182" spans="2:10" s="2" customFormat="1" x14ac:dyDescent="0.2">
      <c r="B182" s="230" t="s">
        <v>10</v>
      </c>
      <c r="C182" s="230"/>
      <c r="D182" s="230"/>
      <c r="E182" s="230"/>
      <c r="F182" s="230"/>
      <c r="G182" s="230"/>
      <c r="H182" s="231"/>
    </row>
    <row r="183" spans="2:10" s="2" customFormat="1" ht="27" x14ac:dyDescent="0.2">
      <c r="B183" s="16" t="s">
        <v>16</v>
      </c>
      <c r="C183" s="16" t="s">
        <v>12</v>
      </c>
      <c r="D183" s="6" t="s">
        <v>0</v>
      </c>
      <c r="E183" s="7" t="s">
        <v>4</v>
      </c>
      <c r="F183" s="5" t="s">
        <v>5</v>
      </c>
      <c r="G183" s="5" t="s">
        <v>6</v>
      </c>
      <c r="H183" s="4" t="s">
        <v>7</v>
      </c>
    </row>
    <row r="184" spans="2:10" s="2" customFormat="1" ht="81" x14ac:dyDescent="0.2">
      <c r="B184" s="43" t="s">
        <v>110</v>
      </c>
      <c r="C184" s="121" t="s">
        <v>259</v>
      </c>
      <c r="D184" s="10" t="s">
        <v>42</v>
      </c>
      <c r="E184" s="100" t="s">
        <v>15</v>
      </c>
      <c r="F184" s="18">
        <v>71.400000000000006</v>
      </c>
      <c r="G184" s="95"/>
      <c r="H184" s="13">
        <f>G184*F184</f>
        <v>0</v>
      </c>
    </row>
    <row r="185" spans="2:10" s="2" customFormat="1" ht="40.5" x14ac:dyDescent="0.2">
      <c r="B185" s="43" t="s">
        <v>110</v>
      </c>
      <c r="C185" s="177" t="s">
        <v>260</v>
      </c>
      <c r="D185" s="10" t="s">
        <v>42</v>
      </c>
      <c r="E185" s="100" t="s">
        <v>15</v>
      </c>
      <c r="F185" s="18">
        <v>16.5</v>
      </c>
      <c r="G185" s="17"/>
      <c r="H185" s="13">
        <f>G185*F185</f>
        <v>0</v>
      </c>
    </row>
    <row r="186" spans="2:10" s="2" customFormat="1" ht="14.25" thickBot="1" x14ac:dyDescent="0.3">
      <c r="B186" s="68">
        <v>8211320</v>
      </c>
      <c r="C186" s="68" t="s">
        <v>80</v>
      </c>
      <c r="D186" s="10" t="s">
        <v>83</v>
      </c>
      <c r="E186" s="100" t="s">
        <v>22</v>
      </c>
      <c r="F186" s="54">
        <v>87.9</v>
      </c>
      <c r="G186" s="30"/>
      <c r="H186" s="119">
        <f>G186*F186</f>
        <v>0</v>
      </c>
      <c r="J186" s="51"/>
    </row>
    <row r="187" spans="2:10" s="2" customFormat="1" ht="14.25" thickBot="1" x14ac:dyDescent="0.25">
      <c r="B187" s="251" t="s">
        <v>13</v>
      </c>
      <c r="C187" s="252"/>
      <c r="D187" s="252"/>
      <c r="E187" s="252"/>
      <c r="F187" s="252"/>
      <c r="G187" s="252"/>
      <c r="H187" s="120">
        <f>SUM(H184:H186)</f>
        <v>0</v>
      </c>
    </row>
    <row r="188" spans="2:10" s="2" customFormat="1" ht="14.25" thickBot="1" x14ac:dyDescent="0.25">
      <c r="B188" s="289" t="s">
        <v>43</v>
      </c>
      <c r="C188" s="290"/>
      <c r="D188" s="290"/>
      <c r="E188" s="290"/>
      <c r="F188" s="290"/>
      <c r="G188" s="290"/>
      <c r="H188" s="126">
        <f>SUM(H181,H187)</f>
        <v>0</v>
      </c>
    </row>
    <row r="189" spans="2:10" s="2" customFormat="1" ht="14.25" thickBot="1" x14ac:dyDescent="0.25">
      <c r="B189" s="86"/>
      <c r="C189" s="86"/>
      <c r="D189" s="86"/>
      <c r="E189" s="86"/>
      <c r="F189" s="86"/>
      <c r="G189" s="86"/>
      <c r="H189" s="63"/>
    </row>
    <row r="190" spans="2:10" s="2" customFormat="1" ht="17.25" thickBot="1" x14ac:dyDescent="0.25">
      <c r="B190" s="246" t="s">
        <v>295</v>
      </c>
      <c r="C190" s="247"/>
      <c r="D190" s="247"/>
      <c r="E190" s="247"/>
      <c r="F190" s="247"/>
      <c r="G190" s="247"/>
      <c r="H190" s="248"/>
    </row>
    <row r="191" spans="2:10" s="2" customFormat="1" ht="27" x14ac:dyDescent="0.2">
      <c r="B191" s="128" t="s">
        <v>51</v>
      </c>
      <c r="C191" s="128" t="s">
        <v>17</v>
      </c>
      <c r="D191" s="128" t="s">
        <v>12</v>
      </c>
      <c r="E191" s="128" t="s">
        <v>4</v>
      </c>
      <c r="F191" s="129" t="s">
        <v>5</v>
      </c>
      <c r="G191" s="129" t="s">
        <v>6</v>
      </c>
      <c r="H191" s="129" t="s">
        <v>18</v>
      </c>
    </row>
    <row r="192" spans="2:10" s="2" customFormat="1" ht="13.5" customHeight="1" x14ac:dyDescent="0.25">
      <c r="B192" s="130" t="s">
        <v>117</v>
      </c>
      <c r="C192" s="131" t="s">
        <v>179</v>
      </c>
      <c r="D192" s="95" t="s">
        <v>161</v>
      </c>
      <c r="E192" s="77" t="s">
        <v>8</v>
      </c>
      <c r="F192" s="132">
        <v>1</v>
      </c>
      <c r="G192" s="133"/>
      <c r="H192" s="134">
        <f>F192*G192</f>
        <v>0</v>
      </c>
      <c r="I192" s="60"/>
    </row>
    <row r="193" spans="2:8" s="2" customFormat="1" ht="13.5" customHeight="1" x14ac:dyDescent="0.25">
      <c r="B193" s="130" t="s">
        <v>118</v>
      </c>
      <c r="C193" s="131" t="s">
        <v>119</v>
      </c>
      <c r="D193" s="95" t="s">
        <v>120</v>
      </c>
      <c r="E193" s="77" t="s">
        <v>8</v>
      </c>
      <c r="F193" s="132">
        <v>2</v>
      </c>
      <c r="G193" s="133"/>
      <c r="H193" s="134">
        <f t="shared" ref="H193:H229" si="25">F193*G193</f>
        <v>0</v>
      </c>
    </row>
    <row r="194" spans="2:8" s="2" customFormat="1" ht="13.5" customHeight="1" x14ac:dyDescent="0.25">
      <c r="B194" s="130" t="s">
        <v>121</v>
      </c>
      <c r="C194" s="131" t="s">
        <v>122</v>
      </c>
      <c r="D194" s="95" t="s">
        <v>120</v>
      </c>
      <c r="E194" s="77" t="s">
        <v>8</v>
      </c>
      <c r="F194" s="132">
        <v>1</v>
      </c>
      <c r="G194" s="133"/>
      <c r="H194" s="134">
        <f t="shared" si="25"/>
        <v>0</v>
      </c>
    </row>
    <row r="195" spans="2:8" s="2" customFormat="1" ht="13.5" customHeight="1" x14ac:dyDescent="0.25">
      <c r="B195" s="130" t="s">
        <v>123</v>
      </c>
      <c r="C195" s="131" t="s">
        <v>124</v>
      </c>
      <c r="D195" s="95" t="s">
        <v>120</v>
      </c>
      <c r="E195" s="77" t="s">
        <v>8</v>
      </c>
      <c r="F195" s="132">
        <v>1</v>
      </c>
      <c r="G195" s="133"/>
      <c r="H195" s="134">
        <f t="shared" si="25"/>
        <v>0</v>
      </c>
    </row>
    <row r="196" spans="2:8" s="2" customFormat="1" ht="13.5" customHeight="1" x14ac:dyDescent="0.25">
      <c r="B196" s="130" t="s">
        <v>139</v>
      </c>
      <c r="C196" s="131" t="s">
        <v>140</v>
      </c>
      <c r="D196" s="95" t="s">
        <v>120</v>
      </c>
      <c r="E196" s="77" t="s">
        <v>8</v>
      </c>
      <c r="F196" s="132">
        <v>1</v>
      </c>
      <c r="G196" s="133"/>
      <c r="H196" s="134">
        <f t="shared" si="25"/>
        <v>0</v>
      </c>
    </row>
    <row r="197" spans="2:8" s="2" customFormat="1" ht="13.5" customHeight="1" x14ac:dyDescent="0.25">
      <c r="B197" s="130" t="s">
        <v>125</v>
      </c>
      <c r="C197" s="131" t="s">
        <v>165</v>
      </c>
      <c r="D197" s="95" t="s">
        <v>128</v>
      </c>
      <c r="E197" s="77" t="s">
        <v>8</v>
      </c>
      <c r="F197" s="132">
        <v>4</v>
      </c>
      <c r="G197" s="133"/>
      <c r="H197" s="134">
        <f t="shared" si="25"/>
        <v>0</v>
      </c>
    </row>
    <row r="198" spans="2:8" s="2" customFormat="1" ht="13.5" customHeight="1" x14ac:dyDescent="0.25">
      <c r="B198" s="130" t="s">
        <v>220</v>
      </c>
      <c r="C198" s="131" t="s">
        <v>126</v>
      </c>
      <c r="D198" s="95" t="s">
        <v>305</v>
      </c>
      <c r="E198" s="77" t="s">
        <v>8</v>
      </c>
      <c r="F198" s="132">
        <v>1</v>
      </c>
      <c r="G198" s="133"/>
      <c r="H198" s="134">
        <f t="shared" si="25"/>
        <v>0</v>
      </c>
    </row>
    <row r="199" spans="2:8" s="2" customFormat="1" ht="13.5" customHeight="1" x14ac:dyDescent="0.25">
      <c r="B199" s="130" t="s">
        <v>221</v>
      </c>
      <c r="C199" s="131" t="s">
        <v>222</v>
      </c>
      <c r="D199" s="95" t="s">
        <v>305</v>
      </c>
      <c r="E199" s="77" t="s">
        <v>8</v>
      </c>
      <c r="F199" s="132">
        <v>1</v>
      </c>
      <c r="G199" s="133"/>
      <c r="H199" s="134">
        <f t="shared" si="25"/>
        <v>0</v>
      </c>
    </row>
    <row r="200" spans="2:8" s="2" customFormat="1" ht="13.5" customHeight="1" x14ac:dyDescent="0.25">
      <c r="B200" s="130" t="s">
        <v>223</v>
      </c>
      <c r="C200" s="131" t="s">
        <v>224</v>
      </c>
      <c r="D200" s="95" t="s">
        <v>305</v>
      </c>
      <c r="E200" s="77" t="s">
        <v>8</v>
      </c>
      <c r="F200" s="132">
        <v>1</v>
      </c>
      <c r="G200" s="133"/>
      <c r="H200" s="134">
        <f t="shared" si="25"/>
        <v>0</v>
      </c>
    </row>
    <row r="201" spans="2:8" s="2" customFormat="1" ht="13.5" customHeight="1" x14ac:dyDescent="0.25">
      <c r="B201" s="130" t="s">
        <v>127</v>
      </c>
      <c r="C201" s="131" t="s">
        <v>166</v>
      </c>
      <c r="D201" s="95" t="s">
        <v>138</v>
      </c>
      <c r="E201" s="77" t="s">
        <v>8</v>
      </c>
      <c r="F201" s="132">
        <v>1</v>
      </c>
      <c r="G201" s="133"/>
      <c r="H201" s="134">
        <f t="shared" si="25"/>
        <v>0</v>
      </c>
    </row>
    <row r="202" spans="2:8" s="2" customFormat="1" ht="13.5" customHeight="1" x14ac:dyDescent="0.25">
      <c r="B202" s="130" t="s">
        <v>133</v>
      </c>
      <c r="C202" s="131" t="s">
        <v>141</v>
      </c>
      <c r="D202" s="95" t="s">
        <v>138</v>
      </c>
      <c r="E202" s="77" t="s">
        <v>8</v>
      </c>
      <c r="F202" s="132">
        <v>1</v>
      </c>
      <c r="G202" s="152"/>
      <c r="H202" s="134">
        <f t="shared" si="25"/>
        <v>0</v>
      </c>
    </row>
    <row r="203" spans="2:8" s="2" customFormat="1" ht="13.5" customHeight="1" x14ac:dyDescent="0.25">
      <c r="B203" s="135" t="s">
        <v>145</v>
      </c>
      <c r="C203" s="151" t="s">
        <v>146</v>
      </c>
      <c r="D203" s="95" t="s">
        <v>99</v>
      </c>
      <c r="E203" s="77" t="s">
        <v>8</v>
      </c>
      <c r="F203" s="166">
        <v>3</v>
      </c>
      <c r="G203" s="152"/>
      <c r="H203" s="134">
        <f t="shared" si="25"/>
        <v>0</v>
      </c>
    </row>
    <row r="204" spans="2:8" s="2" customFormat="1" ht="13.5" customHeight="1" x14ac:dyDescent="0.25">
      <c r="B204" s="130" t="s">
        <v>52</v>
      </c>
      <c r="C204" s="131" t="s">
        <v>131</v>
      </c>
      <c r="D204" s="95" t="s">
        <v>99</v>
      </c>
      <c r="E204" s="77" t="s">
        <v>8</v>
      </c>
      <c r="F204" s="132">
        <v>4</v>
      </c>
      <c r="G204" s="133"/>
      <c r="H204" s="134">
        <f t="shared" si="25"/>
        <v>0</v>
      </c>
    </row>
    <row r="205" spans="2:8" s="2" customFormat="1" ht="12.75" customHeight="1" x14ac:dyDescent="0.25">
      <c r="B205" s="130" t="s">
        <v>130</v>
      </c>
      <c r="C205" s="131" t="s">
        <v>129</v>
      </c>
      <c r="D205" s="95" t="s">
        <v>99</v>
      </c>
      <c r="E205" s="77" t="s">
        <v>8</v>
      </c>
      <c r="F205" s="132">
        <v>28</v>
      </c>
      <c r="G205" s="133"/>
      <c r="H205" s="134">
        <f t="shared" si="25"/>
        <v>0</v>
      </c>
    </row>
    <row r="206" spans="2:8" s="2" customFormat="1" x14ac:dyDescent="0.25">
      <c r="B206" s="130" t="s">
        <v>53</v>
      </c>
      <c r="C206" s="131" t="s">
        <v>104</v>
      </c>
      <c r="D206" s="95" t="s">
        <v>99</v>
      </c>
      <c r="E206" s="77" t="s">
        <v>8</v>
      </c>
      <c r="F206" s="132">
        <v>29</v>
      </c>
      <c r="G206" s="133"/>
      <c r="H206" s="134">
        <f t="shared" si="25"/>
        <v>0</v>
      </c>
    </row>
    <row r="207" spans="2:8" s="2" customFormat="1" x14ac:dyDescent="0.25">
      <c r="B207" s="130" t="s">
        <v>90</v>
      </c>
      <c r="C207" s="131" t="s">
        <v>105</v>
      </c>
      <c r="D207" s="95" t="s">
        <v>169</v>
      </c>
      <c r="E207" s="77" t="s">
        <v>8</v>
      </c>
      <c r="F207" s="132">
        <v>21</v>
      </c>
      <c r="G207" s="133"/>
      <c r="H207" s="134">
        <f t="shared" si="25"/>
        <v>0</v>
      </c>
    </row>
    <row r="208" spans="2:8" s="2" customFormat="1" x14ac:dyDescent="0.25">
      <c r="B208" s="130" t="s">
        <v>91</v>
      </c>
      <c r="C208" s="131" t="s">
        <v>132</v>
      </c>
      <c r="D208" s="95" t="s">
        <v>99</v>
      </c>
      <c r="E208" s="77" t="s">
        <v>8</v>
      </c>
      <c r="F208" s="132">
        <v>46</v>
      </c>
      <c r="G208" s="133"/>
      <c r="H208" s="134">
        <f t="shared" si="25"/>
        <v>0</v>
      </c>
    </row>
    <row r="209" spans="2:9" s="2" customFormat="1" x14ac:dyDescent="0.25">
      <c r="B209" s="130" t="s">
        <v>162</v>
      </c>
      <c r="C209" s="131" t="s">
        <v>163</v>
      </c>
      <c r="D209" s="95" t="s">
        <v>99</v>
      </c>
      <c r="E209" s="77" t="s">
        <v>8</v>
      </c>
      <c r="F209" s="132">
        <v>16</v>
      </c>
      <c r="G209" s="133"/>
      <c r="H209" s="134">
        <f t="shared" si="25"/>
        <v>0</v>
      </c>
    </row>
    <row r="210" spans="2:9" s="2" customFormat="1" x14ac:dyDescent="0.25">
      <c r="B210" s="130" t="s">
        <v>92</v>
      </c>
      <c r="C210" s="131" t="s">
        <v>106</v>
      </c>
      <c r="D210" s="95" t="s">
        <v>99</v>
      </c>
      <c r="E210" s="77" t="s">
        <v>8</v>
      </c>
      <c r="F210" s="132">
        <v>8</v>
      </c>
      <c r="G210" s="133"/>
      <c r="H210" s="134">
        <f t="shared" si="25"/>
        <v>0</v>
      </c>
    </row>
    <row r="211" spans="2:9" s="2" customFormat="1" x14ac:dyDescent="0.25">
      <c r="B211" s="130" t="s">
        <v>93</v>
      </c>
      <c r="C211" s="131" t="s">
        <v>170</v>
      </c>
      <c r="D211" s="95" t="s">
        <v>98</v>
      </c>
      <c r="E211" s="77" t="s">
        <v>8</v>
      </c>
      <c r="F211" s="132">
        <v>14</v>
      </c>
      <c r="G211" s="133"/>
      <c r="H211" s="134">
        <f t="shared" si="25"/>
        <v>0</v>
      </c>
    </row>
    <row r="212" spans="2:9" s="2" customFormat="1" x14ac:dyDescent="0.25">
      <c r="B212" s="135" t="s">
        <v>313</v>
      </c>
      <c r="C212" s="141" t="s">
        <v>134</v>
      </c>
      <c r="D212" s="95" t="s">
        <v>99</v>
      </c>
      <c r="E212" s="77" t="s">
        <v>8</v>
      </c>
      <c r="F212" s="137">
        <v>7</v>
      </c>
      <c r="G212" s="133"/>
      <c r="H212" s="134">
        <f t="shared" si="25"/>
        <v>0</v>
      </c>
    </row>
    <row r="213" spans="2:9" s="2" customFormat="1" x14ac:dyDescent="0.25">
      <c r="B213" s="135" t="s">
        <v>135</v>
      </c>
      <c r="C213" s="141" t="s">
        <v>142</v>
      </c>
      <c r="D213" s="95" t="s">
        <v>99</v>
      </c>
      <c r="E213" s="77" t="s">
        <v>8</v>
      </c>
      <c r="F213" s="137">
        <v>38</v>
      </c>
      <c r="G213" s="133"/>
      <c r="H213" s="134">
        <f t="shared" si="25"/>
        <v>0</v>
      </c>
    </row>
    <row r="214" spans="2:9" s="2" customFormat="1" x14ac:dyDescent="0.25">
      <c r="B214" s="135" t="s">
        <v>136</v>
      </c>
      <c r="C214" s="151" t="s">
        <v>137</v>
      </c>
      <c r="D214" s="95" t="s">
        <v>99</v>
      </c>
      <c r="E214" s="77" t="s">
        <v>8</v>
      </c>
      <c r="F214" s="166">
        <v>15</v>
      </c>
      <c r="G214" s="152"/>
      <c r="H214" s="134">
        <f t="shared" si="25"/>
        <v>0</v>
      </c>
    </row>
    <row r="215" spans="2:9" s="2" customFormat="1" x14ac:dyDescent="0.25">
      <c r="B215" s="135" t="s">
        <v>172</v>
      </c>
      <c r="C215" s="151" t="s">
        <v>173</v>
      </c>
      <c r="D215" s="95" t="s">
        <v>99</v>
      </c>
      <c r="E215" s="77" t="s">
        <v>8</v>
      </c>
      <c r="F215" s="166">
        <v>22</v>
      </c>
      <c r="G215" s="152"/>
      <c r="H215" s="134">
        <f t="shared" si="25"/>
        <v>0</v>
      </c>
    </row>
    <row r="216" spans="2:9" s="2" customFormat="1" x14ac:dyDescent="0.25">
      <c r="B216" s="135" t="s">
        <v>164</v>
      </c>
      <c r="C216" s="161" t="s">
        <v>124</v>
      </c>
      <c r="D216" s="95" t="s">
        <v>180</v>
      </c>
      <c r="E216" s="77" t="s">
        <v>8</v>
      </c>
      <c r="F216" s="166">
        <v>368</v>
      </c>
      <c r="G216" s="160"/>
      <c r="H216" s="134">
        <f t="shared" si="25"/>
        <v>0</v>
      </c>
    </row>
    <row r="217" spans="2:9" s="2" customFormat="1" x14ac:dyDescent="0.25">
      <c r="B217" s="135" t="s">
        <v>153</v>
      </c>
      <c r="C217" s="151" t="s">
        <v>149</v>
      </c>
      <c r="D217" s="95" t="s">
        <v>167</v>
      </c>
      <c r="E217" s="77" t="s">
        <v>8</v>
      </c>
      <c r="F217" s="166">
        <v>3</v>
      </c>
      <c r="G217" s="152"/>
      <c r="H217" s="134">
        <f t="shared" si="25"/>
        <v>0</v>
      </c>
    </row>
    <row r="218" spans="2:9" s="2" customFormat="1" x14ac:dyDescent="0.25">
      <c r="B218" s="135" t="s">
        <v>154</v>
      </c>
      <c r="C218" s="151" t="s">
        <v>155</v>
      </c>
      <c r="D218" s="95" t="s">
        <v>167</v>
      </c>
      <c r="E218" s="77" t="s">
        <v>8</v>
      </c>
      <c r="F218" s="166">
        <v>2</v>
      </c>
      <c r="G218" s="152"/>
      <c r="H218" s="134">
        <f t="shared" si="25"/>
        <v>0</v>
      </c>
    </row>
    <row r="219" spans="2:9" s="2" customFormat="1" x14ac:dyDescent="0.25">
      <c r="B219" s="135" t="s">
        <v>147</v>
      </c>
      <c r="C219" s="151" t="s">
        <v>143</v>
      </c>
      <c r="D219" s="95" t="s">
        <v>144</v>
      </c>
      <c r="E219" s="77" t="s">
        <v>8</v>
      </c>
      <c r="F219" s="166">
        <v>6</v>
      </c>
      <c r="G219" s="152"/>
      <c r="H219" s="134">
        <f t="shared" si="25"/>
        <v>0</v>
      </c>
    </row>
    <row r="220" spans="2:9" s="2" customFormat="1" x14ac:dyDescent="0.25">
      <c r="B220" s="135" t="s">
        <v>148</v>
      </c>
      <c r="C220" s="151" t="s">
        <v>171</v>
      </c>
      <c r="D220" s="95" t="s">
        <v>144</v>
      </c>
      <c r="E220" s="77" t="s">
        <v>8</v>
      </c>
      <c r="F220" s="166">
        <v>3</v>
      </c>
      <c r="G220" s="152"/>
      <c r="H220" s="134">
        <f t="shared" si="25"/>
        <v>0</v>
      </c>
      <c r="I220" s="176"/>
    </row>
    <row r="221" spans="2:9" s="2" customFormat="1" x14ac:dyDescent="0.25">
      <c r="B221" s="135" t="s">
        <v>150</v>
      </c>
      <c r="C221" s="139" t="s">
        <v>151</v>
      </c>
      <c r="D221" s="137" t="s">
        <v>101</v>
      </c>
      <c r="E221" s="77" t="s">
        <v>8</v>
      </c>
      <c r="F221" s="140">
        <v>70</v>
      </c>
      <c r="G221" s="133"/>
      <c r="H221" s="134">
        <f t="shared" si="25"/>
        <v>0</v>
      </c>
    </row>
    <row r="222" spans="2:9" s="2" customFormat="1" x14ac:dyDescent="0.25">
      <c r="B222" s="135" t="s">
        <v>94</v>
      </c>
      <c r="C222" s="138" t="s">
        <v>107</v>
      </c>
      <c r="D222" s="137" t="s">
        <v>100</v>
      </c>
      <c r="E222" s="77" t="s">
        <v>8</v>
      </c>
      <c r="F222" s="137">
        <v>15</v>
      </c>
      <c r="G222" s="133"/>
      <c r="H222" s="134">
        <f t="shared" si="25"/>
        <v>0</v>
      </c>
    </row>
    <row r="223" spans="2:9" s="2" customFormat="1" x14ac:dyDescent="0.25">
      <c r="B223" s="135" t="s">
        <v>54</v>
      </c>
      <c r="C223" s="136" t="s">
        <v>108</v>
      </c>
      <c r="D223" s="137" t="s">
        <v>100</v>
      </c>
      <c r="E223" s="77" t="s">
        <v>8</v>
      </c>
      <c r="F223" s="137">
        <v>32</v>
      </c>
      <c r="G223" s="133"/>
      <c r="H223" s="134">
        <f t="shared" si="25"/>
        <v>0</v>
      </c>
    </row>
    <row r="224" spans="2:9" s="2" customFormat="1" x14ac:dyDescent="0.25">
      <c r="B224" s="135" t="s">
        <v>95</v>
      </c>
      <c r="C224" s="141" t="s">
        <v>88</v>
      </c>
      <c r="D224" s="137" t="s">
        <v>101</v>
      </c>
      <c r="E224" s="77" t="s">
        <v>8</v>
      </c>
      <c r="F224" s="137">
        <v>60</v>
      </c>
      <c r="G224" s="133"/>
      <c r="H224" s="134">
        <f t="shared" si="25"/>
        <v>0</v>
      </c>
    </row>
    <row r="225" spans="2:9" s="2" customFormat="1" x14ac:dyDescent="0.25">
      <c r="B225" s="135" t="s">
        <v>96</v>
      </c>
      <c r="C225" s="201" t="s">
        <v>89</v>
      </c>
      <c r="D225" s="137" t="s">
        <v>101</v>
      </c>
      <c r="E225" s="77" t="s">
        <v>8</v>
      </c>
      <c r="F225" s="137">
        <v>45</v>
      </c>
      <c r="G225" s="136"/>
      <c r="H225" s="134">
        <f t="shared" si="25"/>
        <v>0</v>
      </c>
    </row>
    <row r="226" spans="2:9" s="2" customFormat="1" x14ac:dyDescent="0.25">
      <c r="B226" s="135" t="s">
        <v>174</v>
      </c>
      <c r="C226" s="133" t="s">
        <v>177</v>
      </c>
      <c r="D226" s="137" t="s">
        <v>55</v>
      </c>
      <c r="E226" s="77" t="s">
        <v>8</v>
      </c>
      <c r="F226" s="137">
        <v>100</v>
      </c>
      <c r="G226" s="133"/>
      <c r="H226" s="134">
        <f t="shared" si="25"/>
        <v>0</v>
      </c>
    </row>
    <row r="227" spans="2:9" s="2" customFormat="1" x14ac:dyDescent="0.25">
      <c r="B227" s="135" t="s">
        <v>175</v>
      </c>
      <c r="C227" s="133" t="s">
        <v>109</v>
      </c>
      <c r="D227" s="137" t="s">
        <v>55</v>
      </c>
      <c r="E227" s="77" t="s">
        <v>8</v>
      </c>
      <c r="F227" s="137">
        <v>75</v>
      </c>
      <c r="G227" s="133"/>
      <c r="H227" s="134">
        <f t="shared" si="25"/>
        <v>0</v>
      </c>
    </row>
    <row r="228" spans="2:9" s="2" customFormat="1" x14ac:dyDescent="0.25">
      <c r="B228" s="135" t="s">
        <v>176</v>
      </c>
      <c r="C228" s="153" t="s">
        <v>178</v>
      </c>
      <c r="D228" s="137" t="s">
        <v>55</v>
      </c>
      <c r="E228" s="77" t="s">
        <v>8</v>
      </c>
      <c r="F228" s="137">
        <v>100</v>
      </c>
      <c r="G228" s="133"/>
      <c r="H228" s="134">
        <f t="shared" si="25"/>
        <v>0</v>
      </c>
    </row>
    <row r="229" spans="2:9" s="2" customFormat="1" ht="14.25" thickBot="1" x14ac:dyDescent="0.3">
      <c r="B229" s="135" t="s">
        <v>97</v>
      </c>
      <c r="C229" s="143" t="s">
        <v>152</v>
      </c>
      <c r="D229" s="137" t="s">
        <v>55</v>
      </c>
      <c r="E229" s="77" t="s">
        <v>8</v>
      </c>
      <c r="F229" s="144">
        <v>75</v>
      </c>
      <c r="G229" s="145"/>
      <c r="H229" s="134">
        <f t="shared" si="25"/>
        <v>0</v>
      </c>
    </row>
    <row r="230" spans="2:9" s="2" customFormat="1" ht="14.25" thickBot="1" x14ac:dyDescent="0.25">
      <c r="B230" s="249" t="s">
        <v>19</v>
      </c>
      <c r="C230" s="250"/>
      <c r="D230" s="250"/>
      <c r="E230" s="250"/>
      <c r="F230" s="122">
        <f>SUM(F192,F193:F229)</f>
        <v>1220</v>
      </c>
      <c r="G230" s="146"/>
      <c r="H230" s="147"/>
    </row>
    <row r="231" spans="2:9" s="2" customFormat="1" ht="14.25" customHeight="1" thickBot="1" x14ac:dyDescent="0.3">
      <c r="B231" s="261" t="s">
        <v>20</v>
      </c>
      <c r="C231" s="262"/>
      <c r="D231" s="262"/>
      <c r="E231" s="262"/>
      <c r="F231" s="263"/>
      <c r="G231" s="264"/>
      <c r="H231" s="89">
        <f>SUM(H192:H229)</f>
        <v>0</v>
      </c>
    </row>
    <row r="232" spans="2:9" s="2" customFormat="1" ht="14.25" thickBot="1" x14ac:dyDescent="0.3">
      <c r="B232" s="287" t="s">
        <v>103</v>
      </c>
      <c r="C232" s="288"/>
      <c r="D232" s="288"/>
      <c r="E232" s="288"/>
      <c r="F232" s="288"/>
      <c r="G232" s="288"/>
      <c r="H232" s="124">
        <f>(H231/100)*5</f>
        <v>0</v>
      </c>
      <c r="I232" s="88"/>
    </row>
    <row r="233" spans="2:9" s="2" customFormat="1" ht="14.25" thickBot="1" x14ac:dyDescent="0.25">
      <c r="B233" s="243" t="s">
        <v>59</v>
      </c>
      <c r="C233" s="244"/>
      <c r="D233" s="244"/>
      <c r="E233" s="244"/>
      <c r="F233" s="244"/>
      <c r="G233" s="245"/>
      <c r="H233" s="125">
        <f>SUM(H231:H232)</f>
        <v>0</v>
      </c>
    </row>
    <row r="234" spans="2:9" s="2" customFormat="1" ht="14.25" thickBot="1" x14ac:dyDescent="0.25">
      <c r="B234" s="45"/>
      <c r="C234" s="45"/>
      <c r="D234" s="45"/>
      <c r="E234" s="45"/>
      <c r="F234" s="45"/>
      <c r="G234" s="45"/>
      <c r="H234" s="45"/>
    </row>
    <row r="235" spans="2:9" s="2" customFormat="1" ht="17.25" thickBot="1" x14ac:dyDescent="0.25">
      <c r="B235" s="258" t="s">
        <v>296</v>
      </c>
      <c r="C235" s="272"/>
      <c r="D235" s="272"/>
      <c r="E235" s="272"/>
      <c r="F235" s="272"/>
      <c r="G235" s="272"/>
      <c r="H235" s="273"/>
    </row>
    <row r="236" spans="2:9" s="2" customFormat="1" ht="14.25" thickBot="1" x14ac:dyDescent="0.25">
      <c r="B236" s="284" t="s">
        <v>274</v>
      </c>
      <c r="C236" s="285"/>
      <c r="D236" s="285"/>
      <c r="E236" s="285"/>
      <c r="F236" s="285"/>
      <c r="G236" s="285"/>
      <c r="H236" s="286"/>
    </row>
    <row r="237" spans="2:9" s="2" customFormat="1" ht="14.25" thickBot="1" x14ac:dyDescent="0.25">
      <c r="B237" s="253" t="s">
        <v>58</v>
      </c>
      <c r="C237" s="254"/>
      <c r="D237" s="254"/>
      <c r="E237" s="254"/>
      <c r="F237" s="254"/>
      <c r="G237" s="254"/>
      <c r="H237" s="126">
        <v>0</v>
      </c>
      <c r="I237" s="60"/>
    </row>
    <row r="238" spans="2:9" s="2" customFormat="1" ht="14.25" thickBot="1" x14ac:dyDescent="0.25">
      <c r="B238" s="45"/>
      <c r="C238" s="45"/>
      <c r="D238" s="45"/>
      <c r="E238" s="45"/>
      <c r="F238" s="45"/>
      <c r="G238" s="45"/>
      <c r="H238" s="45"/>
    </row>
    <row r="239" spans="2:9" s="2" customFormat="1" ht="20.25" customHeight="1" thickBot="1" x14ac:dyDescent="0.25">
      <c r="B239" s="236" t="s">
        <v>86</v>
      </c>
      <c r="C239" s="237"/>
      <c r="D239" s="237"/>
      <c r="E239" s="237"/>
      <c r="F239" s="237"/>
      <c r="G239" s="238"/>
      <c r="H239" s="91">
        <f>SUM(H48,H63,H75,H105,H120,H149,H172,H188,H233,H237)</f>
        <v>0</v>
      </c>
      <c r="I239" s="178"/>
    </row>
    <row r="240" spans="2:9" s="2" customFormat="1" ht="18" customHeight="1" thickBot="1" x14ac:dyDescent="0.25">
      <c r="B240" s="236" t="s">
        <v>85</v>
      </c>
      <c r="C240" s="237"/>
      <c r="D240" s="237"/>
      <c r="E240" s="237"/>
      <c r="F240" s="237"/>
      <c r="G240" s="238"/>
      <c r="H240" s="92">
        <f>H239*1.21</f>
        <v>0</v>
      </c>
    </row>
    <row r="241" spans="2:8" s="2" customFormat="1" x14ac:dyDescent="0.2">
      <c r="B241" s="45"/>
      <c r="C241" s="45"/>
      <c r="D241" s="45"/>
      <c r="E241" s="45"/>
      <c r="F241" s="45"/>
      <c r="G241" s="45"/>
      <c r="H241" s="45"/>
    </row>
    <row r="242" spans="2:8" s="2" customFormat="1" x14ac:dyDescent="0.2">
      <c r="B242" s="45"/>
      <c r="C242" s="45"/>
      <c r="D242" s="45"/>
      <c r="E242" s="45"/>
      <c r="F242" s="45"/>
      <c r="G242" s="45"/>
      <c r="H242" s="45"/>
    </row>
    <row r="243" spans="2:8" x14ac:dyDescent="0.2">
      <c r="B243" s="47"/>
      <c r="C243" s="47"/>
      <c r="D243" s="47"/>
      <c r="E243" s="47"/>
      <c r="F243" s="47"/>
      <c r="G243" s="47"/>
      <c r="H243" s="48"/>
    </row>
  </sheetData>
  <mergeCells count="62">
    <mergeCell ref="B181:G181"/>
    <mergeCell ref="B182:H182"/>
    <mergeCell ref="B104:G104"/>
    <mergeCell ref="B75:G75"/>
    <mergeCell ref="B107:H107"/>
    <mergeCell ref="B108:H108"/>
    <mergeCell ref="B115:H115"/>
    <mergeCell ref="B122:H122"/>
    <mergeCell ref="B235:H235"/>
    <mergeCell ref="B236:H236"/>
    <mergeCell ref="B232:G232"/>
    <mergeCell ref="B237:G237"/>
    <mergeCell ref="B187:G187"/>
    <mergeCell ref="B188:G188"/>
    <mergeCell ref="B38:H38"/>
    <mergeCell ref="B58:G58"/>
    <mergeCell ref="B138:G138"/>
    <mergeCell ref="B139:H139"/>
    <mergeCell ref="B105:G105"/>
    <mergeCell ref="B62:G62"/>
    <mergeCell ref="B63:G63"/>
    <mergeCell ref="B77:H77"/>
    <mergeCell ref="B78:H78"/>
    <mergeCell ref="B99:H99"/>
    <mergeCell ref="B124:H124"/>
    <mergeCell ref="B119:G119"/>
    <mergeCell ref="B120:G120"/>
    <mergeCell ref="B98:G98"/>
    <mergeCell ref="B114:G114"/>
    <mergeCell ref="B123:H123"/>
    <mergeCell ref="B1:H1"/>
    <mergeCell ref="B2:H2"/>
    <mergeCell ref="B3:H3"/>
    <mergeCell ref="B152:H152"/>
    <mergeCell ref="B165:G165"/>
    <mergeCell ref="B48:G48"/>
    <mergeCell ref="B65:H65"/>
    <mergeCell ref="B9:H9"/>
    <mergeCell ref="B10:H10"/>
    <mergeCell ref="B59:H59"/>
    <mergeCell ref="B47:G47"/>
    <mergeCell ref="B151:H151"/>
    <mergeCell ref="B37:G37"/>
    <mergeCell ref="B66:H66"/>
    <mergeCell ref="B50:H50"/>
    <mergeCell ref="B51:H51"/>
    <mergeCell ref="B71:H71"/>
    <mergeCell ref="B70:G70"/>
    <mergeCell ref="B74:G74"/>
    <mergeCell ref="B240:G240"/>
    <mergeCell ref="B148:G148"/>
    <mergeCell ref="B149:G149"/>
    <mergeCell ref="B233:G233"/>
    <mergeCell ref="B166:H166"/>
    <mergeCell ref="B190:H190"/>
    <mergeCell ref="B230:E230"/>
    <mergeCell ref="B171:G171"/>
    <mergeCell ref="B172:G172"/>
    <mergeCell ref="B175:H175"/>
    <mergeCell ref="B174:H174"/>
    <mergeCell ref="B239:G239"/>
    <mergeCell ref="B231:G231"/>
  </mergeCells>
  <pageMargins left="0.51181102362204722" right="0.51181102362204722" top="0.59055118110236227" bottom="0.59055118110236227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tabSelected="1" topLeftCell="A64" zoomScaleNormal="100" workbookViewId="0">
      <selection activeCell="A74" sqref="A74:H74"/>
    </sheetView>
  </sheetViews>
  <sheetFormatPr defaultRowHeight="15" x14ac:dyDescent="0.25"/>
  <cols>
    <col min="1" max="1" width="12.140625" customWidth="1"/>
    <col min="2" max="2" width="64.5703125" customWidth="1"/>
    <col min="3" max="3" width="24.5703125" customWidth="1"/>
    <col min="4" max="4" width="4.140625" customWidth="1"/>
    <col min="5" max="5" width="10.140625" customWidth="1"/>
    <col min="8" max="8" width="13.7109375" customWidth="1"/>
  </cols>
  <sheetData>
    <row r="1" spans="1:15" ht="24" customHeight="1" thickBot="1" x14ac:dyDescent="0.3">
      <c r="A1" s="265" t="s">
        <v>156</v>
      </c>
      <c r="B1" s="265"/>
      <c r="C1" s="265"/>
      <c r="D1" s="265"/>
      <c r="E1" s="265"/>
      <c r="F1" s="265"/>
      <c r="G1" s="265"/>
      <c r="H1" s="265"/>
    </row>
    <row r="2" spans="1:15" ht="17.25" customHeight="1" thickBot="1" x14ac:dyDescent="0.3">
      <c r="A2" s="298" t="s">
        <v>353</v>
      </c>
      <c r="B2" s="299"/>
      <c r="C2" s="299"/>
      <c r="D2" s="299"/>
      <c r="E2" s="299"/>
      <c r="F2" s="299"/>
      <c r="G2" s="299"/>
      <c r="H2" s="300"/>
      <c r="I2" s="202"/>
    </row>
    <row r="3" spans="1:15" ht="22.5" customHeight="1" x14ac:dyDescent="0.25">
      <c r="A3" s="269" t="s">
        <v>291</v>
      </c>
      <c r="B3" s="269"/>
      <c r="C3" s="269"/>
      <c r="D3" s="269"/>
      <c r="E3" s="269"/>
      <c r="F3" s="269"/>
      <c r="G3" s="269"/>
      <c r="H3" s="269"/>
    </row>
    <row r="4" spans="1:15" x14ac:dyDescent="0.25">
      <c r="A4" s="154" t="s">
        <v>276</v>
      </c>
      <c r="B4" s="194" t="s">
        <v>309</v>
      </c>
      <c r="C4" s="148"/>
      <c r="D4" s="148"/>
      <c r="E4" s="148"/>
      <c r="F4" s="148"/>
      <c r="G4" s="148"/>
      <c r="H4" s="148"/>
    </row>
    <row r="5" spans="1:15" x14ac:dyDescent="0.25">
      <c r="A5" s="154" t="s">
        <v>275</v>
      </c>
      <c r="B5" s="194" t="s">
        <v>277</v>
      </c>
      <c r="C5" s="148"/>
      <c r="D5" s="148"/>
      <c r="E5" s="148"/>
      <c r="F5" s="148"/>
      <c r="G5" s="148"/>
      <c r="H5" s="148"/>
    </row>
    <row r="6" spans="1:15" x14ac:dyDescent="0.25">
      <c r="A6" s="154" t="s">
        <v>157</v>
      </c>
      <c r="B6" s="148"/>
      <c r="C6" s="148"/>
      <c r="D6" s="148"/>
      <c r="E6" s="148"/>
      <c r="F6" s="148"/>
      <c r="G6" s="148"/>
      <c r="H6" s="148"/>
    </row>
    <row r="7" spans="1:15" x14ac:dyDescent="0.25">
      <c r="A7" s="155" t="s">
        <v>158</v>
      </c>
      <c r="B7" s="65"/>
      <c r="C7" s="148"/>
      <c r="D7" s="148"/>
      <c r="E7" s="148"/>
      <c r="F7" s="148"/>
      <c r="G7" s="148"/>
      <c r="H7" s="148"/>
    </row>
    <row r="8" spans="1:15" ht="16.5" x14ac:dyDescent="0.25">
      <c r="A8" s="203" t="s">
        <v>318</v>
      </c>
      <c r="B8" s="295" t="s">
        <v>354</v>
      </c>
      <c r="C8" s="296"/>
      <c r="D8" s="296"/>
      <c r="E8" s="296"/>
      <c r="F8" s="296"/>
      <c r="G8" s="296"/>
      <c r="H8" s="296"/>
      <c r="I8" s="296"/>
      <c r="J8" s="297"/>
      <c r="K8" s="297"/>
      <c r="L8" s="297"/>
      <c r="M8" s="297"/>
      <c r="N8" s="297"/>
      <c r="O8" s="297"/>
    </row>
    <row r="9" spans="1:15" ht="17.25" thickBot="1" x14ac:dyDescent="0.3">
      <c r="A9" s="203"/>
      <c r="B9" s="204" t="s">
        <v>355</v>
      </c>
      <c r="C9" s="205"/>
      <c r="D9" s="205"/>
      <c r="E9" s="205"/>
      <c r="F9" s="205"/>
      <c r="G9" s="205"/>
      <c r="H9" s="205"/>
      <c r="I9" s="205"/>
      <c r="J9" s="206"/>
      <c r="K9" s="206"/>
      <c r="L9" s="206"/>
      <c r="M9" s="206"/>
      <c r="N9" s="206"/>
      <c r="O9" s="206"/>
    </row>
    <row r="10" spans="1:15" ht="17.25" customHeight="1" thickBot="1" x14ac:dyDescent="0.3">
      <c r="A10" s="281" t="s">
        <v>320</v>
      </c>
      <c r="B10" s="282"/>
      <c r="C10" s="282"/>
      <c r="D10" s="282"/>
      <c r="E10" s="282"/>
      <c r="F10" s="282"/>
      <c r="G10" s="282"/>
      <c r="H10" s="283"/>
      <c r="I10" s="205"/>
      <c r="J10" s="206"/>
      <c r="K10" s="206"/>
      <c r="L10" s="206"/>
      <c r="M10" s="206"/>
      <c r="N10" s="206"/>
      <c r="O10" s="206"/>
    </row>
    <row r="11" spans="1:15" x14ac:dyDescent="0.25">
      <c r="A11" s="277" t="s">
        <v>1</v>
      </c>
      <c r="B11" s="278"/>
      <c r="C11" s="278"/>
      <c r="D11" s="278"/>
      <c r="E11" s="278"/>
      <c r="F11" s="278"/>
      <c r="G11" s="278"/>
      <c r="H11" s="279"/>
      <c r="I11" s="205"/>
      <c r="J11" s="206"/>
      <c r="K11" s="206"/>
      <c r="L11" s="206"/>
      <c r="M11" s="206"/>
      <c r="N11" s="206"/>
      <c r="O11" s="206"/>
    </row>
    <row r="12" spans="1:15" ht="56.1" customHeight="1" x14ac:dyDescent="0.25">
      <c r="A12" s="33" t="s">
        <v>2</v>
      </c>
      <c r="B12" s="34" t="s">
        <v>3</v>
      </c>
      <c r="C12" s="35" t="s">
        <v>0</v>
      </c>
      <c r="D12" s="36" t="s">
        <v>4</v>
      </c>
      <c r="E12" s="34" t="s">
        <v>5</v>
      </c>
      <c r="F12" s="34" t="s">
        <v>6</v>
      </c>
      <c r="G12" s="34" t="s">
        <v>319</v>
      </c>
      <c r="H12" s="33" t="s">
        <v>7</v>
      </c>
      <c r="I12" s="205"/>
      <c r="J12" s="206"/>
      <c r="K12" s="206"/>
      <c r="L12" s="206"/>
      <c r="M12" s="206"/>
      <c r="N12" s="206"/>
      <c r="O12" s="206"/>
    </row>
    <row r="13" spans="1:15" ht="15.75" x14ac:dyDescent="0.25">
      <c r="A13" s="68">
        <v>185804311</v>
      </c>
      <c r="B13" s="69" t="s">
        <v>323</v>
      </c>
      <c r="C13" s="209" t="s">
        <v>356</v>
      </c>
      <c r="D13" s="211" t="s">
        <v>324</v>
      </c>
      <c r="E13" s="208">
        <v>15</v>
      </c>
      <c r="F13" s="208"/>
      <c r="G13" s="208">
        <v>7</v>
      </c>
      <c r="H13" s="214">
        <f>E13*F13*G13</f>
        <v>0</v>
      </c>
    </row>
    <row r="14" spans="1:15" ht="27" x14ac:dyDescent="0.25">
      <c r="A14" s="188">
        <v>185851121</v>
      </c>
      <c r="B14" s="31" t="s">
        <v>81</v>
      </c>
      <c r="C14" s="207" t="s">
        <v>357</v>
      </c>
      <c r="D14" s="101" t="s">
        <v>22</v>
      </c>
      <c r="E14" s="174">
        <v>1.5</v>
      </c>
      <c r="F14" s="30"/>
      <c r="G14" s="212">
        <v>7</v>
      </c>
      <c r="H14" s="214">
        <f t="shared" ref="H14:H18" si="0">E14*F14*G14</f>
        <v>0</v>
      </c>
    </row>
    <row r="15" spans="1:15" ht="15" customHeight="1" x14ac:dyDescent="0.25">
      <c r="A15" s="188" t="s">
        <v>110</v>
      </c>
      <c r="B15" s="31" t="s">
        <v>321</v>
      </c>
      <c r="C15" s="70" t="s">
        <v>322</v>
      </c>
      <c r="D15" s="101" t="s">
        <v>8</v>
      </c>
      <c r="E15" s="174">
        <v>13</v>
      </c>
      <c r="F15" s="30"/>
      <c r="G15" s="208">
        <v>1</v>
      </c>
      <c r="H15" s="214">
        <f t="shared" si="0"/>
        <v>0</v>
      </c>
    </row>
    <row r="16" spans="1:15" ht="15" customHeight="1" x14ac:dyDescent="0.25">
      <c r="A16" s="188" t="s">
        <v>110</v>
      </c>
      <c r="B16" s="31" t="s">
        <v>341</v>
      </c>
      <c r="C16" s="207"/>
      <c r="D16" s="101" t="s">
        <v>8</v>
      </c>
      <c r="E16" s="174">
        <v>15</v>
      </c>
      <c r="F16" s="30"/>
      <c r="G16" s="208">
        <v>4</v>
      </c>
      <c r="H16" s="214">
        <f t="shared" si="0"/>
        <v>0</v>
      </c>
    </row>
    <row r="17" spans="1:8" x14ac:dyDescent="0.25">
      <c r="A17" s="27" t="s">
        <v>110</v>
      </c>
      <c r="B17" s="27" t="s">
        <v>325</v>
      </c>
      <c r="C17" s="37" t="s">
        <v>115</v>
      </c>
      <c r="D17" s="108" t="s">
        <v>8</v>
      </c>
      <c r="E17" s="170">
        <v>15</v>
      </c>
      <c r="F17" s="40"/>
      <c r="G17" s="210">
        <v>1</v>
      </c>
      <c r="H17" s="214">
        <f t="shared" si="0"/>
        <v>0</v>
      </c>
    </row>
    <row r="18" spans="1:8" ht="15" customHeight="1" thickBot="1" x14ac:dyDescent="0.3">
      <c r="A18" s="27" t="s">
        <v>110</v>
      </c>
      <c r="B18" s="27" t="s">
        <v>327</v>
      </c>
      <c r="C18" s="118" t="s">
        <v>326</v>
      </c>
      <c r="D18" s="108" t="s">
        <v>8</v>
      </c>
      <c r="E18" s="170">
        <v>13</v>
      </c>
      <c r="F18" s="40"/>
      <c r="G18" s="208">
        <v>0.33</v>
      </c>
      <c r="H18" s="215">
        <f t="shared" si="0"/>
        <v>0</v>
      </c>
    </row>
    <row r="19" spans="1:8" ht="15.75" thickBot="1" x14ac:dyDescent="0.3">
      <c r="A19" s="301" t="s">
        <v>333</v>
      </c>
      <c r="B19" s="302"/>
      <c r="C19" s="302"/>
      <c r="D19" s="302"/>
      <c r="E19" s="302"/>
      <c r="F19" s="302"/>
      <c r="G19" s="303"/>
      <c r="H19" s="116">
        <f>SUM(H13:H18)</f>
        <v>0</v>
      </c>
    </row>
    <row r="20" spans="1:8" x14ac:dyDescent="0.25">
      <c r="A20" s="292" t="s">
        <v>10</v>
      </c>
      <c r="B20" s="293"/>
      <c r="C20" s="293"/>
      <c r="D20" s="293"/>
      <c r="E20" s="293"/>
      <c r="F20" s="293"/>
      <c r="G20" s="293"/>
      <c r="H20" s="294"/>
    </row>
    <row r="21" spans="1:8" ht="56.1" customHeight="1" x14ac:dyDescent="0.25">
      <c r="A21" s="41" t="s">
        <v>11</v>
      </c>
      <c r="B21" s="42" t="s">
        <v>12</v>
      </c>
      <c r="C21" s="35" t="s">
        <v>0</v>
      </c>
      <c r="D21" s="36" t="s">
        <v>4</v>
      </c>
      <c r="E21" s="34" t="s">
        <v>5</v>
      </c>
      <c r="F21" s="34" t="s">
        <v>6</v>
      </c>
      <c r="G21" s="34" t="s">
        <v>319</v>
      </c>
      <c r="H21" s="33" t="s">
        <v>7</v>
      </c>
    </row>
    <row r="22" spans="1:8" ht="15.75" thickBot="1" x14ac:dyDescent="0.3">
      <c r="A22" s="68">
        <v>8211320</v>
      </c>
      <c r="B22" s="71" t="s">
        <v>80</v>
      </c>
      <c r="C22" s="44" t="s">
        <v>23</v>
      </c>
      <c r="D22" s="100" t="s">
        <v>22</v>
      </c>
      <c r="E22" s="54">
        <v>1.5</v>
      </c>
      <c r="F22" s="30"/>
      <c r="G22" s="208">
        <v>7</v>
      </c>
      <c r="H22" s="214">
        <f>E22*F22*G22</f>
        <v>0</v>
      </c>
    </row>
    <row r="23" spans="1:8" ht="15.75" thickBot="1" x14ac:dyDescent="0.3">
      <c r="A23" s="301" t="s">
        <v>334</v>
      </c>
      <c r="B23" s="302"/>
      <c r="C23" s="302"/>
      <c r="D23" s="302"/>
      <c r="E23" s="302"/>
      <c r="F23" s="302"/>
      <c r="G23" s="304"/>
      <c r="H23" s="213">
        <f>SUM(H22)</f>
        <v>0</v>
      </c>
    </row>
    <row r="24" spans="1:8" ht="15.75" thickBot="1" x14ac:dyDescent="0.3">
      <c r="A24" s="241" t="s">
        <v>335</v>
      </c>
      <c r="B24" s="242"/>
      <c r="C24" s="242"/>
      <c r="D24" s="242"/>
      <c r="E24" s="242"/>
      <c r="F24" s="242"/>
      <c r="G24" s="305"/>
      <c r="H24" s="217">
        <f>SUM(H19,H23)</f>
        <v>0</v>
      </c>
    </row>
    <row r="25" spans="1:8" ht="15.75" thickBot="1" x14ac:dyDescent="0.3"/>
    <row r="26" spans="1:8" ht="17.25" thickBot="1" x14ac:dyDescent="0.3">
      <c r="A26" s="281" t="s">
        <v>315</v>
      </c>
      <c r="B26" s="282"/>
      <c r="C26" s="282"/>
      <c r="D26" s="282"/>
      <c r="E26" s="282"/>
      <c r="F26" s="282"/>
      <c r="G26" s="282"/>
      <c r="H26" s="283"/>
    </row>
    <row r="27" spans="1:8" x14ac:dyDescent="0.25">
      <c r="A27" s="277" t="s">
        <v>1</v>
      </c>
      <c r="B27" s="278"/>
      <c r="C27" s="278"/>
      <c r="D27" s="278"/>
      <c r="E27" s="278"/>
      <c r="F27" s="278"/>
      <c r="G27" s="278"/>
      <c r="H27" s="279"/>
    </row>
    <row r="28" spans="1:8" ht="56.1" customHeight="1" x14ac:dyDescent="0.25">
      <c r="A28" s="33" t="s">
        <v>2</v>
      </c>
      <c r="B28" s="34" t="s">
        <v>3</v>
      </c>
      <c r="C28" s="35" t="s">
        <v>0</v>
      </c>
      <c r="D28" s="36" t="s">
        <v>4</v>
      </c>
      <c r="E28" s="34" t="s">
        <v>5</v>
      </c>
      <c r="F28" s="34" t="s">
        <v>6</v>
      </c>
      <c r="G28" s="34" t="s">
        <v>319</v>
      </c>
      <c r="H28" s="33" t="s">
        <v>7</v>
      </c>
    </row>
    <row r="29" spans="1:8" ht="15.75" x14ac:dyDescent="0.25">
      <c r="A29" s="68">
        <v>185804312</v>
      </c>
      <c r="B29" s="69" t="s">
        <v>344</v>
      </c>
      <c r="C29" s="209" t="s">
        <v>358</v>
      </c>
      <c r="D29" s="211" t="s">
        <v>324</v>
      </c>
      <c r="E29" s="137">
        <v>10.5</v>
      </c>
      <c r="F29" s="137"/>
      <c r="G29" s="208">
        <v>7</v>
      </c>
      <c r="H29" s="214">
        <f>E29*F29*G29</f>
        <v>0</v>
      </c>
    </row>
    <row r="30" spans="1:8" ht="27" x14ac:dyDescent="0.25">
      <c r="A30" s="188">
        <v>185851121</v>
      </c>
      <c r="B30" s="31" t="s">
        <v>81</v>
      </c>
      <c r="C30" s="207" t="s">
        <v>359</v>
      </c>
      <c r="D30" s="101" t="s">
        <v>22</v>
      </c>
      <c r="E30" s="174">
        <v>10.5</v>
      </c>
      <c r="F30" s="30"/>
      <c r="G30" s="212">
        <v>7</v>
      </c>
      <c r="H30" s="216">
        <f t="shared" ref="H30:H33" si="1">E30*F30*G30</f>
        <v>0</v>
      </c>
    </row>
    <row r="31" spans="1:8" ht="25.5" x14ac:dyDescent="0.25">
      <c r="A31" s="38">
        <v>184816111</v>
      </c>
      <c r="B31" s="83" t="s">
        <v>46</v>
      </c>
      <c r="C31" s="37" t="s">
        <v>337</v>
      </c>
      <c r="D31" s="25" t="s">
        <v>8</v>
      </c>
      <c r="E31" s="169">
        <v>633</v>
      </c>
      <c r="F31" s="30"/>
      <c r="G31" s="212">
        <v>1</v>
      </c>
      <c r="H31" s="216">
        <f t="shared" si="1"/>
        <v>0</v>
      </c>
    </row>
    <row r="32" spans="1:8" x14ac:dyDescent="0.25">
      <c r="A32" s="220">
        <v>185804214</v>
      </c>
      <c r="B32" s="221" t="s">
        <v>338</v>
      </c>
      <c r="C32" s="222"/>
      <c r="D32" s="223" t="s">
        <v>24</v>
      </c>
      <c r="E32" s="224">
        <v>350</v>
      </c>
      <c r="F32" s="225"/>
      <c r="G32" s="226">
        <v>4</v>
      </c>
      <c r="H32" s="215">
        <f t="shared" si="1"/>
        <v>0</v>
      </c>
    </row>
    <row r="33" spans="1:8" ht="15.75" thickBot="1" x14ac:dyDescent="0.3">
      <c r="A33" s="188" t="s">
        <v>110</v>
      </c>
      <c r="B33" s="31" t="s">
        <v>351</v>
      </c>
      <c r="C33" s="70" t="s">
        <v>352</v>
      </c>
      <c r="D33" s="101" t="s">
        <v>8</v>
      </c>
      <c r="E33" s="174">
        <v>368</v>
      </c>
      <c r="F33" s="30"/>
      <c r="G33" s="212">
        <v>2</v>
      </c>
      <c r="H33" s="215">
        <f t="shared" si="1"/>
        <v>0</v>
      </c>
    </row>
    <row r="34" spans="1:8" ht="15.75" thickBot="1" x14ac:dyDescent="0.3">
      <c r="A34" s="306" t="s">
        <v>333</v>
      </c>
      <c r="B34" s="307"/>
      <c r="C34" s="307"/>
      <c r="D34" s="307"/>
      <c r="E34" s="307"/>
      <c r="F34" s="307"/>
      <c r="G34" s="308"/>
      <c r="H34" s="116">
        <f>SUM(H29:H33)</f>
        <v>0</v>
      </c>
    </row>
    <row r="35" spans="1:8" x14ac:dyDescent="0.25">
      <c r="A35" s="292" t="s">
        <v>10</v>
      </c>
      <c r="B35" s="293"/>
      <c r="C35" s="293"/>
      <c r="D35" s="293"/>
      <c r="E35" s="293"/>
      <c r="F35" s="293"/>
      <c r="G35" s="293"/>
      <c r="H35" s="294"/>
    </row>
    <row r="36" spans="1:8" ht="56.1" customHeight="1" x14ac:dyDescent="0.25">
      <c r="A36" s="41" t="s">
        <v>11</v>
      </c>
      <c r="B36" s="42" t="s">
        <v>12</v>
      </c>
      <c r="C36" s="35" t="s">
        <v>0</v>
      </c>
      <c r="D36" s="36" t="s">
        <v>4</v>
      </c>
      <c r="E36" s="34" t="s">
        <v>5</v>
      </c>
      <c r="F36" s="34" t="s">
        <v>6</v>
      </c>
      <c r="G36" s="34" t="s">
        <v>319</v>
      </c>
      <c r="H36" s="33" t="s">
        <v>7</v>
      </c>
    </row>
    <row r="37" spans="1:8" x14ac:dyDescent="0.25">
      <c r="A37" s="68">
        <v>8211320</v>
      </c>
      <c r="B37" s="71" t="s">
        <v>80</v>
      </c>
      <c r="C37" s="44" t="s">
        <v>339</v>
      </c>
      <c r="D37" s="100" t="s">
        <v>22</v>
      </c>
      <c r="E37" s="54">
        <v>10.5</v>
      </c>
      <c r="F37" s="30"/>
      <c r="G37" s="208">
        <v>7</v>
      </c>
      <c r="H37" s="214">
        <f>E37*F37*G37</f>
        <v>0</v>
      </c>
    </row>
    <row r="38" spans="1:8" ht="41.25" thickBot="1" x14ac:dyDescent="0.3">
      <c r="A38" s="83" t="s">
        <v>110</v>
      </c>
      <c r="B38" s="9" t="s">
        <v>255</v>
      </c>
      <c r="C38" s="10" t="s">
        <v>345</v>
      </c>
      <c r="D38" s="25" t="s">
        <v>15</v>
      </c>
      <c r="E38" s="54">
        <v>6.33</v>
      </c>
      <c r="F38" s="30"/>
      <c r="G38" s="212">
        <v>1</v>
      </c>
      <c r="H38" s="216">
        <f>E38*F38*G38</f>
        <v>0</v>
      </c>
    </row>
    <row r="39" spans="1:8" ht="15.75" thickBot="1" x14ac:dyDescent="0.3">
      <c r="A39" s="301" t="s">
        <v>334</v>
      </c>
      <c r="B39" s="302"/>
      <c r="C39" s="302"/>
      <c r="D39" s="302"/>
      <c r="E39" s="302"/>
      <c r="F39" s="302"/>
      <c r="G39" s="309"/>
      <c r="H39" s="116">
        <f>SUM(H37:H38)</f>
        <v>0</v>
      </c>
    </row>
    <row r="40" spans="1:8" ht="15.75" thickBot="1" x14ac:dyDescent="0.3">
      <c r="A40" s="241" t="s">
        <v>347</v>
      </c>
      <c r="B40" s="242"/>
      <c r="C40" s="242"/>
      <c r="D40" s="242"/>
      <c r="E40" s="242"/>
      <c r="F40" s="242"/>
      <c r="G40" s="305"/>
      <c r="H40" s="217">
        <f>SUM(H34,H39)</f>
        <v>0</v>
      </c>
    </row>
    <row r="41" spans="1:8" ht="15.75" thickBot="1" x14ac:dyDescent="0.3"/>
    <row r="42" spans="1:8" ht="17.25" thickBot="1" x14ac:dyDescent="0.3">
      <c r="A42" s="281" t="s">
        <v>316</v>
      </c>
      <c r="B42" s="282"/>
      <c r="C42" s="282"/>
      <c r="D42" s="282"/>
      <c r="E42" s="282"/>
      <c r="F42" s="282"/>
      <c r="G42" s="282"/>
      <c r="H42" s="283"/>
    </row>
    <row r="43" spans="1:8" x14ac:dyDescent="0.25">
      <c r="A43" s="277" t="s">
        <v>1</v>
      </c>
      <c r="B43" s="278"/>
      <c r="C43" s="278"/>
      <c r="D43" s="278"/>
      <c r="E43" s="278"/>
      <c r="F43" s="278"/>
      <c r="G43" s="278"/>
      <c r="H43" s="279"/>
    </row>
    <row r="44" spans="1:8" ht="56.1" customHeight="1" x14ac:dyDescent="0.25">
      <c r="A44" s="33" t="s">
        <v>2</v>
      </c>
      <c r="B44" s="34" t="s">
        <v>3</v>
      </c>
      <c r="C44" s="35" t="s">
        <v>0</v>
      </c>
      <c r="D44" s="36" t="s">
        <v>4</v>
      </c>
      <c r="E44" s="34" t="s">
        <v>5</v>
      </c>
      <c r="F44" s="34" t="s">
        <v>6</v>
      </c>
      <c r="G44" s="34" t="s">
        <v>319</v>
      </c>
      <c r="H44" s="33" t="s">
        <v>7</v>
      </c>
    </row>
    <row r="45" spans="1:8" ht="15.75" x14ac:dyDescent="0.25">
      <c r="A45" s="68">
        <v>185804312</v>
      </c>
      <c r="B45" s="69" t="s">
        <v>336</v>
      </c>
      <c r="C45" s="209" t="s">
        <v>360</v>
      </c>
      <c r="D45" s="211" t="s">
        <v>324</v>
      </c>
      <c r="E45" s="137">
        <v>1.8</v>
      </c>
      <c r="F45" s="137"/>
      <c r="G45" s="208">
        <v>7</v>
      </c>
      <c r="H45" s="214">
        <f>E45*F45*G45</f>
        <v>0</v>
      </c>
    </row>
    <row r="46" spans="1:8" ht="27" x14ac:dyDescent="0.25">
      <c r="A46" s="188">
        <v>185851121</v>
      </c>
      <c r="B46" s="31" t="s">
        <v>81</v>
      </c>
      <c r="C46" s="207" t="s">
        <v>359</v>
      </c>
      <c r="D46" s="101" t="s">
        <v>22</v>
      </c>
      <c r="E46" s="174">
        <v>1.8</v>
      </c>
      <c r="F46" s="30"/>
      <c r="G46" s="212">
        <v>7</v>
      </c>
      <c r="H46" s="216">
        <f t="shared" ref="H46:H49" si="2">E46*F46*G46</f>
        <v>0</v>
      </c>
    </row>
    <row r="47" spans="1:8" ht="25.5" x14ac:dyDescent="0.25">
      <c r="A47" s="38">
        <v>184816111</v>
      </c>
      <c r="B47" s="83" t="s">
        <v>46</v>
      </c>
      <c r="C47" s="37" t="s">
        <v>337</v>
      </c>
      <c r="D47" s="25" t="s">
        <v>8</v>
      </c>
      <c r="E47" s="169">
        <v>222</v>
      </c>
      <c r="F47" s="30"/>
      <c r="G47" s="212">
        <v>1</v>
      </c>
      <c r="H47" s="216">
        <f t="shared" si="2"/>
        <v>0</v>
      </c>
    </row>
    <row r="48" spans="1:8" ht="38.25" x14ac:dyDescent="0.25">
      <c r="A48" s="38">
        <v>184817111</v>
      </c>
      <c r="B48" s="83" t="s">
        <v>343</v>
      </c>
      <c r="C48" s="37" t="s">
        <v>342</v>
      </c>
      <c r="D48" s="101" t="s">
        <v>24</v>
      </c>
      <c r="E48" s="169">
        <v>60</v>
      </c>
      <c r="F48" s="30"/>
      <c r="G48" s="212">
        <v>1</v>
      </c>
      <c r="H48" s="216">
        <f t="shared" si="2"/>
        <v>0</v>
      </c>
    </row>
    <row r="49" spans="1:8" ht="15.75" thickBot="1" x14ac:dyDescent="0.3">
      <c r="A49" s="188">
        <v>185804211</v>
      </c>
      <c r="B49" s="31" t="s">
        <v>340</v>
      </c>
      <c r="C49" s="207"/>
      <c r="D49" s="101" t="s">
        <v>24</v>
      </c>
      <c r="E49" s="174">
        <v>60</v>
      </c>
      <c r="F49" s="30"/>
      <c r="G49" s="212">
        <v>4</v>
      </c>
      <c r="H49" s="214">
        <f t="shared" si="2"/>
        <v>0</v>
      </c>
    </row>
    <row r="50" spans="1:8" ht="15.75" thickBot="1" x14ac:dyDescent="0.3">
      <c r="A50" s="301" t="s">
        <v>333</v>
      </c>
      <c r="B50" s="302"/>
      <c r="C50" s="302"/>
      <c r="D50" s="302"/>
      <c r="E50" s="302"/>
      <c r="F50" s="302"/>
      <c r="G50" s="303"/>
      <c r="H50" s="116">
        <f>SUM(H45:H49)</f>
        <v>0</v>
      </c>
    </row>
    <row r="51" spans="1:8" x14ac:dyDescent="0.25">
      <c r="A51" s="292" t="s">
        <v>10</v>
      </c>
      <c r="B51" s="293"/>
      <c r="C51" s="293"/>
      <c r="D51" s="293"/>
      <c r="E51" s="293"/>
      <c r="F51" s="293"/>
      <c r="G51" s="293"/>
      <c r="H51" s="294"/>
    </row>
    <row r="52" spans="1:8" ht="56.1" customHeight="1" x14ac:dyDescent="0.25">
      <c r="A52" s="41" t="s">
        <v>11</v>
      </c>
      <c r="B52" s="42" t="s">
        <v>12</v>
      </c>
      <c r="C52" s="35" t="s">
        <v>0</v>
      </c>
      <c r="D52" s="36" t="s">
        <v>4</v>
      </c>
      <c r="E52" s="34" t="s">
        <v>5</v>
      </c>
      <c r="F52" s="34" t="s">
        <v>6</v>
      </c>
      <c r="G52" s="34" t="s">
        <v>319</v>
      </c>
      <c r="H52" s="33" t="s">
        <v>7</v>
      </c>
    </row>
    <row r="53" spans="1:8" x14ac:dyDescent="0.25">
      <c r="A53" s="68">
        <v>8211320</v>
      </c>
      <c r="B53" s="71" t="s">
        <v>80</v>
      </c>
      <c r="C53" s="44" t="s">
        <v>339</v>
      </c>
      <c r="D53" s="100" t="s">
        <v>22</v>
      </c>
      <c r="E53" s="54">
        <v>1.8</v>
      </c>
      <c r="F53" s="30"/>
      <c r="G53" s="208">
        <v>7</v>
      </c>
      <c r="H53" s="214">
        <f>E53*F53*G53</f>
        <v>0</v>
      </c>
    </row>
    <row r="54" spans="1:8" ht="41.25" thickBot="1" x14ac:dyDescent="0.3">
      <c r="A54" s="83" t="s">
        <v>110</v>
      </c>
      <c r="B54" s="9" t="s">
        <v>255</v>
      </c>
      <c r="C54" s="10" t="s">
        <v>345</v>
      </c>
      <c r="D54" s="25" t="s">
        <v>15</v>
      </c>
      <c r="E54" s="54">
        <v>2.2200000000000002</v>
      </c>
      <c r="F54" s="30"/>
      <c r="G54" s="212">
        <v>1</v>
      </c>
      <c r="H54" s="214">
        <f>E54*F54*G54</f>
        <v>0</v>
      </c>
    </row>
    <row r="55" spans="1:8" ht="15.75" thickBot="1" x14ac:dyDescent="0.3">
      <c r="A55" s="301" t="s">
        <v>334</v>
      </c>
      <c r="B55" s="302"/>
      <c r="C55" s="302"/>
      <c r="D55" s="302"/>
      <c r="E55" s="302"/>
      <c r="F55" s="302"/>
      <c r="G55" s="309"/>
      <c r="H55" s="116">
        <f>SUM(H53:H54)</f>
        <v>0</v>
      </c>
    </row>
    <row r="56" spans="1:8" ht="15.75" thickBot="1" x14ac:dyDescent="0.3">
      <c r="A56" s="241" t="s">
        <v>346</v>
      </c>
      <c r="B56" s="242"/>
      <c r="C56" s="242"/>
      <c r="D56" s="242"/>
      <c r="E56" s="242"/>
      <c r="F56" s="242"/>
      <c r="G56" s="305"/>
      <c r="H56" s="217">
        <f>SUM(H50,H55)</f>
        <v>0</v>
      </c>
    </row>
    <row r="57" spans="1:8" ht="15.75" thickBot="1" x14ac:dyDescent="0.3"/>
    <row r="58" spans="1:8" ht="17.25" thickBot="1" x14ac:dyDescent="0.3">
      <c r="A58" s="281" t="s">
        <v>361</v>
      </c>
      <c r="B58" s="282"/>
      <c r="C58" s="282"/>
      <c r="D58" s="282"/>
      <c r="E58" s="282"/>
      <c r="F58" s="282"/>
      <c r="G58" s="282"/>
      <c r="H58" s="283"/>
    </row>
    <row r="59" spans="1:8" ht="15" customHeight="1" x14ac:dyDescent="0.25">
      <c r="A59" s="277" t="s">
        <v>1</v>
      </c>
      <c r="B59" s="278"/>
      <c r="C59" s="278"/>
      <c r="D59" s="278"/>
      <c r="E59" s="278"/>
      <c r="F59" s="278"/>
      <c r="G59" s="278"/>
      <c r="H59" s="279"/>
    </row>
    <row r="60" spans="1:8" ht="67.5" x14ac:dyDescent="0.25">
      <c r="A60" s="33" t="s">
        <v>2</v>
      </c>
      <c r="B60" s="34" t="s">
        <v>3</v>
      </c>
      <c r="C60" s="35" t="s">
        <v>0</v>
      </c>
      <c r="D60" s="36" t="s">
        <v>4</v>
      </c>
      <c r="E60" s="34" t="s">
        <v>5</v>
      </c>
      <c r="F60" s="34" t="s">
        <v>6</v>
      </c>
      <c r="G60" s="34" t="s">
        <v>319</v>
      </c>
      <c r="H60" s="33" t="s">
        <v>7</v>
      </c>
    </row>
    <row r="61" spans="1:8" x14ac:dyDescent="0.25">
      <c r="A61" s="38">
        <v>111151121</v>
      </c>
      <c r="B61" s="83" t="s">
        <v>362</v>
      </c>
      <c r="C61" s="37" t="s">
        <v>363</v>
      </c>
      <c r="D61" s="101" t="s">
        <v>24</v>
      </c>
      <c r="E61" s="30">
        <v>2380</v>
      </c>
      <c r="F61" s="30"/>
      <c r="G61" s="212">
        <v>7</v>
      </c>
      <c r="H61" s="216">
        <f>E61*F61*G61</f>
        <v>0</v>
      </c>
    </row>
    <row r="62" spans="1:8" ht="15.75" thickBot="1" x14ac:dyDescent="0.3">
      <c r="A62" s="38">
        <v>183451421</v>
      </c>
      <c r="B62" s="83" t="s">
        <v>364</v>
      </c>
      <c r="C62" s="37" t="s">
        <v>365</v>
      </c>
      <c r="D62" s="101" t="s">
        <v>24</v>
      </c>
      <c r="E62" s="30">
        <v>2380</v>
      </c>
      <c r="F62" s="30"/>
      <c r="G62" s="212">
        <v>1</v>
      </c>
      <c r="H62" s="216">
        <f t="shared" ref="H61:H62" si="3">E62*F62*G62</f>
        <v>0</v>
      </c>
    </row>
    <row r="63" spans="1:8" ht="15.75" thickBot="1" x14ac:dyDescent="0.3">
      <c r="A63" s="241" t="s">
        <v>366</v>
      </c>
      <c r="B63" s="242"/>
      <c r="C63" s="242"/>
      <c r="D63" s="242"/>
      <c r="E63" s="242"/>
      <c r="F63" s="242"/>
      <c r="G63" s="305"/>
      <c r="H63" s="217">
        <f>SUM(H61:H62)</f>
        <v>0</v>
      </c>
    </row>
    <row r="64" spans="1:8" ht="15.75" thickBot="1" x14ac:dyDescent="0.3"/>
    <row r="65" spans="1:8" ht="17.25" thickBot="1" x14ac:dyDescent="0.3">
      <c r="A65" s="281" t="s">
        <v>367</v>
      </c>
      <c r="B65" s="282"/>
      <c r="C65" s="282"/>
      <c r="D65" s="282"/>
      <c r="E65" s="282"/>
      <c r="F65" s="282"/>
      <c r="G65" s="282"/>
      <c r="H65" s="283"/>
    </row>
    <row r="66" spans="1:8" ht="15" customHeight="1" x14ac:dyDescent="0.25">
      <c r="A66" s="277" t="s">
        <v>1</v>
      </c>
      <c r="B66" s="278"/>
      <c r="C66" s="278"/>
      <c r="D66" s="278"/>
      <c r="E66" s="278"/>
      <c r="F66" s="278"/>
      <c r="G66" s="278"/>
      <c r="H66" s="279"/>
    </row>
    <row r="67" spans="1:8" ht="67.5" x14ac:dyDescent="0.25">
      <c r="A67" s="33" t="s">
        <v>2</v>
      </c>
      <c r="B67" s="34" t="s">
        <v>3</v>
      </c>
      <c r="C67" s="35" t="s">
        <v>0</v>
      </c>
      <c r="D67" s="36" t="s">
        <v>4</v>
      </c>
      <c r="E67" s="34" t="s">
        <v>5</v>
      </c>
      <c r="F67" s="34" t="s">
        <v>6</v>
      </c>
      <c r="G67" s="34" t="s">
        <v>319</v>
      </c>
      <c r="H67" s="33" t="s">
        <v>7</v>
      </c>
    </row>
    <row r="68" spans="1:8" ht="15.75" x14ac:dyDescent="0.25">
      <c r="A68" s="68">
        <v>185804312</v>
      </c>
      <c r="B68" s="69" t="s">
        <v>336</v>
      </c>
      <c r="C68" s="209" t="s">
        <v>368</v>
      </c>
      <c r="D68" s="211" t="s">
        <v>324</v>
      </c>
      <c r="E68" s="137">
        <v>16.5</v>
      </c>
      <c r="F68" s="137"/>
      <c r="G68" s="208">
        <v>7</v>
      </c>
      <c r="H68" s="214">
        <f>E68*F68*G68</f>
        <v>0</v>
      </c>
    </row>
    <row r="69" spans="1:8" ht="27" x14ac:dyDescent="0.25">
      <c r="A69" s="188">
        <v>185851121</v>
      </c>
      <c r="B69" s="31" t="s">
        <v>81</v>
      </c>
      <c r="C69" s="207" t="s">
        <v>359</v>
      </c>
      <c r="D69" s="101" t="s">
        <v>22</v>
      </c>
      <c r="E69" s="174">
        <v>16.5</v>
      </c>
      <c r="F69" s="30"/>
      <c r="G69" s="212">
        <v>7</v>
      </c>
      <c r="H69" s="216">
        <f t="shared" ref="H69:H72" si="4">E69*F69*G69</f>
        <v>0</v>
      </c>
    </row>
    <row r="70" spans="1:8" x14ac:dyDescent="0.25">
      <c r="A70" s="38">
        <v>111151121</v>
      </c>
      <c r="B70" s="83" t="s">
        <v>362</v>
      </c>
      <c r="C70" s="37" t="s">
        <v>363</v>
      </c>
      <c r="D70" s="101" t="s">
        <v>24</v>
      </c>
      <c r="E70" s="30">
        <v>550</v>
      </c>
      <c r="F70" s="30"/>
      <c r="G70" s="212">
        <v>7</v>
      </c>
      <c r="H70" s="216">
        <f t="shared" si="4"/>
        <v>0</v>
      </c>
    </row>
    <row r="71" spans="1:8" x14ac:dyDescent="0.25">
      <c r="A71" s="38">
        <v>183451413</v>
      </c>
      <c r="B71" s="83" t="s">
        <v>369</v>
      </c>
      <c r="C71" s="37" t="s">
        <v>365</v>
      </c>
      <c r="D71" s="101" t="s">
        <v>24</v>
      </c>
      <c r="E71" s="30">
        <v>550</v>
      </c>
      <c r="F71" s="30"/>
      <c r="G71" s="212">
        <v>1</v>
      </c>
      <c r="H71" s="216">
        <f t="shared" si="4"/>
        <v>0</v>
      </c>
    </row>
    <row r="72" spans="1:8" ht="15.75" thickBot="1" x14ac:dyDescent="0.3">
      <c r="A72" s="38">
        <v>185802113</v>
      </c>
      <c r="B72" s="83" t="s">
        <v>370</v>
      </c>
      <c r="C72" s="37" t="s">
        <v>371</v>
      </c>
      <c r="D72" s="101" t="s">
        <v>35</v>
      </c>
      <c r="E72" s="30">
        <v>1.6500000000000001E-2</v>
      </c>
      <c r="F72" s="30"/>
      <c r="G72" s="212">
        <v>2</v>
      </c>
      <c r="H72" s="216">
        <f t="shared" si="4"/>
        <v>0</v>
      </c>
    </row>
    <row r="73" spans="1:8" ht="15.75" thickBot="1" x14ac:dyDescent="0.3">
      <c r="A73" s="301" t="s">
        <v>333</v>
      </c>
      <c r="B73" s="302"/>
      <c r="C73" s="302"/>
      <c r="D73" s="302"/>
      <c r="E73" s="302"/>
      <c r="F73" s="302"/>
      <c r="G73" s="303"/>
      <c r="H73" s="116">
        <f>SUM(H68:H72)</f>
        <v>0</v>
      </c>
    </row>
    <row r="74" spans="1:8" x14ac:dyDescent="0.25">
      <c r="A74" s="292" t="s">
        <v>10</v>
      </c>
      <c r="B74" s="293"/>
      <c r="C74" s="293"/>
      <c r="D74" s="293"/>
      <c r="E74" s="293"/>
      <c r="F74" s="293"/>
      <c r="G74" s="293"/>
      <c r="H74" s="294"/>
    </row>
    <row r="75" spans="1:8" ht="67.5" x14ac:dyDescent="0.25">
      <c r="A75" s="41" t="s">
        <v>11</v>
      </c>
      <c r="B75" s="42" t="s">
        <v>12</v>
      </c>
      <c r="C75" s="35" t="s">
        <v>0</v>
      </c>
      <c r="D75" s="36" t="s">
        <v>4</v>
      </c>
      <c r="E75" s="34" t="s">
        <v>5</v>
      </c>
      <c r="F75" s="34" t="s">
        <v>6</v>
      </c>
      <c r="G75" s="34" t="s">
        <v>319</v>
      </c>
      <c r="H75" s="33" t="s">
        <v>7</v>
      </c>
    </row>
    <row r="76" spans="1:8" x14ac:dyDescent="0.25">
      <c r="A76" s="68">
        <v>8211320</v>
      </c>
      <c r="B76" s="71" t="s">
        <v>80</v>
      </c>
      <c r="C76" s="44" t="s">
        <v>339</v>
      </c>
      <c r="D76" s="100" t="s">
        <v>22</v>
      </c>
      <c r="E76" s="54">
        <v>16.5</v>
      </c>
      <c r="F76" s="30"/>
      <c r="G76" s="208">
        <v>7</v>
      </c>
      <c r="H76" s="214">
        <f>E76*F76*G76</f>
        <v>0</v>
      </c>
    </row>
    <row r="77" spans="1:8" ht="216.75" thickBot="1" x14ac:dyDescent="0.3">
      <c r="A77" s="83" t="s">
        <v>110</v>
      </c>
      <c r="B77" s="31" t="s">
        <v>372</v>
      </c>
      <c r="C77" s="37" t="s">
        <v>371</v>
      </c>
      <c r="D77" s="25" t="s">
        <v>15</v>
      </c>
      <c r="E77" s="54">
        <v>16.5</v>
      </c>
      <c r="F77" s="30"/>
      <c r="G77" s="212">
        <v>2</v>
      </c>
      <c r="H77" s="216">
        <f>E77*F77*G77</f>
        <v>0</v>
      </c>
    </row>
    <row r="78" spans="1:8" ht="15.75" thickBot="1" x14ac:dyDescent="0.3">
      <c r="A78" s="301" t="s">
        <v>334</v>
      </c>
      <c r="B78" s="302"/>
      <c r="C78" s="302"/>
      <c r="D78" s="302"/>
      <c r="E78" s="302"/>
      <c r="F78" s="302"/>
      <c r="G78" s="309"/>
      <c r="H78" s="116">
        <f>SUM(H76:H77)</f>
        <v>0</v>
      </c>
    </row>
    <row r="79" spans="1:8" ht="15.75" thickBot="1" x14ac:dyDescent="0.3">
      <c r="A79" s="241" t="s">
        <v>373</v>
      </c>
      <c r="B79" s="242"/>
      <c r="C79" s="242"/>
      <c r="D79" s="242"/>
      <c r="E79" s="242"/>
      <c r="F79" s="242"/>
      <c r="G79" s="305"/>
      <c r="H79" s="217">
        <f>SUM(H73,H78)</f>
        <v>0</v>
      </c>
    </row>
    <row r="80" spans="1:8" ht="17.25" thickBot="1" x14ac:dyDescent="0.3">
      <c r="A80" s="310" t="s">
        <v>296</v>
      </c>
      <c r="B80" s="311"/>
      <c r="C80" s="311"/>
      <c r="D80" s="311"/>
      <c r="E80" s="311"/>
      <c r="F80" s="311"/>
      <c r="G80" s="311"/>
      <c r="H80" s="312"/>
    </row>
    <row r="81" spans="1:8" ht="15.75" thickBot="1" x14ac:dyDescent="0.3">
      <c r="A81" s="313" t="s">
        <v>348</v>
      </c>
      <c r="B81" s="313"/>
      <c r="C81" s="313"/>
      <c r="D81" s="313"/>
      <c r="E81" s="313"/>
      <c r="F81" s="313"/>
      <c r="G81" s="313"/>
      <c r="H81" s="314"/>
    </row>
    <row r="82" spans="1:8" ht="15.75" thickBot="1" x14ac:dyDescent="0.3">
      <c r="A82" s="253" t="s">
        <v>58</v>
      </c>
      <c r="B82" s="254"/>
      <c r="C82" s="254"/>
      <c r="D82" s="254"/>
      <c r="E82" s="254"/>
      <c r="F82" s="254"/>
      <c r="G82" s="183"/>
      <c r="H82" s="126"/>
    </row>
    <row r="83" spans="1:8" ht="15.75" thickBot="1" x14ac:dyDescent="0.3"/>
    <row r="84" spans="1:8" ht="17.25" thickBot="1" x14ac:dyDescent="0.35">
      <c r="A84" s="236" t="s">
        <v>349</v>
      </c>
      <c r="B84" s="237"/>
      <c r="C84" s="237"/>
      <c r="D84" s="237"/>
      <c r="E84" s="237"/>
      <c r="F84" s="237"/>
      <c r="G84" s="260"/>
      <c r="H84" s="218">
        <f>SUM(H24+H40+H56+H63+H79+H82)</f>
        <v>0</v>
      </c>
    </row>
    <row r="85" spans="1:8" ht="17.25" thickBot="1" x14ac:dyDescent="0.35">
      <c r="A85" s="236" t="s">
        <v>350</v>
      </c>
      <c r="B85" s="237"/>
      <c r="C85" s="237"/>
      <c r="D85" s="237"/>
      <c r="E85" s="237"/>
      <c r="F85" s="237"/>
      <c r="G85" s="260"/>
      <c r="H85" s="219">
        <f>H84*1.21</f>
        <v>0</v>
      </c>
    </row>
  </sheetData>
  <mergeCells count="36">
    <mergeCell ref="A78:G78"/>
    <mergeCell ref="A79:G79"/>
    <mergeCell ref="A80:H80"/>
    <mergeCell ref="A81:H81"/>
    <mergeCell ref="A82:F82"/>
    <mergeCell ref="A84:G84"/>
    <mergeCell ref="A85:G85"/>
    <mergeCell ref="A58:H58"/>
    <mergeCell ref="A65:H65"/>
    <mergeCell ref="A66:H66"/>
    <mergeCell ref="A73:G73"/>
    <mergeCell ref="A74:H74"/>
    <mergeCell ref="A59:H59"/>
    <mergeCell ref="A63:G63"/>
    <mergeCell ref="A43:H43"/>
    <mergeCell ref="A50:G50"/>
    <mergeCell ref="A51:H51"/>
    <mergeCell ref="A55:G55"/>
    <mergeCell ref="A56:G56"/>
    <mergeCell ref="A42:H42"/>
    <mergeCell ref="A19:G19"/>
    <mergeCell ref="A23:G23"/>
    <mergeCell ref="A24:G24"/>
    <mergeCell ref="A26:H26"/>
    <mergeCell ref="A27:H27"/>
    <mergeCell ref="A34:G34"/>
    <mergeCell ref="A35:H35"/>
    <mergeCell ref="A39:G39"/>
    <mergeCell ref="A40:G40"/>
    <mergeCell ref="A10:H10"/>
    <mergeCell ref="A11:H11"/>
    <mergeCell ref="A20:H20"/>
    <mergeCell ref="A1:H1"/>
    <mergeCell ref="A3:H3"/>
    <mergeCell ref="B8:O8"/>
    <mergeCell ref="A2:H2"/>
  </mergeCells>
  <pageMargins left="0.7" right="0.7" top="0.78740157499999996" bottom="0.78740157499999996" header="0.3" footer="0.3"/>
  <pageSetup paperSize="8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rostlin</vt:lpstr>
      <vt:lpstr> rozpočet REALIZACE</vt:lpstr>
      <vt:lpstr>rozpočet PÉČE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steflovi 01</dc:creator>
  <cp:lastModifiedBy>Lucia Dusíková</cp:lastModifiedBy>
  <cp:lastPrinted>2024-08-15T08:54:38Z</cp:lastPrinted>
  <dcterms:created xsi:type="dcterms:W3CDTF">2017-06-15T08:59:23Z</dcterms:created>
  <dcterms:modified xsi:type="dcterms:W3CDTF">2024-08-15T09:46:26Z</dcterms:modified>
</cp:coreProperties>
</file>