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S:\03_VEŘEJNÉ ZAKÁZKY\VZMR limit 2\2025\VZMR_2025_0x_Rekonstrukce plynové kotelny – DZU Kroměříž, Lutopecká č. 1422 OPAKOVANÉ\02_Zadávací dokumentace\Položkové rozpočty\"/>
    </mc:Choice>
  </mc:AlternateContent>
  <xr:revisionPtr revIDLastSave="0" documentId="8_{2A7981B0-83BB-493F-B301-9F961EED155A}" xr6:coauthVersionLast="36" xr6:coauthVersionMax="36" xr10:uidLastSave="{00000000-0000-0000-0000-000000000000}"/>
  <bookViews>
    <workbookView xWindow="0" yWindow="0" windowWidth="28800" windowHeight="13905" tabRatio="500"/>
  </bookViews>
  <sheets>
    <sheet name="Rekapitulace" sheetId="1" r:id="rId1"/>
    <sheet name="Rozpočet" sheetId="2" r:id="rId2"/>
  </sheets>
  <calcPr calcId="191029"/>
</workbook>
</file>

<file path=xl/calcChain.xml><?xml version="1.0" encoding="utf-8"?>
<calcChain xmlns="http://schemas.openxmlformats.org/spreadsheetml/2006/main">
  <c r="E4" i="2" l="1"/>
  <c r="G4" i="2"/>
  <c r="H4" i="2"/>
  <c r="E5" i="2"/>
  <c r="H5" i="2"/>
  <c r="G5" i="2"/>
  <c r="E6" i="2"/>
  <c r="H6" i="2"/>
  <c r="G6" i="2"/>
  <c r="E7" i="2"/>
  <c r="H7" i="2"/>
  <c r="G7" i="2"/>
  <c r="G24" i="2"/>
  <c r="E8" i="2"/>
  <c r="G8" i="2"/>
  <c r="H8" i="2" s="1"/>
  <c r="E9" i="2"/>
  <c r="G9" i="2"/>
  <c r="H9" i="2" s="1"/>
  <c r="E10" i="2"/>
  <c r="H10" i="2"/>
  <c r="G10" i="2"/>
  <c r="E11" i="2"/>
  <c r="H11" i="2" s="1"/>
  <c r="G11" i="2"/>
  <c r="E12" i="2"/>
  <c r="G12" i="2"/>
  <c r="H12" i="2"/>
  <c r="E13" i="2"/>
  <c r="H13" i="2" s="1"/>
  <c r="G13" i="2"/>
  <c r="E14" i="2"/>
  <c r="H14" i="2" s="1"/>
  <c r="G14" i="2"/>
  <c r="E15" i="2"/>
  <c r="G15" i="2"/>
  <c r="H15" i="2"/>
  <c r="E16" i="2"/>
  <c r="G16" i="2"/>
  <c r="H16" i="2"/>
  <c r="E17" i="2"/>
  <c r="G17" i="2"/>
  <c r="H17" i="2" s="1"/>
  <c r="E18" i="2"/>
  <c r="H18" i="2"/>
  <c r="G18" i="2"/>
  <c r="E19" i="2"/>
  <c r="H19" i="2" s="1"/>
  <c r="G19" i="2"/>
  <c r="E20" i="2"/>
  <c r="G20" i="2"/>
  <c r="H20" i="2"/>
  <c r="E21" i="2"/>
  <c r="H21" i="2" s="1"/>
  <c r="G21" i="2"/>
  <c r="E22" i="2"/>
  <c r="H22" i="2" s="1"/>
  <c r="G22" i="2"/>
  <c r="E23" i="2"/>
  <c r="G23" i="2"/>
  <c r="H23" i="2"/>
  <c r="E26" i="2"/>
  <c r="G26" i="2"/>
  <c r="G29" i="2"/>
  <c r="E27" i="2"/>
  <c r="G27" i="2"/>
  <c r="H27" i="2" s="1"/>
  <c r="E28" i="2"/>
  <c r="E29" i="2" s="1"/>
  <c r="G28" i="2"/>
  <c r="E31" i="2"/>
  <c r="H31" i="2"/>
  <c r="G31" i="2"/>
  <c r="E32" i="2"/>
  <c r="G32" i="2"/>
  <c r="H32" i="2"/>
  <c r="E33" i="2"/>
  <c r="G33" i="2"/>
  <c r="H33" i="2" s="1"/>
  <c r="E34" i="2"/>
  <c r="E73" i="2" s="1"/>
  <c r="G34" i="2"/>
  <c r="E35" i="2"/>
  <c r="H35" i="2"/>
  <c r="G35" i="2"/>
  <c r="E36" i="2"/>
  <c r="G36" i="2"/>
  <c r="G73" i="2" s="1"/>
  <c r="E37" i="2"/>
  <c r="G37" i="2"/>
  <c r="H37" i="2"/>
  <c r="E38" i="2"/>
  <c r="H38" i="2" s="1"/>
  <c r="G38" i="2"/>
  <c r="E39" i="2"/>
  <c r="H39" i="2"/>
  <c r="G39" i="2"/>
  <c r="E40" i="2"/>
  <c r="G40" i="2"/>
  <c r="H40" i="2"/>
  <c r="E41" i="2"/>
  <c r="G41" i="2"/>
  <c r="H41" i="2"/>
  <c r="E42" i="2"/>
  <c r="H42" i="2" s="1"/>
  <c r="G42" i="2"/>
  <c r="E43" i="2"/>
  <c r="H43" i="2"/>
  <c r="G43" i="2"/>
  <c r="E44" i="2"/>
  <c r="G44" i="2"/>
  <c r="H44" i="2" s="1"/>
  <c r="E45" i="2"/>
  <c r="G45" i="2"/>
  <c r="H45" i="2"/>
  <c r="E46" i="2"/>
  <c r="H46" i="2" s="1"/>
  <c r="G46" i="2"/>
  <c r="E47" i="2"/>
  <c r="H47" i="2"/>
  <c r="G47" i="2"/>
  <c r="E48" i="2"/>
  <c r="G48" i="2"/>
  <c r="H48" i="2"/>
  <c r="E49" i="2"/>
  <c r="G49" i="2"/>
  <c r="H49" i="2"/>
  <c r="E50" i="2"/>
  <c r="H50" i="2" s="1"/>
  <c r="G50" i="2"/>
  <c r="E51" i="2"/>
  <c r="H51" i="2"/>
  <c r="G51" i="2"/>
  <c r="E52" i="2"/>
  <c r="G52" i="2"/>
  <c r="H52" i="2" s="1"/>
  <c r="E53" i="2"/>
  <c r="G53" i="2"/>
  <c r="H53" i="2"/>
  <c r="E54" i="2"/>
  <c r="H54" i="2" s="1"/>
  <c r="G54" i="2"/>
  <c r="E55" i="2"/>
  <c r="H55" i="2"/>
  <c r="G55" i="2"/>
  <c r="E56" i="2"/>
  <c r="G56" i="2"/>
  <c r="H56" i="2"/>
  <c r="E57" i="2"/>
  <c r="G57" i="2"/>
  <c r="H57" i="2"/>
  <c r="E58" i="2"/>
  <c r="H58" i="2" s="1"/>
  <c r="G58" i="2"/>
  <c r="E59" i="2"/>
  <c r="H59" i="2"/>
  <c r="G59" i="2"/>
  <c r="E60" i="2"/>
  <c r="G60" i="2"/>
  <c r="H60" i="2" s="1"/>
  <c r="E61" i="2"/>
  <c r="G61" i="2"/>
  <c r="H61" i="2"/>
  <c r="E62" i="2"/>
  <c r="H62" i="2" s="1"/>
  <c r="G62" i="2"/>
  <c r="E63" i="2"/>
  <c r="H63" i="2"/>
  <c r="G63" i="2"/>
  <c r="E64" i="2"/>
  <c r="G64" i="2"/>
  <c r="H64" i="2"/>
  <c r="E65" i="2"/>
  <c r="G65" i="2"/>
  <c r="H65" i="2"/>
  <c r="E66" i="2"/>
  <c r="H66" i="2" s="1"/>
  <c r="G66" i="2"/>
  <c r="E67" i="2"/>
  <c r="H67" i="2"/>
  <c r="G67" i="2"/>
  <c r="E68" i="2"/>
  <c r="G68" i="2"/>
  <c r="H68" i="2" s="1"/>
  <c r="E69" i="2"/>
  <c r="G69" i="2"/>
  <c r="H69" i="2"/>
  <c r="E70" i="2"/>
  <c r="H70" i="2" s="1"/>
  <c r="G70" i="2"/>
  <c r="E71" i="2"/>
  <c r="H71" i="2"/>
  <c r="G71" i="2"/>
  <c r="E72" i="2"/>
  <c r="G72" i="2"/>
  <c r="H72" i="2"/>
  <c r="E75" i="2"/>
  <c r="G75" i="2"/>
  <c r="G78" i="2" s="1"/>
  <c r="H75" i="2"/>
  <c r="E76" i="2"/>
  <c r="G76" i="2"/>
  <c r="H76" i="2" s="1"/>
  <c r="H78" i="2" s="1"/>
  <c r="E77" i="2"/>
  <c r="H77" i="2" s="1"/>
  <c r="G77" i="2"/>
  <c r="E80" i="2"/>
  <c r="H80" i="2" s="1"/>
  <c r="H83" i="2" s="1"/>
  <c r="E83" i="2"/>
  <c r="G80" i="2"/>
  <c r="E81" i="2"/>
  <c r="H81" i="2" s="1"/>
  <c r="G81" i="2"/>
  <c r="E82" i="2"/>
  <c r="H82" i="2" s="1"/>
  <c r="G82" i="2"/>
  <c r="G83" i="2"/>
  <c r="E85" i="2"/>
  <c r="E119" i="2" s="1"/>
  <c r="G85" i="2"/>
  <c r="E86" i="2"/>
  <c r="G86" i="2"/>
  <c r="H86" i="2" s="1"/>
  <c r="E87" i="2"/>
  <c r="H87" i="2"/>
  <c r="G87" i="2"/>
  <c r="E88" i="2"/>
  <c r="H88" i="2" s="1"/>
  <c r="G88" i="2"/>
  <c r="E89" i="2"/>
  <c r="H89" i="2" s="1"/>
  <c r="G89" i="2"/>
  <c r="E90" i="2"/>
  <c r="H90" i="2" s="1"/>
  <c r="G90" i="2"/>
  <c r="E91" i="2"/>
  <c r="G91" i="2"/>
  <c r="H91" i="2"/>
  <c r="E92" i="2"/>
  <c r="H92" i="2" s="1"/>
  <c r="G92" i="2"/>
  <c r="E93" i="2"/>
  <c r="H93" i="2"/>
  <c r="G93" i="2"/>
  <c r="E94" i="2"/>
  <c r="G94" i="2"/>
  <c r="H94" i="2" s="1"/>
  <c r="E95" i="2"/>
  <c r="H95" i="2"/>
  <c r="G95" i="2"/>
  <c r="E96" i="2"/>
  <c r="H96" i="2" s="1"/>
  <c r="G96" i="2"/>
  <c r="E97" i="2"/>
  <c r="H97" i="2" s="1"/>
  <c r="G97" i="2"/>
  <c r="E98" i="2"/>
  <c r="H98" i="2" s="1"/>
  <c r="G98" i="2"/>
  <c r="E99" i="2"/>
  <c r="G99" i="2"/>
  <c r="H99" i="2"/>
  <c r="E100" i="2"/>
  <c r="H100" i="2" s="1"/>
  <c r="G100" i="2"/>
  <c r="E101" i="2"/>
  <c r="H101" i="2" s="1"/>
  <c r="G101" i="2"/>
  <c r="E102" i="2"/>
  <c r="G102" i="2"/>
  <c r="H102" i="2" s="1"/>
  <c r="E103" i="2"/>
  <c r="H103" i="2"/>
  <c r="G103" i="2"/>
  <c r="E104" i="2"/>
  <c r="H104" i="2" s="1"/>
  <c r="G104" i="2"/>
  <c r="E105" i="2"/>
  <c r="H105" i="2" s="1"/>
  <c r="G105" i="2"/>
  <c r="E106" i="2"/>
  <c r="H106" i="2" s="1"/>
  <c r="G106" i="2"/>
  <c r="E107" i="2"/>
  <c r="G107" i="2"/>
  <c r="H107" i="2" s="1"/>
  <c r="E108" i="2"/>
  <c r="H108" i="2" s="1"/>
  <c r="G108" i="2"/>
  <c r="E109" i="2"/>
  <c r="H109" i="2" s="1"/>
  <c r="G109" i="2"/>
  <c r="E110" i="2"/>
  <c r="G110" i="2"/>
  <c r="H110" i="2" s="1"/>
  <c r="E111" i="2"/>
  <c r="H111" i="2"/>
  <c r="G111" i="2"/>
  <c r="E112" i="2"/>
  <c r="H112" i="2" s="1"/>
  <c r="G112" i="2"/>
  <c r="E113" i="2"/>
  <c r="H113" i="2" s="1"/>
  <c r="G113" i="2"/>
  <c r="E114" i="2"/>
  <c r="H114" i="2" s="1"/>
  <c r="G114" i="2"/>
  <c r="E115" i="2"/>
  <c r="G115" i="2"/>
  <c r="H115" i="2"/>
  <c r="E116" i="2"/>
  <c r="H116" i="2" s="1"/>
  <c r="G116" i="2"/>
  <c r="E117" i="2"/>
  <c r="H117" i="2"/>
  <c r="G117" i="2"/>
  <c r="E118" i="2"/>
  <c r="G118" i="2"/>
  <c r="H118" i="2" s="1"/>
  <c r="E121" i="2"/>
  <c r="E126" i="2" s="1"/>
  <c r="G121" i="2"/>
  <c r="H121" i="2"/>
  <c r="E122" i="2"/>
  <c r="G122" i="2"/>
  <c r="H122" i="2"/>
  <c r="E123" i="2"/>
  <c r="H123" i="2" s="1"/>
  <c r="G123" i="2"/>
  <c r="G126" i="2" s="1"/>
  <c r="E125" i="2"/>
  <c r="H125" i="2" s="1"/>
  <c r="G125" i="2"/>
  <c r="E128" i="2"/>
  <c r="E133" i="2" s="1"/>
  <c r="H128" i="2"/>
  <c r="G128" i="2"/>
  <c r="E129" i="2"/>
  <c r="H129" i="2" s="1"/>
  <c r="G129" i="2"/>
  <c r="E130" i="2"/>
  <c r="G130" i="2"/>
  <c r="H130" i="2" s="1"/>
  <c r="G133" i="2"/>
  <c r="E131" i="2"/>
  <c r="G131" i="2"/>
  <c r="H131" i="2" s="1"/>
  <c r="E132" i="2"/>
  <c r="H132" i="2" s="1"/>
  <c r="G132" i="2"/>
  <c r="E135" i="2"/>
  <c r="H135" i="2" s="1"/>
  <c r="G135" i="2"/>
  <c r="G139" i="2" s="1"/>
  <c r="E136" i="2"/>
  <c r="G136" i="2"/>
  <c r="H136" i="2"/>
  <c r="E137" i="2"/>
  <c r="G137" i="2"/>
  <c r="H137" i="2"/>
  <c r="E138" i="2"/>
  <c r="H138" i="2" s="1"/>
  <c r="G138" i="2"/>
  <c r="E143" i="2"/>
  <c r="H143" i="2" s="1"/>
  <c r="G143" i="2"/>
  <c r="E144" i="2"/>
  <c r="H144" i="2"/>
  <c r="G144" i="2"/>
  <c r="E145" i="2"/>
  <c r="G145" i="2"/>
  <c r="H145" i="2"/>
  <c r="E146" i="2"/>
  <c r="G146" i="2"/>
  <c r="E147" i="2"/>
  <c r="H147" i="2" s="1"/>
  <c r="G147" i="2"/>
  <c r="E148" i="2"/>
  <c r="H148" i="2"/>
  <c r="G148" i="2"/>
  <c r="E149" i="2"/>
  <c r="G149" i="2"/>
  <c r="G194" i="2" s="1"/>
  <c r="G212" i="2" s="1"/>
  <c r="C10" i="1" s="1"/>
  <c r="E150" i="2"/>
  <c r="G150" i="2"/>
  <c r="H150" i="2" s="1"/>
  <c r="E151" i="2"/>
  <c r="H151" i="2" s="1"/>
  <c r="G151" i="2"/>
  <c r="E152" i="2"/>
  <c r="H152" i="2"/>
  <c r="G152" i="2"/>
  <c r="E153" i="2"/>
  <c r="H153" i="2" s="1"/>
  <c r="G153" i="2"/>
  <c r="E156" i="2"/>
  <c r="G156" i="2"/>
  <c r="H156" i="2"/>
  <c r="E158" i="2"/>
  <c r="H158" i="2" s="1"/>
  <c r="G158" i="2"/>
  <c r="E160" i="2"/>
  <c r="H160" i="2"/>
  <c r="G160" i="2"/>
  <c r="E162" i="2"/>
  <c r="G162" i="2"/>
  <c r="H162" i="2" s="1"/>
  <c r="E163" i="2"/>
  <c r="G163" i="2"/>
  <c r="H163" i="2" s="1"/>
  <c r="E164" i="2"/>
  <c r="H164" i="2" s="1"/>
  <c r="G164" i="2"/>
  <c r="E166" i="2"/>
  <c r="H166" i="2"/>
  <c r="G166" i="2"/>
  <c r="E168" i="2"/>
  <c r="H168" i="2" s="1"/>
  <c r="G168" i="2"/>
  <c r="E170" i="2"/>
  <c r="G170" i="2"/>
  <c r="H170" i="2"/>
  <c r="E172" i="2"/>
  <c r="H172" i="2" s="1"/>
  <c r="G172" i="2"/>
  <c r="E174" i="2"/>
  <c r="H174" i="2"/>
  <c r="G174" i="2"/>
  <c r="E175" i="2"/>
  <c r="G175" i="2"/>
  <c r="H175" i="2" s="1"/>
  <c r="E177" i="2"/>
  <c r="G177" i="2"/>
  <c r="H177" i="2" s="1"/>
  <c r="E179" i="2"/>
  <c r="H179" i="2" s="1"/>
  <c r="G179" i="2"/>
  <c r="E181" i="2"/>
  <c r="H181" i="2"/>
  <c r="G181" i="2"/>
  <c r="E182" i="2"/>
  <c r="H182" i="2" s="1"/>
  <c r="G182" i="2"/>
  <c r="E184" i="2"/>
  <c r="G184" i="2"/>
  <c r="H184" i="2"/>
  <c r="E186" i="2"/>
  <c r="H186" i="2" s="1"/>
  <c r="G186" i="2"/>
  <c r="E187" i="2"/>
  <c r="H187" i="2"/>
  <c r="G187" i="2"/>
  <c r="E188" i="2"/>
  <c r="G188" i="2"/>
  <c r="H188" i="2" s="1"/>
  <c r="E189" i="2"/>
  <c r="G189" i="2"/>
  <c r="H189" i="2" s="1"/>
  <c r="E190" i="2"/>
  <c r="H190" i="2" s="1"/>
  <c r="G190" i="2"/>
  <c r="E193" i="2"/>
  <c r="H193" i="2"/>
  <c r="G193" i="2"/>
  <c r="E198" i="2"/>
  <c r="H198" i="2" s="1"/>
  <c r="H199" i="2" s="1"/>
  <c r="G198" i="2"/>
  <c r="E201" i="2"/>
  <c r="H201" i="2" s="1"/>
  <c r="H204" i="2" s="1"/>
  <c r="E204" i="2"/>
  <c r="G201" i="2"/>
  <c r="E202" i="2"/>
  <c r="H202" i="2" s="1"/>
  <c r="G202" i="2"/>
  <c r="G204" i="2" s="1"/>
  <c r="E203" i="2"/>
  <c r="G203" i="2"/>
  <c r="H203" i="2"/>
  <c r="E206" i="2"/>
  <c r="H206" i="2"/>
  <c r="G206" i="2"/>
  <c r="E207" i="2"/>
  <c r="H207" i="2" s="1"/>
  <c r="G207" i="2"/>
  <c r="G210" i="2"/>
  <c r="E208" i="2"/>
  <c r="H208" i="2" s="1"/>
  <c r="G208" i="2"/>
  <c r="E209" i="2"/>
  <c r="H209" i="2" s="1"/>
  <c r="G209" i="2"/>
  <c r="H211" i="2"/>
  <c r="G199" i="2"/>
  <c r="E78" i="2"/>
  <c r="H149" i="2"/>
  <c r="H36" i="2"/>
  <c r="E24" i="2"/>
  <c r="H146" i="2"/>
  <c r="G119" i="2"/>
  <c r="H26" i="2"/>
  <c r="G140" i="2" l="1"/>
  <c r="H24" i="2"/>
  <c r="H133" i="2"/>
  <c r="H139" i="2"/>
  <c r="H126" i="2"/>
  <c r="H29" i="2"/>
  <c r="H194" i="2"/>
  <c r="H212" i="2" s="1"/>
  <c r="H210" i="2"/>
  <c r="E194" i="2"/>
  <c r="E210" i="2"/>
  <c r="E199" i="2"/>
  <c r="H85" i="2"/>
  <c r="H119" i="2" s="1"/>
  <c r="H28" i="2"/>
  <c r="E139" i="2"/>
  <c r="E140" i="2" s="1"/>
  <c r="H34" i="2"/>
  <c r="H73" i="2" s="1"/>
  <c r="H140" i="2" l="1"/>
  <c r="B7" i="1" s="1"/>
  <c r="E212" i="2"/>
  <c r="C9" i="1" s="1"/>
  <c r="C8" i="1" l="1"/>
  <c r="C11" i="1" s="1"/>
  <c r="C16" i="1" s="1"/>
  <c r="B8" i="1"/>
  <c r="B11" i="1" s="1"/>
  <c r="B16" i="1" s="1"/>
  <c r="C17" i="1" l="1"/>
  <c r="C20" i="1"/>
  <c r="C22" i="1" l="1"/>
  <c r="C24" i="1" s="1"/>
  <c r="C25" i="1"/>
  <c r="C26" i="1" l="1"/>
  <c r="B27" i="1" l="1"/>
  <c r="C27" i="1" s="1"/>
  <c r="C29" i="1"/>
</calcChain>
</file>

<file path=xl/sharedStrings.xml><?xml version="1.0" encoding="utf-8"?>
<sst xmlns="http://schemas.openxmlformats.org/spreadsheetml/2006/main" count="410" uniqueCount="222">
  <si>
    <t>D1.4-06-02:     Seznam prací a dodávek elektrotechnických zařízení</t>
  </si>
  <si>
    <t xml:space="preserve">Akce:           Oprava plynové  kotelny, DZU Lutopecká 2939, Kroměříž </t>
  </si>
  <si>
    <t>Projekt:      Ing.Eduard Šober- Projekce TZB</t>
  </si>
  <si>
    <t>Investor:    Město Kroměříž, Velké náměstí 115/1, 76701 Kroměříž</t>
  </si>
  <si>
    <t>Název</t>
  </si>
  <si>
    <t>Hodnota A</t>
  </si>
  <si>
    <t>Hodnota B</t>
  </si>
  <si>
    <t>Základní náklady</t>
  </si>
  <si>
    <t>Dodávka</t>
  </si>
  <si>
    <t>Doprava 2,60%,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</si>
  <si>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</si>
  <si>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</si>
  <si>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</si>
  <si>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</si>
  <si>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</si>
  <si>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</si>
  <si>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</si>
  <si>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</si>
  <si>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3,50%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</si>
  <si>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</si>
  <si>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</si>
  <si>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</si>
  <si>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</si>
  <si>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1,00% z nákladů</t>
  </si>
  <si>
    <t>Provozní vlivy 0,00% z pravé strany mezisoučtu 2</t>
  </si>
  <si>
    <t>Vedlejší náklady celkem</t>
  </si>
  <si>
    <t>Kompletační činnost 1,5% z nákladů</t>
  </si>
  <si>
    <t>Náklady celkem bez DPH</t>
  </si>
  <si>
    <t>Základ a hodnota DPH 12%</t>
  </si>
  <si>
    <t>Základ a hodnota DPH 21%</t>
  </si>
  <si>
    <t>Náklady celkem s DPH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</si>
  <si>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</si>
  <si>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</si>
  <si>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</si>
  <si>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</si>
  <si>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</si>
  <si>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</si>
  <si>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</si>
  <si>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Dodávky- začátek</t>
  </si>
  <si>
    <t>Kotelna – komponenty – do rozvaděče RM</t>
  </si>
  <si>
    <t>řídící stanice, RS232,RS485, ethernet.</t>
  </si>
  <si>
    <t>ks</t>
  </si>
  <si>
    <t>rozšiřující modul AI8, DO8</t>
  </si>
  <si>
    <t>rozšiřující modul AI8, AO8U</t>
  </si>
  <si>
    <t>ovládací panel 7", ethernet</t>
  </si>
  <si>
    <t>anténa</t>
  </si>
  <si>
    <t>switch, 5 výstupů</t>
  </si>
  <si>
    <t>propojovací kabel JR45</t>
  </si>
  <si>
    <t>teploměr venkovní, Ni1000/6180</t>
  </si>
  <si>
    <t>teploměr kabelový,Ni1000/6180</t>
  </si>
  <si>
    <t>teploměr příložný,Ni1000/6180</t>
  </si>
  <si>
    <t>teploměr prostorový,Ni1000/6180</t>
  </si>
  <si>
    <t>snímač tlaku 0-10V, 0-4bar</t>
  </si>
  <si>
    <t>regulátor tlaku, ON/OFF,  40-400kPa</t>
  </si>
  <si>
    <t>centrál stop</t>
  </si>
  <si>
    <t>servopohon směšovacího ventilu, 24VAC, řízení 0-10V</t>
  </si>
  <si>
    <t>kohout s odvodněním pod regulátor tlaku</t>
  </si>
  <si>
    <t>redukce ke kohoutu</t>
  </si>
  <si>
    <t xml:space="preserve">čidlo úniku plynu </t>
  </si>
  <si>
    <t>termostat prostorový, přehřátí prostoru</t>
  </si>
  <si>
    <t>zásuvková skříň, 230V, 400V-16A</t>
  </si>
  <si>
    <t>Kotelna - komponenty – do rozvaděče RM -celkem</t>
  </si>
  <si>
    <t>Software pro kotelnu -rozvaděč RM</t>
  </si>
  <si>
    <t>software pro řídící systém -datový bod</t>
  </si>
  <si>
    <t>DB</t>
  </si>
  <si>
    <t>software pro ovládací panel</t>
  </si>
  <si>
    <t>software vizualizace a ovládání VS</t>
  </si>
  <si>
    <t>Software pro kotelnu – rozvaděč RM -celkem</t>
  </si>
  <si>
    <t>Rozvaděč RM</t>
  </si>
  <si>
    <t>SkříňIRIS ALT 800x1000x250</t>
  </si>
  <si>
    <t>LTN2B/1</t>
  </si>
  <si>
    <t>LTN4B/1</t>
  </si>
  <si>
    <t>LTN10B/1</t>
  </si>
  <si>
    <t>LSN16B/1</t>
  </si>
  <si>
    <t>LSN10B/3</t>
  </si>
  <si>
    <t>proudový chránič 25A, 300mA,1F</t>
  </si>
  <si>
    <t>pojistkové pouzdro</t>
  </si>
  <si>
    <t>pojistka trubičková</t>
  </si>
  <si>
    <t>stykač ,230AC, 3P,</t>
  </si>
  <si>
    <t>stykač ,230VAC, 2P,</t>
  </si>
  <si>
    <t>relé 230VAC, 2P</t>
  </si>
  <si>
    <t>relé 24VAC,  2P</t>
  </si>
  <si>
    <t>relé 24VDC, 1P, s paticí</t>
  </si>
  <si>
    <t>patice pro relé</t>
  </si>
  <si>
    <t>signalizační dioda relé</t>
  </si>
  <si>
    <t>popisný štítek relé</t>
  </si>
  <si>
    <t>signálka HIS - zelená</t>
  </si>
  <si>
    <t>přepínač, 3 polohy, -kompletní</t>
  </si>
  <si>
    <t>tlačítko zapínací kontakt</t>
  </si>
  <si>
    <t>hlavní vypínač, 3 fáz.,32A</t>
  </si>
  <si>
    <t>transformátor 230V/24VAC, 65VA</t>
  </si>
  <si>
    <t>zdroj 24VDC,100W</t>
  </si>
  <si>
    <t>zásuvka DIN, 230V</t>
  </si>
  <si>
    <t>Houkačka piezo, 230V</t>
  </si>
  <si>
    <t>snímač zaplavení</t>
  </si>
  <si>
    <t>snímač úniku plynu</t>
  </si>
  <si>
    <t>vývodka PG21 + matice</t>
  </si>
  <si>
    <t>vývodka Pg16 + matice</t>
  </si>
  <si>
    <t>vývodka Pg13,5 + matice</t>
  </si>
  <si>
    <t>vývodka Pg11 + matice</t>
  </si>
  <si>
    <t>vývodka Pg9 + matice</t>
  </si>
  <si>
    <t>svorka 4mm</t>
  </si>
  <si>
    <t>svorkovnice N</t>
  </si>
  <si>
    <t>m</t>
  </si>
  <si>
    <t>svorkovnice PE</t>
  </si>
  <si>
    <t>DIN lišta</t>
  </si>
  <si>
    <t>perforovaný žlab 60x60</t>
  </si>
  <si>
    <t>perforovaný žlab 40x60</t>
  </si>
  <si>
    <t>perforovaný žlab 25x60</t>
  </si>
  <si>
    <t>vodič CY 2,5, 1,5</t>
  </si>
  <si>
    <t>pomocný materiál</t>
  </si>
  <si>
    <t>výroba rozvaděče</t>
  </si>
  <si>
    <t>hod</t>
  </si>
  <si>
    <t>Rozvaděč RM - celkem</t>
  </si>
  <si>
    <t>Kotelna – komponenty – do rozvaděče RM1</t>
  </si>
  <si>
    <t>Grafický ovládací panel, ethernet</t>
  </si>
  <si>
    <t>polovodičová relé, 24VDC, řízení 0-10V</t>
  </si>
  <si>
    <t>Kotelna – komponenty – do rozvaděče RM1 – celkem</t>
  </si>
  <si>
    <t>Software pro kotelnu -rozvaděč RM1</t>
  </si>
  <si>
    <t>Software pro kotelnu – rozvaděč RM1 -celkem</t>
  </si>
  <si>
    <t>Rozvaděč RM1</t>
  </si>
  <si>
    <t>SkříňIRIS ALT 600x800x200</t>
  </si>
  <si>
    <t>LTN20B/3</t>
  </si>
  <si>
    <t>hlavní vypínač 63A, 3F</t>
  </si>
  <si>
    <t>signálka HIS – bílá</t>
  </si>
  <si>
    <t>relé 24VDC,  2P</t>
  </si>
  <si>
    <t>relé 10VDC,  1P</t>
  </si>
  <si>
    <t>vývodka PG29 + matice</t>
  </si>
  <si>
    <t>svorka 10mm</t>
  </si>
  <si>
    <t>vodič CY 4, 2,5</t>
  </si>
  <si>
    <t>Rozvaděč RM1 - celkem</t>
  </si>
  <si>
    <t>Úprava rozvaděče RS</t>
  </si>
  <si>
    <t>LTN63B/3</t>
  </si>
  <si>
    <t>montážní práce, přepojení rozvaděče, natažení nových rozvodů mimo</t>
  </si>
  <si>
    <t>SET</t>
  </si>
  <si>
    <t>stávající lištu, příprava k zaplombování.</t>
  </si>
  <si>
    <t>revize provedených změn, doklad pro ed.g</t>
  </si>
  <si>
    <t>Úprava rozvaděče RS – celkem</t>
  </si>
  <si>
    <t>Úprava hromosvodu</t>
  </si>
  <si>
    <t>úprava stávajícího hromosvodu</t>
  </si>
  <si>
    <t>hromosvodový drát AlMgSi, 8mm</t>
  </si>
  <si>
    <t>podpěra vedení FeZn, 160mm</t>
  </si>
  <si>
    <t>svorka okapová FeZn</t>
  </si>
  <si>
    <t>svorka zkušební FEZN</t>
  </si>
  <si>
    <t>Úprava hromosvodu – celkem</t>
  </si>
  <si>
    <t xml:space="preserve">Osvětlení kotelny </t>
  </si>
  <si>
    <t>Prostor  kotelny - svítidla LED zářivka</t>
  </si>
  <si>
    <t>Prostor  nádob solaru - svítidla LED zářivka</t>
  </si>
  <si>
    <t xml:space="preserve">LED trubice </t>
  </si>
  <si>
    <t>Vypínač nástěnný  jednoduchý</t>
  </si>
  <si>
    <t>Osvětlení kotelny -celkem</t>
  </si>
  <si>
    <t>Dodávky - celkem</t>
  </si>
  <si>
    <t>Elektromontáže</t>
  </si>
  <si>
    <t>Montážní materiál a práce</t>
  </si>
  <si>
    <t>Demontáže</t>
  </si>
  <si>
    <t>JYSTY 1x2x0,8 mm, pevně</t>
  </si>
  <si>
    <t>JYSTY 2x2x0,8 mm, pevně</t>
  </si>
  <si>
    <t>UTP 4x2x0,5</t>
  </si>
  <si>
    <t>CYKY-J 3x1,5 mm, pevně</t>
  </si>
  <si>
    <t>CYKY-J 3x2,5 mm, pevně</t>
  </si>
  <si>
    <t>CYSY 3x1</t>
  </si>
  <si>
    <t>CYSY 5x1</t>
  </si>
  <si>
    <t>CYKY-J 5x1,5 mm, pevně</t>
  </si>
  <si>
    <t>CYKY-J 5x4 mm, pevně</t>
  </si>
  <si>
    <t>CYKY-J 5x16 mm, pevně</t>
  </si>
  <si>
    <t>Příplatek na složitou montáž vlivem rekonstrukce</t>
  </si>
  <si>
    <t>Příplatek na omezující podmínky  k montáži vlivem rekonstrukce</t>
  </si>
  <si>
    <t xml:space="preserve">a provázanosti kabelových tras s trasami pro solární ohřev </t>
  </si>
  <si>
    <t>set</t>
  </si>
  <si>
    <t>KABELOVÝ ŽLAB MERKUR 100x50 mm</t>
  </si>
  <si>
    <t xml:space="preserve">100x 50 Žlab 2m </t>
  </si>
  <si>
    <t>KABELOVÝ ŽLAB MERKUR 50x50</t>
  </si>
  <si>
    <t xml:space="preserve">50x50 Žlab 2m </t>
  </si>
  <si>
    <t>PŘÍSLUŠENSTVÍ KABELOVÝCH ŽLABŮ</t>
  </si>
  <si>
    <t xml:space="preserve"> Nosník žlabu šíře 150mm</t>
  </si>
  <si>
    <t xml:space="preserve"> Nosník žlabu šíře 100mm</t>
  </si>
  <si>
    <t>spojovací sada</t>
  </si>
  <si>
    <t>TRUBKA OHEBNÁ</t>
  </si>
  <si>
    <t xml:space="preserve"> D16</t>
  </si>
  <si>
    <t>Ukončení kabelů</t>
  </si>
  <si>
    <t>do 4x10 mm2</t>
  </si>
  <si>
    <t>Ukončení vodičů v rozvaděči</t>
  </si>
  <si>
    <t>do 2,5 mm2</t>
  </si>
  <si>
    <t>Ukončení vodičů v přístrojích</t>
  </si>
  <si>
    <t>do 2,5mm2</t>
  </si>
  <si>
    <t>Osazení hmoždinky do zdiva</t>
  </si>
  <si>
    <t>instalační krabice</t>
  </si>
  <si>
    <t xml:space="preserve"> HM8</t>
  </si>
  <si>
    <t>Popisky kabelů</t>
  </si>
  <si>
    <t>popisky kabelů</t>
  </si>
  <si>
    <t>Spojovací a nosný materiál</t>
  </si>
  <si>
    <t>nosný materiál ( závitové tyče, nosníky..), spojovací materiál</t>
  </si>
  <si>
    <t>Elektroinstalační lišta</t>
  </si>
  <si>
    <t>22x20 + víko</t>
  </si>
  <si>
    <t>40x40 + víko</t>
  </si>
  <si>
    <t>Průraz do zdiva</t>
  </si>
  <si>
    <t>Průraz do zdiva 150 mm</t>
  </si>
  <si>
    <t>Pospojování, uzemnění</t>
  </si>
  <si>
    <t>měděná páska</t>
  </si>
  <si>
    <t>připojovací zemnící svorka</t>
  </si>
  <si>
    <t>CYA zelenožlutá, 6mm2</t>
  </si>
  <si>
    <t>očka 6mm</t>
  </si>
  <si>
    <t>úprava potrubí pro připojení uzemnění</t>
  </si>
  <si>
    <t>Regulátor ohřevu vzduchu z ventilátoru</t>
  </si>
  <si>
    <t>Nastavení regulátoru ohřevu vzduchu, seřízení zařízení</t>
  </si>
  <si>
    <t xml:space="preserve">zkoušky vazby na řídící systém kotelny  </t>
  </si>
  <si>
    <t>Montážní materiál a práce -celkem</t>
  </si>
  <si>
    <t>Nespecifikované náklady</t>
  </si>
  <si>
    <t>Náklady které nebylo možné specifikovat v projektu a mohou</t>
  </si>
  <si>
    <t xml:space="preserve">vzniknout při provádění demontážních a přepojovacích prací </t>
  </si>
  <si>
    <t xml:space="preserve">v souvislosti se složitostí rekonstrukčních prací. </t>
  </si>
  <si>
    <t>Nespecifikované náklady – celkem</t>
  </si>
  <si>
    <t>Hodinové zúčtovací sazby – pro RM1,etapa 1</t>
  </si>
  <si>
    <t>zkoušky 1:1</t>
  </si>
  <si>
    <t>příprava ke komplexnímu vyzkoušení</t>
  </si>
  <si>
    <t>Komplexní vyzkoušení</t>
  </si>
  <si>
    <t>Hodinové zúčtovací sazby – pro RM1, etapa 1 – celkem</t>
  </si>
  <si>
    <t>Hodinové zúčtovací sazby – pro RM, etapa 2</t>
  </si>
  <si>
    <t>Výchozí revize elektro</t>
  </si>
  <si>
    <t>Hodinové zúčtovací sazby – pro RM,etapa 2 – celkem</t>
  </si>
  <si>
    <t>Podružný montážní materiál</t>
  </si>
  <si>
    <t>Elektromontáže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</si>
</sst>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10"/>
      <name val="Arial"/>
      <charset val="238"/>
    </font>
    <font>
      <i/>
      <sz val="9"/>
      <color indexed="8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0" fillId="0" borderId="0" xfId="0" applyNumberFormat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" fontId="0" fillId="2" borderId="0" xfId="0" applyNumberFormat="1" applyFill="1"/>
    <xf numFmtId="0" fontId="0" fillId="0" borderId="0" xfId="0" applyFill="1"/>
    <xf numFmtId="49" fontId="2" fillId="3" borderId="1" xfId="0" applyNumberFormat="1" applyFont="1" applyFill="1" applyBorder="1" applyAlignment="1">
      <alignment horizontal="left"/>
    </xf>
    <xf numFmtId="4" fontId="0" fillId="3" borderId="0" xfId="0" applyNumberFormat="1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1" fontId="3" fillId="5" borderId="1" xfId="0" applyNumberFormat="1" applyFont="1" applyFill="1" applyBorder="1" applyAlignment="1">
      <alignment horizontal="right"/>
    </xf>
    <xf numFmtId="49" fontId="4" fillId="5" borderId="1" xfId="0" applyNumberFormat="1" applyFont="1" applyFill="1" applyBorder="1" applyAlignment="1">
      <alignment horizontal="left"/>
    </xf>
    <xf numFmtId="1" fontId="4" fillId="5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3" fillId="5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6" fillId="0" borderId="0" xfId="0" applyFont="1"/>
    <xf numFmtId="4" fontId="5" fillId="0" borderId="1" xfId="0" applyNumberFormat="1" applyFont="1" applyFill="1" applyBorder="1" applyAlignment="1">
      <alignment horizontal="right"/>
    </xf>
    <xf numFmtId="49" fontId="7" fillId="4" borderId="1" xfId="0" applyNumberFormat="1" applyFont="1" applyFill="1" applyBorder="1" applyAlignment="1">
      <alignment horizontal="left"/>
    </xf>
    <xf numFmtId="4" fontId="7" fillId="4" borderId="1" xfId="0" applyNumberFormat="1" applyFont="1" applyFill="1" applyBorder="1" applyAlignment="1">
      <alignment horizontal="right"/>
    </xf>
    <xf numFmtId="4" fontId="5" fillId="5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C35" sqref="C35"/>
    </sheetView>
  </sheetViews>
  <sheetFormatPr defaultRowHeight="12.75" x14ac:dyDescent="0.2"/>
  <cols>
    <col min="1" max="1" width="36" style="1" customWidth="1"/>
    <col min="2" max="2" width="9.7109375" style="2" customWidth="1"/>
    <col min="3" max="3" width="44.7109375" style="2" customWidth="1"/>
  </cols>
  <sheetData>
    <row r="1" spans="1:4" ht="14.25" x14ac:dyDescent="0.2">
      <c r="A1" s="3" t="s">
        <v>0</v>
      </c>
      <c r="B1" s="4"/>
      <c r="C1" s="4"/>
      <c r="D1" s="5"/>
    </row>
    <row r="2" spans="1:4" x14ac:dyDescent="0.2">
      <c r="A2" s="6" t="s">
        <v>1</v>
      </c>
      <c r="B2" s="7"/>
      <c r="C2" s="7"/>
      <c r="D2" s="5"/>
    </row>
    <row r="3" spans="1:4" x14ac:dyDescent="0.2">
      <c r="A3" s="6" t="s">
        <v>2</v>
      </c>
      <c r="B3" s="7"/>
      <c r="C3" s="7"/>
      <c r="D3" s="5"/>
    </row>
    <row r="4" spans="1:4" x14ac:dyDescent="0.2">
      <c r="A4" s="6" t="s">
        <v>3</v>
      </c>
      <c r="B4" s="7"/>
      <c r="C4" s="7"/>
      <c r="D4" s="5"/>
    </row>
    <row r="5" spans="1:4" x14ac:dyDescent="0.2">
      <c r="A5" s="8" t="s">
        <v>4</v>
      </c>
      <c r="B5" s="9" t="s">
        <v>5</v>
      </c>
      <c r="C5" s="9" t="s">
        <v>6</v>
      </c>
    </row>
    <row r="6" spans="1:4" x14ac:dyDescent="0.2">
      <c r="A6" s="6" t="s">
        <v>7</v>
      </c>
      <c r="B6" s="10"/>
      <c r="C6" s="10"/>
    </row>
    <row r="7" spans="1:4" x14ac:dyDescent="0.2">
      <c r="A7" s="11" t="s">
        <v>8</v>
      </c>
      <c r="B7" s="12">
        <f>Rozpočet!H140</f>
        <v>383692</v>
      </c>
      <c r="C7" s="12"/>
    </row>
    <row r="8" spans="1:4" x14ac:dyDescent="0.2">
      <c r="A8" s="11" t="s">
        <v>9</v>
      </c>
      <c r="B8" s="12">
        <f>B7*0.026</f>
        <v>9975.9920000000002</v>
      </c>
      <c r="C8" s="12">
        <f>B7*0.01</f>
        <v>3836.92</v>
      </c>
    </row>
    <row r="9" spans="1:4" x14ac:dyDescent="0.2">
      <c r="A9" s="11" t="s">
        <v>10</v>
      </c>
      <c r="B9" s="12"/>
      <c r="C9" s="12">
        <f>Rozpočet!E212</f>
        <v>49473.8</v>
      </c>
    </row>
    <row r="10" spans="1:4" x14ac:dyDescent="0.2">
      <c r="A10" s="11" t="s">
        <v>11</v>
      </c>
      <c r="B10" s="12"/>
      <c r="C10" s="12">
        <f>Rozpočet!G212</f>
        <v>193421.5</v>
      </c>
    </row>
    <row r="11" spans="1:4" x14ac:dyDescent="0.2">
      <c r="A11" s="13" t="s">
        <v>12</v>
      </c>
      <c r="B11" s="14">
        <f>SUM(B7:B10)</f>
        <v>393667.99200000003</v>
      </c>
      <c r="C11" s="14">
        <f>SUM(C8:C10)</f>
        <v>246732.22</v>
      </c>
    </row>
    <row r="12" spans="1:4" x14ac:dyDescent="0.2">
      <c r="A12" s="11" t="s">
        <v>13</v>
      </c>
      <c r="B12" s="12"/>
      <c r="C12" s="12">
        <v>0</v>
      </c>
    </row>
    <row r="13" spans="1:4" x14ac:dyDescent="0.2">
      <c r="A13" s="11" t="s">
        <v>14</v>
      </c>
      <c r="B13" s="12"/>
      <c r="C13" s="12">
        <v>0</v>
      </c>
    </row>
    <row r="14" spans="1:4" x14ac:dyDescent="0.2">
      <c r="A14" s="11" t="s">
        <v>15</v>
      </c>
      <c r="B14" s="12"/>
      <c r="C14" s="12">
        <v>0</v>
      </c>
    </row>
    <row r="15" spans="1:4" x14ac:dyDescent="0.2">
      <c r="A15" s="11" t="s">
        <v>16</v>
      </c>
      <c r="B15" s="12"/>
      <c r="C15" s="12">
        <v>0</v>
      </c>
    </row>
    <row r="16" spans="1:4" x14ac:dyDescent="0.2">
      <c r="A16" s="13" t="s">
        <v>17</v>
      </c>
      <c r="B16" s="14">
        <f>SUM(B11:B15)</f>
        <v>393667.99200000003</v>
      </c>
      <c r="C16" s="14">
        <f>SUM(C11:C15)</f>
        <v>246732.22</v>
      </c>
    </row>
    <row r="17" spans="1:3" x14ac:dyDescent="0.2">
      <c r="A17" s="11" t="s">
        <v>18</v>
      </c>
      <c r="B17" s="12"/>
      <c r="C17" s="12">
        <f>(B16+C16)*0.035</f>
        <v>22414.007420000005</v>
      </c>
    </row>
    <row r="18" spans="1:3" x14ac:dyDescent="0.2">
      <c r="A18" s="11" t="s">
        <v>19</v>
      </c>
      <c r="B18" s="12"/>
      <c r="C18" s="12">
        <v>0</v>
      </c>
    </row>
    <row r="19" spans="1:3" x14ac:dyDescent="0.2">
      <c r="A19" s="11" t="s">
        <v>20</v>
      </c>
      <c r="B19" s="12"/>
      <c r="C19" s="12">
        <v>0</v>
      </c>
    </row>
    <row r="20" spans="1:3" x14ac:dyDescent="0.2">
      <c r="A20" s="6" t="s">
        <v>21</v>
      </c>
      <c r="B20" s="15"/>
      <c r="C20" s="15">
        <f>B16+C16+C17</f>
        <v>662814.2194200001</v>
      </c>
    </row>
    <row r="21" spans="1:3" x14ac:dyDescent="0.2">
      <c r="A21" s="6" t="s">
        <v>22</v>
      </c>
      <c r="B21" s="15"/>
      <c r="C21" s="15"/>
    </row>
    <row r="22" spans="1:3" x14ac:dyDescent="0.2">
      <c r="A22" s="11" t="s">
        <v>23</v>
      </c>
      <c r="B22" s="12"/>
      <c r="C22" s="12">
        <f>C20*0.01</f>
        <v>6628.1421942000015</v>
      </c>
    </row>
    <row r="23" spans="1:3" x14ac:dyDescent="0.2">
      <c r="A23" s="11" t="s">
        <v>24</v>
      </c>
      <c r="B23" s="12"/>
      <c r="C23" s="12">
        <v>0</v>
      </c>
    </row>
    <row r="24" spans="1:3" x14ac:dyDescent="0.2">
      <c r="A24" s="6" t="s">
        <v>25</v>
      </c>
      <c r="B24" s="15"/>
      <c r="C24" s="15">
        <f>SUM(C22:C23)</f>
        <v>6628.1421942000015</v>
      </c>
    </row>
    <row r="25" spans="1:3" x14ac:dyDescent="0.2">
      <c r="A25" s="11" t="s">
        <v>26</v>
      </c>
      <c r="B25" s="12"/>
      <c r="C25" s="12">
        <f>C20*0.015</f>
        <v>9942.2132913000005</v>
      </c>
    </row>
    <row r="26" spans="1:3" ht="14.25" x14ac:dyDescent="0.2">
      <c r="A26" s="3" t="s">
        <v>27</v>
      </c>
      <c r="B26" s="16"/>
      <c r="C26" s="16">
        <f>C20+C22+C25</f>
        <v>679384.57490550005</v>
      </c>
    </row>
    <row r="27" spans="1:3" x14ac:dyDescent="0.2">
      <c r="A27" s="11" t="s">
        <v>28</v>
      </c>
      <c r="B27" s="12">
        <f>C26</f>
        <v>679384.57490550005</v>
      </c>
      <c r="C27" s="12">
        <f>B27*0.12</f>
        <v>81526.148988660003</v>
      </c>
    </row>
    <row r="28" spans="1:3" x14ac:dyDescent="0.2">
      <c r="A28" s="11" t="s">
        <v>29</v>
      </c>
      <c r="B28" s="12"/>
      <c r="C28" s="12"/>
    </row>
    <row r="29" spans="1:3" ht="14.25" x14ac:dyDescent="0.2">
      <c r="A29" s="3" t="s">
        <v>30</v>
      </c>
      <c r="B29" s="16"/>
      <c r="C29" s="16">
        <f>SUM(C26:C28)</f>
        <v>760910.72389416001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2"/>
  <sheetViews>
    <sheetView topLeftCell="A184" workbookViewId="0">
      <selection activeCell="A211" sqref="A211"/>
    </sheetView>
  </sheetViews>
  <sheetFormatPr defaultRowHeight="12.75" x14ac:dyDescent="0.2"/>
  <cols>
    <col min="1" max="1" width="49.28515625" style="1" customWidth="1"/>
    <col min="2" max="2" width="3.42578125" style="1" customWidth="1"/>
    <col min="3" max="3" width="5.7109375" style="2" customWidth="1"/>
    <col min="4" max="4" width="7.85546875" style="2" customWidth="1"/>
    <col min="5" max="5" width="14" style="2" customWidth="1"/>
    <col min="6" max="6" width="8.42578125" style="2" customWidth="1"/>
    <col min="7" max="8" width="14" style="2" customWidth="1"/>
  </cols>
  <sheetData>
    <row r="1" spans="1:8" x14ac:dyDescent="0.2">
      <c r="A1" s="8" t="s">
        <v>4</v>
      </c>
      <c r="B1" s="8" t="s">
        <v>31</v>
      </c>
      <c r="C1" s="9" t="s">
        <v>32</v>
      </c>
      <c r="D1" s="9" t="s">
        <v>33</v>
      </c>
      <c r="E1" s="9" t="s">
        <v>34</v>
      </c>
      <c r="F1" s="9" t="s">
        <v>35</v>
      </c>
      <c r="G1" s="9" t="s">
        <v>36</v>
      </c>
      <c r="H1" s="9" t="s">
        <v>37</v>
      </c>
    </row>
    <row r="2" spans="1:8" ht="14.25" x14ac:dyDescent="0.2">
      <c r="A2" s="3" t="s">
        <v>38</v>
      </c>
      <c r="B2" s="3"/>
      <c r="C2" s="17"/>
      <c r="D2" s="17"/>
      <c r="E2" s="17"/>
      <c r="F2" s="17"/>
      <c r="G2" s="17"/>
      <c r="H2" s="17"/>
    </row>
    <row r="3" spans="1:8" x14ac:dyDescent="0.2">
      <c r="A3" s="6" t="s">
        <v>39</v>
      </c>
      <c r="B3" s="6"/>
      <c r="C3" s="10"/>
      <c r="D3" s="10"/>
      <c r="E3" s="10"/>
      <c r="F3" s="10"/>
      <c r="G3" s="10"/>
      <c r="H3" s="10"/>
    </row>
    <row r="4" spans="1:8" x14ac:dyDescent="0.2">
      <c r="A4" s="11" t="s">
        <v>40</v>
      </c>
      <c r="B4" s="11" t="s">
        <v>41</v>
      </c>
      <c r="C4" s="18">
        <v>1</v>
      </c>
      <c r="D4" s="18">
        <v>21600</v>
      </c>
      <c r="E4" s="18">
        <f t="shared" ref="E4:E23" si="0">C4*D4</f>
        <v>21600</v>
      </c>
      <c r="F4" s="18">
        <v>0</v>
      </c>
      <c r="G4" s="18">
        <f t="shared" ref="G4:G23" si="1">C4*F4</f>
        <v>0</v>
      </c>
      <c r="H4" s="18">
        <f t="shared" ref="H4:H23" si="2">E4+G4</f>
        <v>21600</v>
      </c>
    </row>
    <row r="5" spans="1:8" x14ac:dyDescent="0.2">
      <c r="A5" s="11" t="s">
        <v>42</v>
      </c>
      <c r="B5" s="11" t="s">
        <v>41</v>
      </c>
      <c r="C5" s="18">
        <v>1</v>
      </c>
      <c r="D5" s="18">
        <v>8980</v>
      </c>
      <c r="E5" s="18">
        <f t="shared" si="0"/>
        <v>8980</v>
      </c>
      <c r="F5" s="18">
        <v>0</v>
      </c>
      <c r="G5" s="18">
        <f t="shared" si="1"/>
        <v>0</v>
      </c>
      <c r="H5" s="18">
        <f t="shared" si="2"/>
        <v>8980</v>
      </c>
    </row>
    <row r="6" spans="1:8" x14ac:dyDescent="0.2">
      <c r="A6" s="11" t="s">
        <v>43</v>
      </c>
      <c r="B6" s="11" t="s">
        <v>41</v>
      </c>
      <c r="C6" s="18">
        <v>1</v>
      </c>
      <c r="D6" s="18">
        <v>9680</v>
      </c>
      <c r="E6" s="18">
        <f t="shared" si="0"/>
        <v>9680</v>
      </c>
      <c r="F6" s="18">
        <v>0</v>
      </c>
      <c r="G6" s="18">
        <f t="shared" si="1"/>
        <v>0</v>
      </c>
      <c r="H6" s="18">
        <f t="shared" si="2"/>
        <v>9680</v>
      </c>
    </row>
    <row r="7" spans="1:8" x14ac:dyDescent="0.2">
      <c r="A7" s="11" t="s">
        <v>44</v>
      </c>
      <c r="B7" s="11" t="s">
        <v>41</v>
      </c>
      <c r="C7" s="18">
        <v>1</v>
      </c>
      <c r="D7" s="18">
        <v>15250</v>
      </c>
      <c r="E7" s="18">
        <f t="shared" si="0"/>
        <v>15250</v>
      </c>
      <c r="F7" s="18">
        <v>0</v>
      </c>
      <c r="G7" s="18">
        <f t="shared" si="1"/>
        <v>0</v>
      </c>
      <c r="H7" s="18">
        <f t="shared" si="2"/>
        <v>15250</v>
      </c>
    </row>
    <row r="8" spans="1:8" x14ac:dyDescent="0.2">
      <c r="A8" s="11" t="s">
        <v>45</v>
      </c>
      <c r="B8" s="11" t="s">
        <v>41</v>
      </c>
      <c r="C8" s="18">
        <v>1</v>
      </c>
      <c r="D8" s="18">
        <v>415</v>
      </c>
      <c r="E8" s="18">
        <f t="shared" si="0"/>
        <v>415</v>
      </c>
      <c r="F8" s="18">
        <v>0</v>
      </c>
      <c r="G8" s="18">
        <f t="shared" si="1"/>
        <v>0</v>
      </c>
      <c r="H8" s="18">
        <f t="shared" si="2"/>
        <v>415</v>
      </c>
    </row>
    <row r="9" spans="1:8" x14ac:dyDescent="0.2">
      <c r="A9" s="11" t="s">
        <v>46</v>
      </c>
      <c r="B9" s="11" t="s">
        <v>41</v>
      </c>
      <c r="C9" s="18">
        <v>1</v>
      </c>
      <c r="D9" s="18">
        <v>2560</v>
      </c>
      <c r="E9" s="18">
        <f t="shared" si="0"/>
        <v>2560</v>
      </c>
      <c r="F9" s="18">
        <v>0</v>
      </c>
      <c r="G9" s="18">
        <f t="shared" si="1"/>
        <v>0</v>
      </c>
      <c r="H9" s="18">
        <f t="shared" si="2"/>
        <v>2560</v>
      </c>
    </row>
    <row r="10" spans="1:8" x14ac:dyDescent="0.2">
      <c r="A10" s="11" t="s">
        <v>47</v>
      </c>
      <c r="B10" s="11" t="s">
        <v>41</v>
      </c>
      <c r="C10" s="18">
        <v>2</v>
      </c>
      <c r="D10" s="18">
        <v>125</v>
      </c>
      <c r="E10" s="18">
        <f t="shared" si="0"/>
        <v>250</v>
      </c>
      <c r="F10" s="18">
        <v>0</v>
      </c>
      <c r="G10" s="18">
        <f t="shared" si="1"/>
        <v>0</v>
      </c>
      <c r="H10" s="18">
        <f t="shared" si="2"/>
        <v>250</v>
      </c>
    </row>
    <row r="11" spans="1:8" x14ac:dyDescent="0.2">
      <c r="A11" s="11" t="s">
        <v>48</v>
      </c>
      <c r="B11" s="11" t="s">
        <v>41</v>
      </c>
      <c r="C11" s="18">
        <v>1</v>
      </c>
      <c r="D11" s="18">
        <v>1129</v>
      </c>
      <c r="E11" s="18">
        <f t="shared" si="0"/>
        <v>1129</v>
      </c>
      <c r="F11" s="18">
        <v>148</v>
      </c>
      <c r="G11" s="18">
        <f t="shared" si="1"/>
        <v>148</v>
      </c>
      <c r="H11" s="18">
        <f t="shared" si="2"/>
        <v>1277</v>
      </c>
    </row>
    <row r="12" spans="1:8" x14ac:dyDescent="0.2">
      <c r="A12" s="11" t="s">
        <v>49</v>
      </c>
      <c r="B12" s="11" t="s">
        <v>41</v>
      </c>
      <c r="C12" s="18">
        <v>2</v>
      </c>
      <c r="D12" s="18">
        <v>1129</v>
      </c>
      <c r="E12" s="18">
        <f t="shared" si="0"/>
        <v>2258</v>
      </c>
      <c r="F12" s="18">
        <v>148</v>
      </c>
      <c r="G12" s="18">
        <f t="shared" si="1"/>
        <v>296</v>
      </c>
      <c r="H12" s="18">
        <f t="shared" si="2"/>
        <v>2554</v>
      </c>
    </row>
    <row r="13" spans="1:8" x14ac:dyDescent="0.2">
      <c r="A13" s="11" t="s">
        <v>50</v>
      </c>
      <c r="B13" s="11" t="s">
        <v>41</v>
      </c>
      <c r="C13" s="18">
        <v>5</v>
      </c>
      <c r="D13" s="18">
        <v>1129</v>
      </c>
      <c r="E13" s="18">
        <f t="shared" si="0"/>
        <v>5645</v>
      </c>
      <c r="F13" s="18">
        <v>148</v>
      </c>
      <c r="G13" s="18">
        <f t="shared" si="1"/>
        <v>740</v>
      </c>
      <c r="H13" s="18">
        <f t="shared" si="2"/>
        <v>6385</v>
      </c>
    </row>
    <row r="14" spans="1:8" x14ac:dyDescent="0.2">
      <c r="A14" s="11" t="s">
        <v>51</v>
      </c>
      <c r="B14" s="11" t="s">
        <v>41</v>
      </c>
      <c r="C14" s="18">
        <v>1</v>
      </c>
      <c r="D14" s="18">
        <v>563</v>
      </c>
      <c r="E14" s="18">
        <f t="shared" si="0"/>
        <v>563</v>
      </c>
      <c r="F14" s="18">
        <v>148</v>
      </c>
      <c r="G14" s="18">
        <f t="shared" si="1"/>
        <v>148</v>
      </c>
      <c r="H14" s="18">
        <f t="shared" si="2"/>
        <v>711</v>
      </c>
    </row>
    <row r="15" spans="1:8" x14ac:dyDescent="0.2">
      <c r="A15" s="11" t="s">
        <v>52</v>
      </c>
      <c r="B15" s="11" t="s">
        <v>41</v>
      </c>
      <c r="C15" s="18">
        <v>1</v>
      </c>
      <c r="D15" s="18">
        <v>5230</v>
      </c>
      <c r="E15" s="18">
        <f t="shared" si="0"/>
        <v>5230</v>
      </c>
      <c r="F15" s="18">
        <v>148</v>
      </c>
      <c r="G15" s="18">
        <f t="shared" si="1"/>
        <v>148</v>
      </c>
      <c r="H15" s="18">
        <f t="shared" si="2"/>
        <v>5378</v>
      </c>
    </row>
    <row r="16" spans="1:8" x14ac:dyDescent="0.2">
      <c r="A16" s="11" t="s">
        <v>53</v>
      </c>
      <c r="B16" s="11" t="s">
        <v>41</v>
      </c>
      <c r="C16" s="18">
        <v>2</v>
      </c>
      <c r="D16" s="18">
        <v>2890</v>
      </c>
      <c r="E16" s="18">
        <f t="shared" si="0"/>
        <v>5780</v>
      </c>
      <c r="F16" s="18">
        <v>148</v>
      </c>
      <c r="G16" s="18">
        <f t="shared" si="1"/>
        <v>296</v>
      </c>
      <c r="H16" s="18">
        <f t="shared" si="2"/>
        <v>6076</v>
      </c>
    </row>
    <row r="17" spans="1:8" x14ac:dyDescent="0.2">
      <c r="A17" s="11" t="s">
        <v>54</v>
      </c>
      <c r="B17" s="11" t="s">
        <v>41</v>
      </c>
      <c r="C17" s="18">
        <v>1</v>
      </c>
      <c r="D17" s="18">
        <v>1178</v>
      </c>
      <c r="E17" s="18">
        <f t="shared" si="0"/>
        <v>1178</v>
      </c>
      <c r="F17" s="18">
        <v>148</v>
      </c>
      <c r="G17" s="18">
        <f t="shared" si="1"/>
        <v>148</v>
      </c>
      <c r="H17" s="18">
        <f t="shared" si="2"/>
        <v>1326</v>
      </c>
    </row>
    <row r="18" spans="1:8" x14ac:dyDescent="0.2">
      <c r="A18" s="11" t="s">
        <v>55</v>
      </c>
      <c r="B18" s="11" t="s">
        <v>41</v>
      </c>
      <c r="C18" s="18">
        <v>4</v>
      </c>
      <c r="D18" s="18">
        <v>9356</v>
      </c>
      <c r="E18" s="18">
        <f t="shared" si="0"/>
        <v>37424</v>
      </c>
      <c r="F18" s="18">
        <v>148</v>
      </c>
      <c r="G18" s="18">
        <f t="shared" si="1"/>
        <v>592</v>
      </c>
      <c r="H18" s="18">
        <f t="shared" si="2"/>
        <v>38016</v>
      </c>
    </row>
    <row r="19" spans="1:8" x14ac:dyDescent="0.2">
      <c r="A19" s="11" t="s">
        <v>56</v>
      </c>
      <c r="B19" s="11" t="s">
        <v>41</v>
      </c>
      <c r="C19" s="18">
        <v>3</v>
      </c>
      <c r="D19" s="18">
        <v>450</v>
      </c>
      <c r="E19" s="18">
        <f t="shared" si="0"/>
        <v>1350</v>
      </c>
      <c r="F19" s="18">
        <v>148</v>
      </c>
      <c r="G19" s="18">
        <f t="shared" si="1"/>
        <v>444</v>
      </c>
      <c r="H19" s="18">
        <f t="shared" si="2"/>
        <v>1794</v>
      </c>
    </row>
    <row r="20" spans="1:8" x14ac:dyDescent="0.2">
      <c r="A20" s="11" t="s">
        <v>57</v>
      </c>
      <c r="B20" s="11" t="s">
        <v>41</v>
      </c>
      <c r="C20" s="18">
        <v>3</v>
      </c>
      <c r="D20" s="18">
        <v>250</v>
      </c>
      <c r="E20" s="18">
        <f t="shared" si="0"/>
        <v>750</v>
      </c>
      <c r="F20" s="18">
        <v>196</v>
      </c>
      <c r="G20" s="18">
        <f t="shared" si="1"/>
        <v>588</v>
      </c>
      <c r="H20" s="18">
        <f t="shared" si="2"/>
        <v>1338</v>
      </c>
    </row>
    <row r="21" spans="1:8" x14ac:dyDescent="0.2">
      <c r="A21" s="11" t="s">
        <v>58</v>
      </c>
      <c r="B21" s="11" t="s">
        <v>41</v>
      </c>
      <c r="C21" s="18">
        <v>1</v>
      </c>
      <c r="D21" s="18">
        <v>3245</v>
      </c>
      <c r="E21" s="18">
        <f t="shared" si="0"/>
        <v>3245</v>
      </c>
      <c r="F21" s="18">
        <v>148</v>
      </c>
      <c r="G21" s="18">
        <f t="shared" si="1"/>
        <v>148</v>
      </c>
      <c r="H21" s="18">
        <f t="shared" si="2"/>
        <v>3393</v>
      </c>
    </row>
    <row r="22" spans="1:8" x14ac:dyDescent="0.2">
      <c r="A22" s="11" t="s">
        <v>59</v>
      </c>
      <c r="B22" s="11" t="s">
        <v>41</v>
      </c>
      <c r="C22" s="18">
        <v>2</v>
      </c>
      <c r="D22" s="18">
        <v>986</v>
      </c>
      <c r="E22" s="18">
        <f t="shared" si="0"/>
        <v>1972</v>
      </c>
      <c r="F22" s="18">
        <v>148</v>
      </c>
      <c r="G22" s="18">
        <f t="shared" si="1"/>
        <v>296</v>
      </c>
      <c r="H22" s="18">
        <f t="shared" si="2"/>
        <v>2268</v>
      </c>
    </row>
    <row r="23" spans="1:8" x14ac:dyDescent="0.2">
      <c r="A23" s="11" t="s">
        <v>60</v>
      </c>
      <c r="B23" s="11" t="s">
        <v>41</v>
      </c>
      <c r="C23" s="18">
        <v>1</v>
      </c>
      <c r="D23" s="18">
        <v>4590</v>
      </c>
      <c r="E23" s="18">
        <f t="shared" si="0"/>
        <v>4590</v>
      </c>
      <c r="F23" s="18">
        <v>550</v>
      </c>
      <c r="G23" s="18">
        <f t="shared" si="1"/>
        <v>550</v>
      </c>
      <c r="H23" s="18">
        <f t="shared" si="2"/>
        <v>5140</v>
      </c>
    </row>
    <row r="24" spans="1:8" x14ac:dyDescent="0.2">
      <c r="A24" s="6" t="s">
        <v>61</v>
      </c>
      <c r="B24" s="6"/>
      <c r="C24" s="10"/>
      <c r="D24" s="10"/>
      <c r="E24" s="10">
        <f>SUM(E4:E23)</f>
        <v>129849</v>
      </c>
      <c r="F24" s="10"/>
      <c r="G24" s="10">
        <f>SUM(G4:G23)</f>
        <v>4542</v>
      </c>
      <c r="H24" s="10">
        <f>SUM(H4:H23)</f>
        <v>134391</v>
      </c>
    </row>
    <row r="25" spans="1:8" x14ac:dyDescent="0.2">
      <c r="A25" s="6" t="s">
        <v>62</v>
      </c>
      <c r="B25" s="6"/>
      <c r="C25" s="10"/>
      <c r="D25" s="10"/>
      <c r="E25" s="10"/>
      <c r="F25" s="10"/>
      <c r="G25" s="10"/>
      <c r="H25" s="10"/>
    </row>
    <row r="26" spans="1:8" x14ac:dyDescent="0.2">
      <c r="A26" s="11" t="s">
        <v>63</v>
      </c>
      <c r="B26" s="11" t="s">
        <v>64</v>
      </c>
      <c r="C26" s="18">
        <v>45</v>
      </c>
      <c r="D26" s="18">
        <v>0</v>
      </c>
      <c r="E26" s="18">
        <f>C26*D26</f>
        <v>0</v>
      </c>
      <c r="F26" s="18">
        <v>500</v>
      </c>
      <c r="G26" s="18">
        <f>C26*F26</f>
        <v>22500</v>
      </c>
      <c r="H26" s="18">
        <f>E26+G26</f>
        <v>22500</v>
      </c>
    </row>
    <row r="27" spans="1:8" x14ac:dyDescent="0.2">
      <c r="A27" s="11" t="s">
        <v>65</v>
      </c>
      <c r="B27" s="11" t="s">
        <v>64</v>
      </c>
      <c r="C27" s="18">
        <v>45</v>
      </c>
      <c r="D27" s="18">
        <v>0</v>
      </c>
      <c r="E27" s="18">
        <f>C27*D27</f>
        <v>0</v>
      </c>
      <c r="F27" s="18">
        <v>400</v>
      </c>
      <c r="G27" s="18">
        <f>C27*F27</f>
        <v>18000</v>
      </c>
      <c r="H27" s="18">
        <f>E27+G27</f>
        <v>18000</v>
      </c>
    </row>
    <row r="28" spans="1:8" x14ac:dyDescent="0.2">
      <c r="A28" s="11" t="s">
        <v>66</v>
      </c>
      <c r="B28" s="11" t="s">
        <v>64</v>
      </c>
      <c r="C28" s="18">
        <v>45</v>
      </c>
      <c r="D28" s="18">
        <v>0</v>
      </c>
      <c r="E28" s="18">
        <f>C28*D28</f>
        <v>0</v>
      </c>
      <c r="F28" s="18">
        <v>400</v>
      </c>
      <c r="G28" s="18">
        <f>C28*F28</f>
        <v>18000</v>
      </c>
      <c r="H28" s="18">
        <f>E28+G28</f>
        <v>18000</v>
      </c>
    </row>
    <row r="29" spans="1:8" x14ac:dyDescent="0.2">
      <c r="A29" s="6" t="s">
        <v>67</v>
      </c>
      <c r="B29" s="6"/>
      <c r="C29" s="10"/>
      <c r="D29" s="10"/>
      <c r="E29" s="10">
        <f>SUM(E26:E28)</f>
        <v>0</v>
      </c>
      <c r="F29" s="10"/>
      <c r="G29" s="10">
        <f>SUM(G26:G28)</f>
        <v>58500</v>
      </c>
      <c r="H29" s="10">
        <f>SUM(H26:H28)</f>
        <v>58500</v>
      </c>
    </row>
    <row r="30" spans="1:8" x14ac:dyDescent="0.2">
      <c r="A30" s="6" t="s">
        <v>68</v>
      </c>
      <c r="B30" s="6"/>
      <c r="C30" s="10"/>
      <c r="D30" s="10"/>
      <c r="E30" s="10"/>
      <c r="F30" s="10"/>
      <c r="G30" s="10"/>
      <c r="H30" s="10"/>
    </row>
    <row r="31" spans="1:8" x14ac:dyDescent="0.2">
      <c r="A31" s="11" t="s">
        <v>69</v>
      </c>
      <c r="B31" s="11" t="s">
        <v>41</v>
      </c>
      <c r="C31" s="18">
        <v>1</v>
      </c>
      <c r="D31" s="18">
        <v>7575</v>
      </c>
      <c r="E31" s="18">
        <f t="shared" ref="E31:E72" si="3">C31*D31</f>
        <v>7575</v>
      </c>
      <c r="F31" s="18">
        <v>1000</v>
      </c>
      <c r="G31" s="18">
        <f t="shared" ref="G31:G72" si="4">C31*F31</f>
        <v>1000</v>
      </c>
      <c r="H31" s="18">
        <f t="shared" ref="H31:H72" si="5">E31+G31</f>
        <v>8575</v>
      </c>
    </row>
    <row r="32" spans="1:8" x14ac:dyDescent="0.2">
      <c r="A32" s="11" t="s">
        <v>70</v>
      </c>
      <c r="B32" s="11" t="s">
        <v>41</v>
      </c>
      <c r="C32" s="18">
        <v>1</v>
      </c>
      <c r="D32" s="18">
        <v>215</v>
      </c>
      <c r="E32" s="18">
        <f t="shared" si="3"/>
        <v>215</v>
      </c>
      <c r="F32" s="18">
        <v>0</v>
      </c>
      <c r="G32" s="18">
        <f t="shared" si="4"/>
        <v>0</v>
      </c>
      <c r="H32" s="18">
        <f t="shared" si="5"/>
        <v>215</v>
      </c>
    </row>
    <row r="33" spans="1:8" x14ac:dyDescent="0.2">
      <c r="A33" s="11" t="s">
        <v>71</v>
      </c>
      <c r="B33" s="11" t="s">
        <v>41</v>
      </c>
      <c r="C33" s="18">
        <v>4</v>
      </c>
      <c r="D33" s="18">
        <v>198</v>
      </c>
      <c r="E33" s="18">
        <f t="shared" si="3"/>
        <v>792</v>
      </c>
      <c r="F33" s="18">
        <v>0</v>
      </c>
      <c r="G33" s="18">
        <f t="shared" si="4"/>
        <v>0</v>
      </c>
      <c r="H33" s="18">
        <f t="shared" si="5"/>
        <v>792</v>
      </c>
    </row>
    <row r="34" spans="1:8" x14ac:dyDescent="0.2">
      <c r="A34" s="11" t="s">
        <v>72</v>
      </c>
      <c r="B34" s="11" t="s">
        <v>41</v>
      </c>
      <c r="C34" s="18">
        <v>4</v>
      </c>
      <c r="D34" s="18">
        <v>154</v>
      </c>
      <c r="E34" s="18">
        <f t="shared" si="3"/>
        <v>616</v>
      </c>
      <c r="F34" s="18">
        <v>0</v>
      </c>
      <c r="G34" s="18">
        <f t="shared" si="4"/>
        <v>0</v>
      </c>
      <c r="H34" s="18">
        <f t="shared" si="5"/>
        <v>616</v>
      </c>
    </row>
    <row r="35" spans="1:8" x14ac:dyDescent="0.2">
      <c r="A35" s="11" t="s">
        <v>73</v>
      </c>
      <c r="B35" s="11" t="s">
        <v>41</v>
      </c>
      <c r="C35" s="18">
        <v>3</v>
      </c>
      <c r="D35" s="18">
        <v>154</v>
      </c>
      <c r="E35" s="18">
        <f t="shared" si="3"/>
        <v>462</v>
      </c>
      <c r="F35" s="18">
        <v>0</v>
      </c>
      <c r="G35" s="18">
        <f t="shared" si="4"/>
        <v>0</v>
      </c>
      <c r="H35" s="18">
        <f t="shared" si="5"/>
        <v>462</v>
      </c>
    </row>
    <row r="36" spans="1:8" x14ac:dyDescent="0.2">
      <c r="A36" s="11" t="s">
        <v>74</v>
      </c>
      <c r="B36" s="11" t="s">
        <v>41</v>
      </c>
      <c r="C36" s="18">
        <v>1</v>
      </c>
      <c r="D36" s="18">
        <v>546</v>
      </c>
      <c r="E36" s="18">
        <f t="shared" si="3"/>
        <v>546</v>
      </c>
      <c r="F36" s="18">
        <v>0</v>
      </c>
      <c r="G36" s="18">
        <f t="shared" si="4"/>
        <v>0</v>
      </c>
      <c r="H36" s="18">
        <f t="shared" si="5"/>
        <v>546</v>
      </c>
    </row>
    <row r="37" spans="1:8" x14ac:dyDescent="0.2">
      <c r="A37" s="11" t="s">
        <v>75</v>
      </c>
      <c r="B37" s="11" t="s">
        <v>41</v>
      </c>
      <c r="C37" s="18">
        <v>1</v>
      </c>
      <c r="D37" s="18">
        <v>995</v>
      </c>
      <c r="E37" s="18">
        <f t="shared" si="3"/>
        <v>995</v>
      </c>
      <c r="F37" s="18">
        <v>0</v>
      </c>
      <c r="G37" s="18">
        <f t="shared" si="4"/>
        <v>0</v>
      </c>
      <c r="H37" s="18">
        <f t="shared" si="5"/>
        <v>995</v>
      </c>
    </row>
    <row r="38" spans="1:8" x14ac:dyDescent="0.2">
      <c r="A38" s="11" t="s">
        <v>76</v>
      </c>
      <c r="B38" s="11" t="s">
        <v>41</v>
      </c>
      <c r="C38" s="18">
        <v>17</v>
      </c>
      <c r="D38" s="18">
        <v>56</v>
      </c>
      <c r="E38" s="18">
        <f t="shared" si="3"/>
        <v>952</v>
      </c>
      <c r="F38" s="18">
        <v>0</v>
      </c>
      <c r="G38" s="18">
        <f t="shared" si="4"/>
        <v>0</v>
      </c>
      <c r="H38" s="18">
        <f t="shared" si="5"/>
        <v>952</v>
      </c>
    </row>
    <row r="39" spans="1:8" x14ac:dyDescent="0.2">
      <c r="A39" s="11" t="s">
        <v>77</v>
      </c>
      <c r="B39" s="11" t="s">
        <v>41</v>
      </c>
      <c r="C39" s="18">
        <v>17</v>
      </c>
      <c r="D39" s="18">
        <v>4.5</v>
      </c>
      <c r="E39" s="18">
        <f t="shared" si="3"/>
        <v>76.5</v>
      </c>
      <c r="F39" s="18">
        <v>0</v>
      </c>
      <c r="G39" s="18">
        <f t="shared" si="4"/>
        <v>0</v>
      </c>
      <c r="H39" s="18">
        <f t="shared" si="5"/>
        <v>76.5</v>
      </c>
    </row>
    <row r="40" spans="1:8" x14ac:dyDescent="0.2">
      <c r="A40" s="11" t="s">
        <v>78</v>
      </c>
      <c r="B40" s="11" t="s">
        <v>41</v>
      </c>
      <c r="C40" s="18">
        <v>1</v>
      </c>
      <c r="D40" s="18">
        <v>583</v>
      </c>
      <c r="E40" s="18">
        <f t="shared" si="3"/>
        <v>583</v>
      </c>
      <c r="F40" s="18">
        <v>0</v>
      </c>
      <c r="G40" s="18">
        <f t="shared" si="4"/>
        <v>0</v>
      </c>
      <c r="H40" s="18">
        <f t="shared" si="5"/>
        <v>583</v>
      </c>
    </row>
    <row r="41" spans="1:8" x14ac:dyDescent="0.2">
      <c r="A41" s="11" t="s">
        <v>79</v>
      </c>
      <c r="B41" s="11" t="s">
        <v>41</v>
      </c>
      <c r="C41" s="18">
        <v>3</v>
      </c>
      <c r="D41" s="18">
        <v>492</v>
      </c>
      <c r="E41" s="18">
        <f t="shared" si="3"/>
        <v>1476</v>
      </c>
      <c r="F41" s="18">
        <v>0</v>
      </c>
      <c r="G41" s="18">
        <f t="shared" si="4"/>
        <v>0</v>
      </c>
      <c r="H41" s="18">
        <f t="shared" si="5"/>
        <v>1476</v>
      </c>
    </row>
    <row r="42" spans="1:8" x14ac:dyDescent="0.2">
      <c r="A42" s="11" t="s">
        <v>80</v>
      </c>
      <c r="B42" s="11" t="s">
        <v>41</v>
      </c>
      <c r="C42" s="18">
        <v>11</v>
      </c>
      <c r="D42" s="18">
        <v>156</v>
      </c>
      <c r="E42" s="18">
        <f t="shared" si="3"/>
        <v>1716</v>
      </c>
      <c r="F42" s="18">
        <v>0</v>
      </c>
      <c r="G42" s="18">
        <f t="shared" si="4"/>
        <v>0</v>
      </c>
      <c r="H42" s="18">
        <f t="shared" si="5"/>
        <v>1716</v>
      </c>
    </row>
    <row r="43" spans="1:8" x14ac:dyDescent="0.2">
      <c r="A43" s="11" t="s">
        <v>81</v>
      </c>
      <c r="B43" s="11" t="s">
        <v>41</v>
      </c>
      <c r="C43" s="18">
        <v>8</v>
      </c>
      <c r="D43" s="18">
        <v>169</v>
      </c>
      <c r="E43" s="18">
        <f t="shared" si="3"/>
        <v>1352</v>
      </c>
      <c r="F43" s="18">
        <v>0</v>
      </c>
      <c r="G43" s="18">
        <f t="shared" si="4"/>
        <v>0</v>
      </c>
      <c r="H43" s="18">
        <f t="shared" si="5"/>
        <v>1352</v>
      </c>
    </row>
    <row r="44" spans="1:8" x14ac:dyDescent="0.2">
      <c r="A44" s="11" t="s">
        <v>82</v>
      </c>
      <c r="B44" s="11" t="s">
        <v>41</v>
      </c>
      <c r="C44" s="18">
        <v>7</v>
      </c>
      <c r="D44" s="18">
        <v>296</v>
      </c>
      <c r="E44" s="18">
        <f t="shared" si="3"/>
        <v>2072</v>
      </c>
      <c r="F44" s="18">
        <v>0</v>
      </c>
      <c r="G44" s="18">
        <f t="shared" si="4"/>
        <v>0</v>
      </c>
      <c r="H44" s="18">
        <f t="shared" si="5"/>
        <v>2072</v>
      </c>
    </row>
    <row r="45" spans="1:8" x14ac:dyDescent="0.2">
      <c r="A45" s="11" t="s">
        <v>83</v>
      </c>
      <c r="B45" s="11" t="s">
        <v>41</v>
      </c>
      <c r="C45" s="18">
        <v>19</v>
      </c>
      <c r="D45" s="18">
        <v>145</v>
      </c>
      <c r="E45" s="18">
        <f t="shared" si="3"/>
        <v>2755</v>
      </c>
      <c r="F45" s="18">
        <v>0</v>
      </c>
      <c r="G45" s="18">
        <f t="shared" si="4"/>
        <v>0</v>
      </c>
      <c r="H45" s="18">
        <f t="shared" si="5"/>
        <v>2755</v>
      </c>
    </row>
    <row r="46" spans="1:8" x14ac:dyDescent="0.2">
      <c r="A46" s="11" t="s">
        <v>84</v>
      </c>
      <c r="B46" s="11" t="s">
        <v>41</v>
      </c>
      <c r="C46" s="18">
        <v>19</v>
      </c>
      <c r="D46" s="18">
        <v>68</v>
      </c>
      <c r="E46" s="18">
        <f t="shared" si="3"/>
        <v>1292</v>
      </c>
      <c r="F46" s="18">
        <v>0</v>
      </c>
      <c r="G46" s="18">
        <f t="shared" si="4"/>
        <v>0</v>
      </c>
      <c r="H46" s="18">
        <f t="shared" si="5"/>
        <v>1292</v>
      </c>
    </row>
    <row r="47" spans="1:8" x14ac:dyDescent="0.2">
      <c r="A47" s="11" t="s">
        <v>85</v>
      </c>
      <c r="B47" s="11" t="s">
        <v>41</v>
      </c>
      <c r="C47" s="18">
        <v>19</v>
      </c>
      <c r="D47" s="18">
        <v>7</v>
      </c>
      <c r="E47" s="18">
        <f t="shared" si="3"/>
        <v>133</v>
      </c>
      <c r="F47" s="18">
        <v>0</v>
      </c>
      <c r="G47" s="18">
        <f t="shared" si="4"/>
        <v>0</v>
      </c>
      <c r="H47" s="18">
        <f t="shared" si="5"/>
        <v>133</v>
      </c>
    </row>
    <row r="48" spans="1:8" x14ac:dyDescent="0.2">
      <c r="A48" s="11" t="s">
        <v>86</v>
      </c>
      <c r="B48" s="11" t="s">
        <v>41</v>
      </c>
      <c r="C48" s="18">
        <v>1</v>
      </c>
      <c r="D48" s="18">
        <v>234</v>
      </c>
      <c r="E48" s="18">
        <f t="shared" si="3"/>
        <v>234</v>
      </c>
      <c r="F48" s="18">
        <v>0</v>
      </c>
      <c r="G48" s="18">
        <f t="shared" si="4"/>
        <v>0</v>
      </c>
      <c r="H48" s="18">
        <f t="shared" si="5"/>
        <v>234</v>
      </c>
    </row>
    <row r="49" spans="1:8" x14ac:dyDescent="0.2">
      <c r="A49" s="11" t="s">
        <v>87</v>
      </c>
      <c r="B49" s="11" t="s">
        <v>41</v>
      </c>
      <c r="C49" s="18">
        <v>6</v>
      </c>
      <c r="D49" s="18">
        <v>572</v>
      </c>
      <c r="E49" s="18">
        <f t="shared" si="3"/>
        <v>3432</v>
      </c>
      <c r="F49" s="18">
        <v>0</v>
      </c>
      <c r="G49" s="18">
        <f t="shared" si="4"/>
        <v>0</v>
      </c>
      <c r="H49" s="18">
        <f t="shared" si="5"/>
        <v>3432</v>
      </c>
    </row>
    <row r="50" spans="1:8" x14ac:dyDescent="0.2">
      <c r="A50" s="11" t="s">
        <v>88</v>
      </c>
      <c r="B50" s="11" t="s">
        <v>41</v>
      </c>
      <c r="C50" s="18">
        <v>1</v>
      </c>
      <c r="D50" s="18">
        <v>342</v>
      </c>
      <c r="E50" s="18">
        <f t="shared" si="3"/>
        <v>342</v>
      </c>
      <c r="F50" s="18">
        <v>0</v>
      </c>
      <c r="G50" s="18">
        <f t="shared" si="4"/>
        <v>0</v>
      </c>
      <c r="H50" s="18">
        <f t="shared" si="5"/>
        <v>342</v>
      </c>
    </row>
    <row r="51" spans="1:8" x14ac:dyDescent="0.2">
      <c r="A51" s="11" t="s">
        <v>89</v>
      </c>
      <c r="B51" s="11" t="s">
        <v>41</v>
      </c>
      <c r="C51" s="18">
        <v>1</v>
      </c>
      <c r="D51" s="18">
        <v>568</v>
      </c>
      <c r="E51" s="18">
        <f t="shared" si="3"/>
        <v>568</v>
      </c>
      <c r="F51" s="18">
        <v>0</v>
      </c>
      <c r="G51" s="18">
        <f t="shared" si="4"/>
        <v>0</v>
      </c>
      <c r="H51" s="18">
        <f t="shared" si="5"/>
        <v>568</v>
      </c>
    </row>
    <row r="52" spans="1:8" x14ac:dyDescent="0.2">
      <c r="A52" s="11" t="s">
        <v>90</v>
      </c>
      <c r="B52" s="11" t="s">
        <v>41</v>
      </c>
      <c r="C52" s="18">
        <v>1</v>
      </c>
      <c r="D52" s="18">
        <v>687</v>
      </c>
      <c r="E52" s="18">
        <f t="shared" si="3"/>
        <v>687</v>
      </c>
      <c r="F52" s="18">
        <v>0</v>
      </c>
      <c r="G52" s="18">
        <f t="shared" si="4"/>
        <v>0</v>
      </c>
      <c r="H52" s="18">
        <f t="shared" si="5"/>
        <v>687</v>
      </c>
    </row>
    <row r="53" spans="1:8" x14ac:dyDescent="0.2">
      <c r="A53" s="11" t="s">
        <v>91</v>
      </c>
      <c r="B53" s="11" t="s">
        <v>41</v>
      </c>
      <c r="C53" s="18">
        <v>1</v>
      </c>
      <c r="D53" s="18">
        <v>1260</v>
      </c>
      <c r="E53" s="18">
        <f t="shared" si="3"/>
        <v>1260</v>
      </c>
      <c r="F53" s="18">
        <v>0</v>
      </c>
      <c r="G53" s="18">
        <f t="shared" si="4"/>
        <v>0</v>
      </c>
      <c r="H53" s="18">
        <f t="shared" si="5"/>
        <v>1260</v>
      </c>
    </row>
    <row r="54" spans="1:8" x14ac:dyDescent="0.2">
      <c r="A54" s="11" t="s">
        <v>92</v>
      </c>
      <c r="B54" s="11" t="s">
        <v>41</v>
      </c>
      <c r="C54" s="18">
        <v>2</v>
      </c>
      <c r="D54" s="18">
        <v>215</v>
      </c>
      <c r="E54" s="18">
        <f t="shared" si="3"/>
        <v>430</v>
      </c>
      <c r="F54" s="18">
        <v>0</v>
      </c>
      <c r="G54" s="18">
        <f t="shared" si="4"/>
        <v>0</v>
      </c>
      <c r="H54" s="18">
        <f t="shared" si="5"/>
        <v>430</v>
      </c>
    </row>
    <row r="55" spans="1:8" x14ac:dyDescent="0.2">
      <c r="A55" s="11" t="s">
        <v>93</v>
      </c>
      <c r="B55" s="11" t="s">
        <v>41</v>
      </c>
      <c r="C55" s="18">
        <v>1</v>
      </c>
      <c r="D55" s="18">
        <v>218</v>
      </c>
      <c r="E55" s="18">
        <f t="shared" si="3"/>
        <v>218</v>
      </c>
      <c r="F55" s="18">
        <v>0</v>
      </c>
      <c r="G55" s="18">
        <f t="shared" si="4"/>
        <v>0</v>
      </c>
      <c r="H55" s="18">
        <f t="shared" si="5"/>
        <v>218</v>
      </c>
    </row>
    <row r="56" spans="1:8" x14ac:dyDescent="0.2">
      <c r="A56" s="11" t="s">
        <v>94</v>
      </c>
      <c r="B56" s="11" t="s">
        <v>41</v>
      </c>
      <c r="C56" s="18">
        <v>1</v>
      </c>
      <c r="D56" s="18">
        <v>926</v>
      </c>
      <c r="E56" s="18">
        <f t="shared" si="3"/>
        <v>926</v>
      </c>
      <c r="F56" s="18">
        <v>0</v>
      </c>
      <c r="G56" s="18">
        <f t="shared" si="4"/>
        <v>0</v>
      </c>
      <c r="H56" s="18">
        <f t="shared" si="5"/>
        <v>926</v>
      </c>
    </row>
    <row r="57" spans="1:8" x14ac:dyDescent="0.2">
      <c r="A57" s="11" t="s">
        <v>95</v>
      </c>
      <c r="B57" s="11" t="s">
        <v>41</v>
      </c>
      <c r="C57" s="18">
        <v>1</v>
      </c>
      <c r="D57" s="18">
        <v>3250</v>
      </c>
      <c r="E57" s="18">
        <f t="shared" si="3"/>
        <v>3250</v>
      </c>
      <c r="F57" s="18">
        <v>0</v>
      </c>
      <c r="G57" s="18">
        <f t="shared" si="4"/>
        <v>0</v>
      </c>
      <c r="H57" s="18">
        <f t="shared" si="5"/>
        <v>3250</v>
      </c>
    </row>
    <row r="58" spans="1:8" x14ac:dyDescent="0.2">
      <c r="A58" s="11" t="s">
        <v>96</v>
      </c>
      <c r="B58" s="11" t="s">
        <v>41</v>
      </c>
      <c r="C58" s="18">
        <v>1</v>
      </c>
      <c r="D58" s="18">
        <v>26</v>
      </c>
      <c r="E58" s="18">
        <f t="shared" si="3"/>
        <v>26</v>
      </c>
      <c r="F58" s="18">
        <v>0</v>
      </c>
      <c r="G58" s="18">
        <f t="shared" si="4"/>
        <v>0</v>
      </c>
      <c r="H58" s="18">
        <f t="shared" si="5"/>
        <v>26</v>
      </c>
    </row>
    <row r="59" spans="1:8" x14ac:dyDescent="0.2">
      <c r="A59" s="11" t="s">
        <v>97</v>
      </c>
      <c r="B59" s="11" t="s">
        <v>41</v>
      </c>
      <c r="C59" s="18">
        <v>1</v>
      </c>
      <c r="D59" s="18">
        <v>14.5</v>
      </c>
      <c r="E59" s="18">
        <f t="shared" si="3"/>
        <v>14.5</v>
      </c>
      <c r="F59" s="18">
        <v>0</v>
      </c>
      <c r="G59" s="18">
        <f t="shared" si="4"/>
        <v>0</v>
      </c>
      <c r="H59" s="18">
        <f t="shared" si="5"/>
        <v>14.5</v>
      </c>
    </row>
    <row r="60" spans="1:8" x14ac:dyDescent="0.2">
      <c r="A60" s="11" t="s">
        <v>98</v>
      </c>
      <c r="B60" s="11" t="s">
        <v>41</v>
      </c>
      <c r="C60" s="18">
        <v>9</v>
      </c>
      <c r="D60" s="18">
        <v>13.9</v>
      </c>
      <c r="E60" s="18">
        <f t="shared" si="3"/>
        <v>125.10000000000001</v>
      </c>
      <c r="F60" s="18">
        <v>0</v>
      </c>
      <c r="G60" s="18">
        <f t="shared" si="4"/>
        <v>0</v>
      </c>
      <c r="H60" s="18">
        <f t="shared" si="5"/>
        <v>125.10000000000001</v>
      </c>
    </row>
    <row r="61" spans="1:8" x14ac:dyDescent="0.2">
      <c r="A61" s="11" t="s">
        <v>99</v>
      </c>
      <c r="B61" s="11" t="s">
        <v>41</v>
      </c>
      <c r="C61" s="18">
        <v>10</v>
      </c>
      <c r="D61" s="18">
        <v>12.7</v>
      </c>
      <c r="E61" s="18">
        <f t="shared" si="3"/>
        <v>127</v>
      </c>
      <c r="F61" s="18">
        <v>0</v>
      </c>
      <c r="G61" s="18">
        <f t="shared" si="4"/>
        <v>0</v>
      </c>
      <c r="H61" s="18">
        <f t="shared" si="5"/>
        <v>127</v>
      </c>
    </row>
    <row r="62" spans="1:8" x14ac:dyDescent="0.2">
      <c r="A62" s="11" t="s">
        <v>100</v>
      </c>
      <c r="B62" s="11" t="s">
        <v>41</v>
      </c>
      <c r="C62" s="18">
        <v>27</v>
      </c>
      <c r="D62" s="18">
        <v>10.9</v>
      </c>
      <c r="E62" s="18">
        <f t="shared" si="3"/>
        <v>294.3</v>
      </c>
      <c r="F62" s="18">
        <v>0</v>
      </c>
      <c r="G62" s="18">
        <f t="shared" si="4"/>
        <v>0</v>
      </c>
      <c r="H62" s="18">
        <f t="shared" si="5"/>
        <v>294.3</v>
      </c>
    </row>
    <row r="63" spans="1:8" x14ac:dyDescent="0.2">
      <c r="A63" s="11" t="s">
        <v>101</v>
      </c>
      <c r="B63" s="11" t="s">
        <v>41</v>
      </c>
      <c r="C63" s="18">
        <v>95</v>
      </c>
      <c r="D63" s="18">
        <v>14.9</v>
      </c>
      <c r="E63" s="18">
        <f t="shared" si="3"/>
        <v>1415.5</v>
      </c>
      <c r="F63" s="18">
        <v>0</v>
      </c>
      <c r="G63" s="18">
        <f t="shared" si="4"/>
        <v>0</v>
      </c>
      <c r="H63" s="18">
        <f t="shared" si="5"/>
        <v>1415.5</v>
      </c>
    </row>
    <row r="64" spans="1:8" x14ac:dyDescent="0.2">
      <c r="A64" s="11" t="s">
        <v>102</v>
      </c>
      <c r="B64" s="11" t="s">
        <v>103</v>
      </c>
      <c r="C64" s="18">
        <v>1</v>
      </c>
      <c r="D64" s="18">
        <v>78</v>
      </c>
      <c r="E64" s="18">
        <f t="shared" si="3"/>
        <v>78</v>
      </c>
      <c r="F64" s="18">
        <v>0</v>
      </c>
      <c r="G64" s="18">
        <f t="shared" si="4"/>
        <v>0</v>
      </c>
      <c r="H64" s="18">
        <f t="shared" si="5"/>
        <v>78</v>
      </c>
    </row>
    <row r="65" spans="1:8" x14ac:dyDescent="0.2">
      <c r="A65" s="11" t="s">
        <v>104</v>
      </c>
      <c r="B65" s="11" t="s">
        <v>103</v>
      </c>
      <c r="C65" s="18">
        <v>1</v>
      </c>
      <c r="D65" s="18">
        <v>78</v>
      </c>
      <c r="E65" s="18">
        <f t="shared" si="3"/>
        <v>78</v>
      </c>
      <c r="F65" s="18">
        <v>0</v>
      </c>
      <c r="G65" s="18">
        <f t="shared" si="4"/>
        <v>0</v>
      </c>
      <c r="H65" s="18">
        <f t="shared" si="5"/>
        <v>78</v>
      </c>
    </row>
    <row r="66" spans="1:8" x14ac:dyDescent="0.2">
      <c r="A66" s="11" t="s">
        <v>105</v>
      </c>
      <c r="B66" s="11" t="s">
        <v>103</v>
      </c>
      <c r="C66" s="18">
        <v>3</v>
      </c>
      <c r="D66" s="18">
        <v>86</v>
      </c>
      <c r="E66" s="18">
        <f t="shared" si="3"/>
        <v>258</v>
      </c>
      <c r="F66" s="18">
        <v>0</v>
      </c>
      <c r="G66" s="18">
        <f t="shared" si="4"/>
        <v>0</v>
      </c>
      <c r="H66" s="18">
        <f t="shared" si="5"/>
        <v>258</v>
      </c>
    </row>
    <row r="67" spans="1:8" x14ac:dyDescent="0.2">
      <c r="A67" s="11" t="s">
        <v>106</v>
      </c>
      <c r="B67" s="11" t="s">
        <v>103</v>
      </c>
      <c r="C67" s="18">
        <v>2</v>
      </c>
      <c r="D67" s="18">
        <v>93</v>
      </c>
      <c r="E67" s="18">
        <f t="shared" si="3"/>
        <v>186</v>
      </c>
      <c r="F67" s="18">
        <v>0</v>
      </c>
      <c r="G67" s="18">
        <f t="shared" si="4"/>
        <v>0</v>
      </c>
      <c r="H67" s="18">
        <f t="shared" si="5"/>
        <v>186</v>
      </c>
    </row>
    <row r="68" spans="1:8" x14ac:dyDescent="0.2">
      <c r="A68" s="11" t="s">
        <v>107</v>
      </c>
      <c r="B68" s="11" t="s">
        <v>103</v>
      </c>
      <c r="C68" s="18">
        <v>2</v>
      </c>
      <c r="D68" s="18">
        <v>87</v>
      </c>
      <c r="E68" s="18">
        <f t="shared" si="3"/>
        <v>174</v>
      </c>
      <c r="F68" s="18">
        <v>0</v>
      </c>
      <c r="G68" s="18">
        <f t="shared" si="4"/>
        <v>0</v>
      </c>
      <c r="H68" s="18">
        <f t="shared" si="5"/>
        <v>174</v>
      </c>
    </row>
    <row r="69" spans="1:8" x14ac:dyDescent="0.2">
      <c r="A69" s="11" t="s">
        <v>108</v>
      </c>
      <c r="B69" s="11" t="s">
        <v>103</v>
      </c>
      <c r="C69" s="18">
        <v>2</v>
      </c>
      <c r="D69" s="18">
        <v>69.900000000000006</v>
      </c>
      <c r="E69" s="18">
        <f t="shared" si="3"/>
        <v>139.80000000000001</v>
      </c>
      <c r="F69" s="18">
        <v>0</v>
      </c>
      <c r="G69" s="18">
        <f t="shared" si="4"/>
        <v>0</v>
      </c>
      <c r="H69" s="18">
        <f t="shared" si="5"/>
        <v>139.80000000000001</v>
      </c>
    </row>
    <row r="70" spans="1:8" x14ac:dyDescent="0.2">
      <c r="A70" s="11" t="s">
        <v>109</v>
      </c>
      <c r="B70" s="11" t="s">
        <v>103</v>
      </c>
      <c r="C70" s="18">
        <v>120</v>
      </c>
      <c r="D70" s="18">
        <v>4.9000000000000004</v>
      </c>
      <c r="E70" s="18">
        <f t="shared" si="3"/>
        <v>588</v>
      </c>
      <c r="F70" s="18">
        <v>0</v>
      </c>
      <c r="G70" s="18">
        <f t="shared" si="4"/>
        <v>0</v>
      </c>
      <c r="H70" s="18">
        <f t="shared" si="5"/>
        <v>588</v>
      </c>
    </row>
    <row r="71" spans="1:8" x14ac:dyDescent="0.2">
      <c r="A71" s="11" t="s">
        <v>110</v>
      </c>
      <c r="B71" s="11" t="s">
        <v>41</v>
      </c>
      <c r="C71" s="18">
        <v>1</v>
      </c>
      <c r="D71" s="18">
        <v>1200</v>
      </c>
      <c r="E71" s="18">
        <f t="shared" si="3"/>
        <v>1200</v>
      </c>
      <c r="F71" s="18">
        <v>0</v>
      </c>
      <c r="G71" s="18">
        <f t="shared" si="4"/>
        <v>0</v>
      </c>
      <c r="H71" s="18">
        <f t="shared" si="5"/>
        <v>1200</v>
      </c>
    </row>
    <row r="72" spans="1:8" x14ac:dyDescent="0.2">
      <c r="A72" s="11" t="s">
        <v>111</v>
      </c>
      <c r="B72" s="11" t="s">
        <v>112</v>
      </c>
      <c r="C72" s="18">
        <v>45</v>
      </c>
      <c r="D72" s="18">
        <v>0</v>
      </c>
      <c r="E72" s="18">
        <f t="shared" si="3"/>
        <v>0</v>
      </c>
      <c r="F72" s="18">
        <v>550</v>
      </c>
      <c r="G72" s="18">
        <f t="shared" si="4"/>
        <v>24750</v>
      </c>
      <c r="H72" s="18">
        <f t="shared" si="5"/>
        <v>24750</v>
      </c>
    </row>
    <row r="73" spans="1:8" x14ac:dyDescent="0.2">
      <c r="A73" s="6" t="s">
        <v>113</v>
      </c>
      <c r="B73" s="6"/>
      <c r="C73" s="10"/>
      <c r="D73" s="10"/>
      <c r="E73" s="10">
        <f>SUM(E31:E72)</f>
        <v>39659.700000000004</v>
      </c>
      <c r="F73" s="10"/>
      <c r="G73" s="10">
        <f>SUM(G31:G72)</f>
        <v>25750</v>
      </c>
      <c r="H73" s="10">
        <f>SUM(H31:H72)</f>
        <v>65409.700000000004</v>
      </c>
    </row>
    <row r="74" spans="1:8" x14ac:dyDescent="0.2">
      <c r="A74" s="6" t="s">
        <v>114</v>
      </c>
      <c r="B74" s="6"/>
      <c r="C74" s="10"/>
      <c r="D74" s="10"/>
      <c r="E74" s="10"/>
      <c r="F74" s="10"/>
      <c r="G74" s="10"/>
      <c r="H74" s="10"/>
    </row>
    <row r="75" spans="1:8" x14ac:dyDescent="0.2">
      <c r="A75" s="11" t="s">
        <v>115</v>
      </c>
      <c r="B75" s="11" t="s">
        <v>41</v>
      </c>
      <c r="C75" s="18">
        <v>1</v>
      </c>
      <c r="D75" s="18">
        <v>11750</v>
      </c>
      <c r="E75" s="18">
        <f>C75*D75</f>
        <v>11750</v>
      </c>
      <c r="F75" s="18">
        <v>0</v>
      </c>
      <c r="G75" s="18">
        <f>C75*F75</f>
        <v>0</v>
      </c>
      <c r="H75" s="18">
        <f>E75+G75</f>
        <v>11750</v>
      </c>
    </row>
    <row r="76" spans="1:8" x14ac:dyDescent="0.2">
      <c r="A76" s="11" t="s">
        <v>43</v>
      </c>
      <c r="B76" s="11" t="s">
        <v>41</v>
      </c>
      <c r="C76" s="18">
        <v>1</v>
      </c>
      <c r="D76" s="18">
        <v>9680</v>
      </c>
      <c r="E76" s="18">
        <f>C76*D76</f>
        <v>9680</v>
      </c>
      <c r="F76" s="18">
        <v>0</v>
      </c>
      <c r="G76" s="18">
        <f>C76*F76</f>
        <v>0</v>
      </c>
      <c r="H76" s="18">
        <f>E76+G76</f>
        <v>9680</v>
      </c>
    </row>
    <row r="77" spans="1:8" x14ac:dyDescent="0.2">
      <c r="A77" s="19" t="s">
        <v>116</v>
      </c>
      <c r="B77" s="11" t="s">
        <v>41</v>
      </c>
      <c r="C77" s="18">
        <v>2</v>
      </c>
      <c r="D77" s="18">
        <v>7260</v>
      </c>
      <c r="E77" s="18">
        <f>C77*D77</f>
        <v>14520</v>
      </c>
      <c r="F77" s="18">
        <v>0</v>
      </c>
      <c r="G77" s="18">
        <f>C77*F77</f>
        <v>0</v>
      </c>
      <c r="H77" s="18">
        <f>E77+G77</f>
        <v>14520</v>
      </c>
    </row>
    <row r="78" spans="1:8" x14ac:dyDescent="0.2">
      <c r="A78" s="6" t="s">
        <v>117</v>
      </c>
      <c r="B78" s="6"/>
      <c r="C78" s="10"/>
      <c r="D78" s="10"/>
      <c r="E78" s="10">
        <f>SUM(E75:E77)</f>
        <v>35950</v>
      </c>
      <c r="F78" s="10"/>
      <c r="G78" s="10">
        <f>SUM(G75:G77)</f>
        <v>0</v>
      </c>
      <c r="H78" s="10">
        <f>SUM(H75:H77)</f>
        <v>35950</v>
      </c>
    </row>
    <row r="79" spans="1:8" x14ac:dyDescent="0.2">
      <c r="A79" s="6" t="s">
        <v>118</v>
      </c>
      <c r="B79" s="6"/>
      <c r="C79" s="10"/>
      <c r="D79" s="10"/>
      <c r="E79" s="10"/>
      <c r="F79" s="10"/>
      <c r="G79" s="10"/>
      <c r="H79" s="10"/>
    </row>
    <row r="80" spans="1:8" x14ac:dyDescent="0.2">
      <c r="A80" s="11" t="s">
        <v>63</v>
      </c>
      <c r="B80" s="11" t="s">
        <v>64</v>
      </c>
      <c r="C80" s="18">
        <v>11</v>
      </c>
      <c r="D80" s="18">
        <v>0</v>
      </c>
      <c r="E80" s="18">
        <f>C80*D80</f>
        <v>0</v>
      </c>
      <c r="F80" s="18">
        <v>500</v>
      </c>
      <c r="G80" s="18">
        <f>C80*F80</f>
        <v>5500</v>
      </c>
      <c r="H80" s="18">
        <f>E80+G80</f>
        <v>5500</v>
      </c>
    </row>
    <row r="81" spans="1:8" x14ac:dyDescent="0.2">
      <c r="A81" s="11" t="s">
        <v>65</v>
      </c>
      <c r="B81" s="11" t="s">
        <v>64</v>
      </c>
      <c r="C81" s="18">
        <v>11</v>
      </c>
      <c r="D81" s="18">
        <v>0</v>
      </c>
      <c r="E81" s="18">
        <f>C81*D81</f>
        <v>0</v>
      </c>
      <c r="F81" s="18">
        <v>400</v>
      </c>
      <c r="G81" s="18">
        <f>C81*F81</f>
        <v>4400</v>
      </c>
      <c r="H81" s="18">
        <f>E81+G81</f>
        <v>4400</v>
      </c>
    </row>
    <row r="82" spans="1:8" x14ac:dyDescent="0.2">
      <c r="A82" s="11" t="s">
        <v>66</v>
      </c>
      <c r="B82" s="11" t="s">
        <v>64</v>
      </c>
      <c r="C82" s="18">
        <v>11</v>
      </c>
      <c r="D82" s="18">
        <v>0</v>
      </c>
      <c r="E82" s="18">
        <f>C82*D82</f>
        <v>0</v>
      </c>
      <c r="F82" s="18">
        <v>400</v>
      </c>
      <c r="G82" s="18">
        <f>C82*F82</f>
        <v>4400</v>
      </c>
      <c r="H82" s="18">
        <f>E82+G82</f>
        <v>4400</v>
      </c>
    </row>
    <row r="83" spans="1:8" x14ac:dyDescent="0.2">
      <c r="A83" s="6" t="s">
        <v>119</v>
      </c>
      <c r="B83" s="6"/>
      <c r="C83" s="10"/>
      <c r="D83" s="10"/>
      <c r="E83" s="10">
        <f>SUM(E80:E82)</f>
        <v>0</v>
      </c>
      <c r="F83" s="10"/>
      <c r="G83" s="10">
        <f>SUM(G80:G82)</f>
        <v>14300</v>
      </c>
      <c r="H83" s="10">
        <f>SUM(H80:H82)</f>
        <v>14300</v>
      </c>
    </row>
    <row r="84" spans="1:8" x14ac:dyDescent="0.2">
      <c r="A84" s="6" t="s">
        <v>120</v>
      </c>
      <c r="B84" s="6"/>
      <c r="C84" s="10"/>
      <c r="D84" s="10"/>
      <c r="E84" s="10"/>
      <c r="F84" s="10"/>
      <c r="G84" s="10"/>
      <c r="H84" s="10"/>
    </row>
    <row r="85" spans="1:8" x14ac:dyDescent="0.2">
      <c r="A85" s="11" t="s">
        <v>121</v>
      </c>
      <c r="B85" s="11" t="s">
        <v>41</v>
      </c>
      <c r="C85" s="18">
        <v>1</v>
      </c>
      <c r="D85" s="18">
        <v>5687</v>
      </c>
      <c r="E85" s="18">
        <f t="shared" ref="E85:E118" si="6">C85*D85</f>
        <v>5687</v>
      </c>
      <c r="F85" s="18">
        <v>1000</v>
      </c>
      <c r="G85" s="18">
        <f t="shared" ref="G85:G118" si="7">C85*F85</f>
        <v>1000</v>
      </c>
      <c r="H85" s="18">
        <f t="shared" ref="H85:H118" si="8">E85+G85</f>
        <v>6687</v>
      </c>
    </row>
    <row r="86" spans="1:8" x14ac:dyDescent="0.2">
      <c r="A86" s="11" t="s">
        <v>70</v>
      </c>
      <c r="B86" s="11" t="s">
        <v>41</v>
      </c>
      <c r="C86" s="18">
        <v>1</v>
      </c>
      <c r="D86" s="18">
        <v>215</v>
      </c>
      <c r="E86" s="18">
        <f t="shared" si="6"/>
        <v>215</v>
      </c>
      <c r="F86" s="18">
        <v>0</v>
      </c>
      <c r="G86" s="18">
        <f t="shared" si="7"/>
        <v>0</v>
      </c>
      <c r="H86" s="18">
        <f t="shared" si="8"/>
        <v>215</v>
      </c>
    </row>
    <row r="87" spans="1:8" x14ac:dyDescent="0.2">
      <c r="A87" s="11" t="s">
        <v>72</v>
      </c>
      <c r="B87" s="11" t="s">
        <v>41</v>
      </c>
      <c r="C87" s="18">
        <v>3</v>
      </c>
      <c r="D87" s="18">
        <v>154</v>
      </c>
      <c r="E87" s="18">
        <f t="shared" si="6"/>
        <v>462</v>
      </c>
      <c r="F87" s="18">
        <v>0</v>
      </c>
      <c r="G87" s="18">
        <f t="shared" si="7"/>
        <v>0</v>
      </c>
      <c r="H87" s="18">
        <f t="shared" si="8"/>
        <v>462</v>
      </c>
    </row>
    <row r="88" spans="1:8" x14ac:dyDescent="0.2">
      <c r="A88" s="11" t="s">
        <v>122</v>
      </c>
      <c r="B88" s="11" t="s">
        <v>41</v>
      </c>
      <c r="C88" s="18">
        <v>4</v>
      </c>
      <c r="D88" s="18">
        <v>658</v>
      </c>
      <c r="E88" s="18">
        <f t="shared" si="6"/>
        <v>2632</v>
      </c>
      <c r="F88" s="18">
        <v>0</v>
      </c>
      <c r="G88" s="18">
        <f t="shared" si="7"/>
        <v>0</v>
      </c>
      <c r="H88" s="18">
        <f t="shared" si="8"/>
        <v>2632</v>
      </c>
    </row>
    <row r="89" spans="1:8" x14ac:dyDescent="0.2">
      <c r="A89" s="11" t="s">
        <v>76</v>
      </c>
      <c r="B89" s="11" t="s">
        <v>41</v>
      </c>
      <c r="C89" s="18">
        <v>6</v>
      </c>
      <c r="D89" s="18">
        <v>56</v>
      </c>
      <c r="E89" s="18">
        <f t="shared" si="6"/>
        <v>336</v>
      </c>
      <c r="F89" s="18">
        <v>0</v>
      </c>
      <c r="G89" s="18">
        <f t="shared" si="7"/>
        <v>0</v>
      </c>
      <c r="H89" s="18">
        <f t="shared" si="8"/>
        <v>336</v>
      </c>
    </row>
    <row r="90" spans="1:8" x14ac:dyDescent="0.2">
      <c r="A90" s="11" t="s">
        <v>77</v>
      </c>
      <c r="B90" s="11" t="s">
        <v>41</v>
      </c>
      <c r="C90" s="18">
        <v>6</v>
      </c>
      <c r="D90" s="18">
        <v>4.5</v>
      </c>
      <c r="E90" s="18">
        <f t="shared" si="6"/>
        <v>27</v>
      </c>
      <c r="F90" s="18">
        <v>0</v>
      </c>
      <c r="G90" s="18">
        <f t="shared" si="7"/>
        <v>0</v>
      </c>
      <c r="H90" s="18">
        <f t="shared" si="8"/>
        <v>27</v>
      </c>
    </row>
    <row r="91" spans="1:8" x14ac:dyDescent="0.2">
      <c r="A91" s="11" t="s">
        <v>123</v>
      </c>
      <c r="B91" s="11" t="s">
        <v>41</v>
      </c>
      <c r="C91" s="18">
        <v>1</v>
      </c>
      <c r="D91" s="18">
        <v>897</v>
      </c>
      <c r="E91" s="18">
        <f t="shared" si="6"/>
        <v>897</v>
      </c>
      <c r="F91" s="18">
        <v>0</v>
      </c>
      <c r="G91" s="18">
        <f t="shared" si="7"/>
        <v>0</v>
      </c>
      <c r="H91" s="18">
        <f t="shared" si="8"/>
        <v>897</v>
      </c>
    </row>
    <row r="92" spans="1:8" x14ac:dyDescent="0.2">
      <c r="A92" s="11" t="s">
        <v>91</v>
      </c>
      <c r="B92" s="11" t="s">
        <v>41</v>
      </c>
      <c r="C92" s="18">
        <v>1</v>
      </c>
      <c r="D92" s="18">
        <v>1360</v>
      </c>
      <c r="E92" s="18">
        <f t="shared" si="6"/>
        <v>1360</v>
      </c>
      <c r="F92" s="18">
        <v>0</v>
      </c>
      <c r="G92" s="18">
        <f t="shared" si="7"/>
        <v>0</v>
      </c>
      <c r="H92" s="18">
        <f t="shared" si="8"/>
        <v>1360</v>
      </c>
    </row>
    <row r="93" spans="1:8" x14ac:dyDescent="0.2">
      <c r="A93" s="11" t="s">
        <v>92</v>
      </c>
      <c r="B93" s="11" t="s">
        <v>41</v>
      </c>
      <c r="C93" s="18">
        <v>1</v>
      </c>
      <c r="D93" s="18">
        <v>215</v>
      </c>
      <c r="E93" s="18">
        <f t="shared" si="6"/>
        <v>215</v>
      </c>
      <c r="F93" s="18">
        <v>0</v>
      </c>
      <c r="G93" s="18">
        <f t="shared" si="7"/>
        <v>0</v>
      </c>
      <c r="H93" s="18">
        <f t="shared" si="8"/>
        <v>215</v>
      </c>
    </row>
    <row r="94" spans="1:8" x14ac:dyDescent="0.2">
      <c r="A94" s="11" t="s">
        <v>86</v>
      </c>
      <c r="B94" s="11" t="s">
        <v>41</v>
      </c>
      <c r="C94" s="18">
        <v>1</v>
      </c>
      <c r="D94" s="18">
        <v>234</v>
      </c>
      <c r="E94" s="18">
        <f t="shared" si="6"/>
        <v>234</v>
      </c>
      <c r="F94" s="18">
        <v>0</v>
      </c>
      <c r="G94" s="18">
        <f t="shared" si="7"/>
        <v>0</v>
      </c>
      <c r="H94" s="18">
        <f t="shared" si="8"/>
        <v>234</v>
      </c>
    </row>
    <row r="95" spans="1:8" x14ac:dyDescent="0.2">
      <c r="A95" s="11" t="s">
        <v>124</v>
      </c>
      <c r="B95" s="11" t="s">
        <v>41</v>
      </c>
      <c r="C95" s="18">
        <v>1</v>
      </c>
      <c r="D95" s="18">
        <v>234</v>
      </c>
      <c r="E95" s="18">
        <f t="shared" si="6"/>
        <v>234</v>
      </c>
      <c r="F95" s="18">
        <v>0</v>
      </c>
      <c r="G95" s="18">
        <f t="shared" si="7"/>
        <v>0</v>
      </c>
      <c r="H95" s="18">
        <f t="shared" si="8"/>
        <v>234</v>
      </c>
    </row>
    <row r="96" spans="1:8" x14ac:dyDescent="0.2">
      <c r="A96" s="11" t="s">
        <v>87</v>
      </c>
      <c r="B96" s="11" t="s">
        <v>41</v>
      </c>
      <c r="C96" s="18">
        <v>1</v>
      </c>
      <c r="D96" s="18">
        <v>245</v>
      </c>
      <c r="E96" s="18">
        <f t="shared" si="6"/>
        <v>245</v>
      </c>
      <c r="F96" s="18">
        <v>0</v>
      </c>
      <c r="G96" s="18">
        <f t="shared" si="7"/>
        <v>0</v>
      </c>
      <c r="H96" s="18">
        <f t="shared" si="8"/>
        <v>245</v>
      </c>
    </row>
    <row r="97" spans="1:8" x14ac:dyDescent="0.2">
      <c r="A97" s="11" t="s">
        <v>80</v>
      </c>
      <c r="B97" s="11" t="s">
        <v>41</v>
      </c>
      <c r="C97" s="18">
        <v>1</v>
      </c>
      <c r="D97" s="18">
        <v>156</v>
      </c>
      <c r="E97" s="18">
        <f t="shared" si="6"/>
        <v>156</v>
      </c>
      <c r="F97" s="18">
        <v>0</v>
      </c>
      <c r="G97" s="18">
        <f t="shared" si="7"/>
        <v>0</v>
      </c>
      <c r="H97" s="18">
        <f t="shared" si="8"/>
        <v>156</v>
      </c>
    </row>
    <row r="98" spans="1:8" x14ac:dyDescent="0.2">
      <c r="A98" s="11" t="s">
        <v>125</v>
      </c>
      <c r="B98" s="11" t="s">
        <v>41</v>
      </c>
      <c r="C98" s="18">
        <v>1</v>
      </c>
      <c r="D98" s="18">
        <v>169</v>
      </c>
      <c r="E98" s="18">
        <f t="shared" si="6"/>
        <v>169</v>
      </c>
      <c r="F98" s="18">
        <v>0</v>
      </c>
      <c r="G98" s="18">
        <f t="shared" si="7"/>
        <v>0</v>
      </c>
      <c r="H98" s="18">
        <f t="shared" si="8"/>
        <v>169</v>
      </c>
    </row>
    <row r="99" spans="1:8" x14ac:dyDescent="0.2">
      <c r="A99" s="11" t="s">
        <v>126</v>
      </c>
      <c r="B99" s="11" t="s">
        <v>41</v>
      </c>
      <c r="C99" s="18">
        <v>1</v>
      </c>
      <c r="D99" s="18">
        <v>296</v>
      </c>
      <c r="E99" s="18">
        <f t="shared" si="6"/>
        <v>296</v>
      </c>
      <c r="F99" s="18">
        <v>0</v>
      </c>
      <c r="G99" s="18">
        <f t="shared" si="7"/>
        <v>0</v>
      </c>
      <c r="H99" s="18">
        <f t="shared" si="8"/>
        <v>296</v>
      </c>
    </row>
    <row r="100" spans="1:8" x14ac:dyDescent="0.2">
      <c r="A100" s="11" t="s">
        <v>83</v>
      </c>
      <c r="B100" s="11" t="s">
        <v>41</v>
      </c>
      <c r="C100" s="18">
        <v>2</v>
      </c>
      <c r="D100" s="18">
        <v>145</v>
      </c>
      <c r="E100" s="18">
        <f t="shared" si="6"/>
        <v>290</v>
      </c>
      <c r="F100" s="18">
        <v>0</v>
      </c>
      <c r="G100" s="18">
        <f t="shared" si="7"/>
        <v>0</v>
      </c>
      <c r="H100" s="18">
        <f t="shared" si="8"/>
        <v>290</v>
      </c>
    </row>
    <row r="101" spans="1:8" x14ac:dyDescent="0.2">
      <c r="A101" s="11" t="s">
        <v>84</v>
      </c>
      <c r="B101" s="11" t="s">
        <v>41</v>
      </c>
      <c r="C101" s="18">
        <v>2</v>
      </c>
      <c r="D101" s="18">
        <v>68</v>
      </c>
      <c r="E101" s="18">
        <f t="shared" si="6"/>
        <v>136</v>
      </c>
      <c r="F101" s="18">
        <v>0</v>
      </c>
      <c r="G101" s="18">
        <f t="shared" si="7"/>
        <v>0</v>
      </c>
      <c r="H101" s="18">
        <f t="shared" si="8"/>
        <v>136</v>
      </c>
    </row>
    <row r="102" spans="1:8" x14ac:dyDescent="0.2">
      <c r="A102" s="11" t="s">
        <v>85</v>
      </c>
      <c r="B102" s="11" t="s">
        <v>41</v>
      </c>
      <c r="C102" s="18">
        <v>19</v>
      </c>
      <c r="D102" s="18">
        <v>7</v>
      </c>
      <c r="E102" s="18">
        <f t="shared" si="6"/>
        <v>133</v>
      </c>
      <c r="F102" s="18">
        <v>0</v>
      </c>
      <c r="G102" s="18">
        <f t="shared" si="7"/>
        <v>0</v>
      </c>
      <c r="H102" s="18">
        <f t="shared" si="8"/>
        <v>133</v>
      </c>
    </row>
    <row r="103" spans="1:8" x14ac:dyDescent="0.2">
      <c r="A103" s="11" t="s">
        <v>79</v>
      </c>
      <c r="B103" s="11" t="s">
        <v>41</v>
      </c>
      <c r="C103" s="18">
        <v>1</v>
      </c>
      <c r="D103" s="18">
        <v>502</v>
      </c>
      <c r="E103" s="18">
        <f t="shared" si="6"/>
        <v>502</v>
      </c>
      <c r="F103" s="18">
        <v>0</v>
      </c>
      <c r="G103" s="18">
        <f t="shared" si="7"/>
        <v>0</v>
      </c>
      <c r="H103" s="18">
        <f t="shared" si="8"/>
        <v>502</v>
      </c>
    </row>
    <row r="104" spans="1:8" x14ac:dyDescent="0.2">
      <c r="A104" s="11" t="s">
        <v>127</v>
      </c>
      <c r="B104" s="11" t="s">
        <v>41</v>
      </c>
      <c r="C104" s="18">
        <v>1</v>
      </c>
      <c r="D104" s="18">
        <v>22</v>
      </c>
      <c r="E104" s="18">
        <f t="shared" si="6"/>
        <v>22</v>
      </c>
      <c r="F104" s="18">
        <v>0</v>
      </c>
      <c r="G104" s="18">
        <f t="shared" si="7"/>
        <v>0</v>
      </c>
      <c r="H104" s="18">
        <f t="shared" si="8"/>
        <v>22</v>
      </c>
    </row>
    <row r="105" spans="1:8" x14ac:dyDescent="0.2">
      <c r="A105" s="11" t="s">
        <v>97</v>
      </c>
      <c r="B105" s="11" t="s">
        <v>41</v>
      </c>
      <c r="C105" s="18">
        <v>4</v>
      </c>
      <c r="D105" s="18">
        <v>14.5</v>
      </c>
      <c r="E105" s="18">
        <f t="shared" si="6"/>
        <v>58</v>
      </c>
      <c r="F105" s="18">
        <v>0</v>
      </c>
      <c r="G105" s="18">
        <f t="shared" si="7"/>
        <v>0</v>
      </c>
      <c r="H105" s="18">
        <f t="shared" si="8"/>
        <v>58</v>
      </c>
    </row>
    <row r="106" spans="1:8" x14ac:dyDescent="0.2">
      <c r="A106" s="11" t="s">
        <v>99</v>
      </c>
      <c r="B106" s="11" t="s">
        <v>41</v>
      </c>
      <c r="C106" s="18">
        <v>5</v>
      </c>
      <c r="D106" s="18">
        <v>12.7</v>
      </c>
      <c r="E106" s="18">
        <f t="shared" si="6"/>
        <v>63.5</v>
      </c>
      <c r="F106" s="18">
        <v>0</v>
      </c>
      <c r="G106" s="18">
        <f t="shared" si="7"/>
        <v>0</v>
      </c>
      <c r="H106" s="18">
        <f t="shared" si="8"/>
        <v>63.5</v>
      </c>
    </row>
    <row r="107" spans="1:8" x14ac:dyDescent="0.2">
      <c r="A107" s="11" t="s">
        <v>100</v>
      </c>
      <c r="B107" s="11" t="s">
        <v>41</v>
      </c>
      <c r="C107" s="18">
        <v>11</v>
      </c>
      <c r="D107" s="18">
        <v>10.9</v>
      </c>
      <c r="E107" s="18">
        <f t="shared" si="6"/>
        <v>119.9</v>
      </c>
      <c r="F107" s="18">
        <v>0</v>
      </c>
      <c r="G107" s="18">
        <f t="shared" si="7"/>
        <v>0</v>
      </c>
      <c r="H107" s="18">
        <f t="shared" si="8"/>
        <v>119.9</v>
      </c>
    </row>
    <row r="108" spans="1:8" x14ac:dyDescent="0.2">
      <c r="A108" s="11" t="s">
        <v>128</v>
      </c>
      <c r="B108" s="11" t="s">
        <v>41</v>
      </c>
      <c r="C108" s="18">
        <v>3</v>
      </c>
      <c r="D108" s="18">
        <v>32</v>
      </c>
      <c r="E108" s="18">
        <f t="shared" si="6"/>
        <v>96</v>
      </c>
      <c r="F108" s="18">
        <v>0</v>
      </c>
      <c r="G108" s="18">
        <f t="shared" si="7"/>
        <v>0</v>
      </c>
      <c r="H108" s="18">
        <f t="shared" si="8"/>
        <v>96</v>
      </c>
    </row>
    <row r="109" spans="1:8" x14ac:dyDescent="0.2">
      <c r="A109" s="11" t="s">
        <v>101</v>
      </c>
      <c r="B109" s="11" t="s">
        <v>41</v>
      </c>
      <c r="C109" s="18">
        <v>30</v>
      </c>
      <c r="D109" s="18">
        <v>14.9</v>
      </c>
      <c r="E109" s="18">
        <f t="shared" si="6"/>
        <v>447</v>
      </c>
      <c r="F109" s="18">
        <v>0</v>
      </c>
      <c r="G109" s="18">
        <f t="shared" si="7"/>
        <v>0</v>
      </c>
      <c r="H109" s="18">
        <f t="shared" si="8"/>
        <v>447</v>
      </c>
    </row>
    <row r="110" spans="1:8" x14ac:dyDescent="0.2">
      <c r="A110" s="11" t="s">
        <v>102</v>
      </c>
      <c r="B110" s="11" t="s">
        <v>103</v>
      </c>
      <c r="C110" s="18">
        <v>1</v>
      </c>
      <c r="D110" s="18">
        <v>78</v>
      </c>
      <c r="E110" s="18">
        <f t="shared" si="6"/>
        <v>78</v>
      </c>
      <c r="F110" s="18">
        <v>0</v>
      </c>
      <c r="G110" s="18">
        <f t="shared" si="7"/>
        <v>0</v>
      </c>
      <c r="H110" s="18">
        <f t="shared" si="8"/>
        <v>78</v>
      </c>
    </row>
    <row r="111" spans="1:8" x14ac:dyDescent="0.2">
      <c r="A111" s="11" t="s">
        <v>104</v>
      </c>
      <c r="B111" s="11" t="s">
        <v>103</v>
      </c>
      <c r="C111" s="18">
        <v>1</v>
      </c>
      <c r="D111" s="18">
        <v>78</v>
      </c>
      <c r="E111" s="18">
        <f t="shared" si="6"/>
        <v>78</v>
      </c>
      <c r="F111" s="18">
        <v>0</v>
      </c>
      <c r="G111" s="18">
        <f t="shared" si="7"/>
        <v>0</v>
      </c>
      <c r="H111" s="18">
        <f t="shared" si="8"/>
        <v>78</v>
      </c>
    </row>
    <row r="112" spans="1:8" x14ac:dyDescent="0.2">
      <c r="A112" s="11" t="s">
        <v>105</v>
      </c>
      <c r="B112" s="11" t="s">
        <v>103</v>
      </c>
      <c r="C112" s="18">
        <v>2</v>
      </c>
      <c r="D112" s="18">
        <v>86</v>
      </c>
      <c r="E112" s="18">
        <f t="shared" si="6"/>
        <v>172</v>
      </c>
      <c r="F112" s="18">
        <v>0</v>
      </c>
      <c r="G112" s="18">
        <f t="shared" si="7"/>
        <v>0</v>
      </c>
      <c r="H112" s="18">
        <f t="shared" si="8"/>
        <v>172</v>
      </c>
    </row>
    <row r="113" spans="1:8" x14ac:dyDescent="0.2">
      <c r="A113" s="11" t="s">
        <v>106</v>
      </c>
      <c r="B113" s="11" t="s">
        <v>103</v>
      </c>
      <c r="C113" s="18">
        <v>1</v>
      </c>
      <c r="D113" s="18">
        <v>93</v>
      </c>
      <c r="E113" s="18">
        <f t="shared" si="6"/>
        <v>93</v>
      </c>
      <c r="F113" s="18">
        <v>0</v>
      </c>
      <c r="G113" s="18">
        <f t="shared" si="7"/>
        <v>0</v>
      </c>
      <c r="H113" s="18">
        <f t="shared" si="8"/>
        <v>93</v>
      </c>
    </row>
    <row r="114" spans="1:8" x14ac:dyDescent="0.2">
      <c r="A114" s="11" t="s">
        <v>107</v>
      </c>
      <c r="B114" s="11" t="s">
        <v>103</v>
      </c>
      <c r="C114" s="18">
        <v>2</v>
      </c>
      <c r="D114" s="18">
        <v>87</v>
      </c>
      <c r="E114" s="18">
        <f t="shared" si="6"/>
        <v>174</v>
      </c>
      <c r="F114" s="18">
        <v>0</v>
      </c>
      <c r="G114" s="18">
        <f t="shared" si="7"/>
        <v>0</v>
      </c>
      <c r="H114" s="18">
        <f t="shared" si="8"/>
        <v>174</v>
      </c>
    </row>
    <row r="115" spans="1:8" x14ac:dyDescent="0.2">
      <c r="A115" s="11" t="s">
        <v>108</v>
      </c>
      <c r="B115" s="11" t="s">
        <v>103</v>
      </c>
      <c r="C115" s="18">
        <v>1</v>
      </c>
      <c r="D115" s="18">
        <v>69.900000000000006</v>
      </c>
      <c r="E115" s="18">
        <f t="shared" si="6"/>
        <v>69.900000000000006</v>
      </c>
      <c r="F115" s="18">
        <v>0</v>
      </c>
      <c r="G115" s="18">
        <f t="shared" si="7"/>
        <v>0</v>
      </c>
      <c r="H115" s="18">
        <f t="shared" si="8"/>
        <v>69.900000000000006</v>
      </c>
    </row>
    <row r="116" spans="1:8" x14ac:dyDescent="0.2">
      <c r="A116" s="11" t="s">
        <v>129</v>
      </c>
      <c r="B116" s="11" t="s">
        <v>103</v>
      </c>
      <c r="C116" s="18">
        <v>60</v>
      </c>
      <c r="D116" s="18">
        <v>4.9000000000000004</v>
      </c>
      <c r="E116" s="18">
        <f t="shared" si="6"/>
        <v>294</v>
      </c>
      <c r="F116" s="18">
        <v>0</v>
      </c>
      <c r="G116" s="18">
        <f t="shared" si="7"/>
        <v>0</v>
      </c>
      <c r="H116" s="18">
        <f t="shared" si="8"/>
        <v>294</v>
      </c>
    </row>
    <row r="117" spans="1:8" x14ac:dyDescent="0.2">
      <c r="A117" s="11" t="s">
        <v>110</v>
      </c>
      <c r="B117" s="11" t="s">
        <v>41</v>
      </c>
      <c r="C117" s="18">
        <v>1</v>
      </c>
      <c r="D117" s="18">
        <v>1000</v>
      </c>
      <c r="E117" s="18">
        <f t="shared" si="6"/>
        <v>1000</v>
      </c>
      <c r="F117" s="18">
        <v>0</v>
      </c>
      <c r="G117" s="18">
        <f t="shared" si="7"/>
        <v>0</v>
      </c>
      <c r="H117" s="18">
        <f t="shared" si="8"/>
        <v>1000</v>
      </c>
    </row>
    <row r="118" spans="1:8" x14ac:dyDescent="0.2">
      <c r="A118" s="11" t="s">
        <v>111</v>
      </c>
      <c r="B118" s="11" t="s">
        <v>112</v>
      </c>
      <c r="C118" s="18">
        <v>35</v>
      </c>
      <c r="D118" s="18">
        <v>0</v>
      </c>
      <c r="E118" s="18">
        <f t="shared" si="6"/>
        <v>0</v>
      </c>
      <c r="F118" s="18">
        <v>550</v>
      </c>
      <c r="G118" s="18">
        <f t="shared" si="7"/>
        <v>19250</v>
      </c>
      <c r="H118" s="18">
        <f t="shared" si="8"/>
        <v>19250</v>
      </c>
    </row>
    <row r="119" spans="1:8" x14ac:dyDescent="0.2">
      <c r="A119" s="6" t="s">
        <v>130</v>
      </c>
      <c r="B119" s="6"/>
      <c r="C119" s="10"/>
      <c r="D119" s="10"/>
      <c r="E119" s="10">
        <f>SUM(E85:E118)</f>
        <v>16991.3</v>
      </c>
      <c r="F119" s="10"/>
      <c r="G119" s="10">
        <f>SUM(G85:G118)</f>
        <v>20250</v>
      </c>
      <c r="H119" s="10">
        <f>SUM(H85:H118)</f>
        <v>37241.300000000003</v>
      </c>
    </row>
    <row r="120" spans="1:8" x14ac:dyDescent="0.2">
      <c r="A120" s="6" t="s">
        <v>131</v>
      </c>
      <c r="B120" s="6"/>
      <c r="C120" s="10"/>
      <c r="D120" s="10"/>
      <c r="E120" s="10"/>
      <c r="F120" s="10"/>
      <c r="G120" s="10"/>
      <c r="H120" s="10"/>
    </row>
    <row r="121" spans="1:8" x14ac:dyDescent="0.2">
      <c r="A121" s="11" t="s">
        <v>132</v>
      </c>
      <c r="B121" s="11" t="s">
        <v>41</v>
      </c>
      <c r="C121" s="18">
        <v>1</v>
      </c>
      <c r="D121" s="18">
        <v>1590</v>
      </c>
      <c r="E121" s="18">
        <f>C121*D121</f>
        <v>1590</v>
      </c>
      <c r="F121" s="18">
        <v>550</v>
      </c>
      <c r="G121" s="18">
        <f>C121*F121</f>
        <v>550</v>
      </c>
      <c r="H121" s="18">
        <f>E121+G121</f>
        <v>2140</v>
      </c>
    </row>
    <row r="122" spans="1:8" x14ac:dyDescent="0.2">
      <c r="A122" s="11" t="s">
        <v>110</v>
      </c>
      <c r="B122" s="11" t="s">
        <v>41</v>
      </c>
      <c r="C122" s="18">
        <v>1</v>
      </c>
      <c r="D122" s="18">
        <v>600</v>
      </c>
      <c r="E122" s="18">
        <f>C122*D122</f>
        <v>600</v>
      </c>
      <c r="F122" s="18">
        <v>0</v>
      </c>
      <c r="G122" s="18">
        <f>C122*F122</f>
        <v>0</v>
      </c>
      <c r="H122" s="18">
        <f>E122+G122</f>
        <v>600</v>
      </c>
    </row>
    <row r="123" spans="1:8" x14ac:dyDescent="0.2">
      <c r="A123" s="11" t="s">
        <v>133</v>
      </c>
      <c r="B123" s="11" t="s">
        <v>134</v>
      </c>
      <c r="C123" s="18">
        <v>1</v>
      </c>
      <c r="D123" s="18">
        <v>0</v>
      </c>
      <c r="E123" s="18">
        <f>C123*D123</f>
        <v>0</v>
      </c>
      <c r="F123" s="18">
        <v>7000</v>
      </c>
      <c r="G123" s="18">
        <f>C123*F123</f>
        <v>7000</v>
      </c>
      <c r="H123" s="18">
        <f>E123+G123</f>
        <v>7000</v>
      </c>
    </row>
    <row r="124" spans="1:8" x14ac:dyDescent="0.2">
      <c r="A124" s="11" t="s">
        <v>135</v>
      </c>
      <c r="B124" s="11"/>
      <c r="C124" s="18"/>
      <c r="D124" s="18"/>
      <c r="E124" s="18"/>
      <c r="F124" s="18"/>
      <c r="G124" s="18"/>
      <c r="H124" s="18"/>
    </row>
    <row r="125" spans="1:8" x14ac:dyDescent="0.2">
      <c r="A125" s="11" t="s">
        <v>136</v>
      </c>
      <c r="B125" s="11" t="s">
        <v>41</v>
      </c>
      <c r="C125" s="18">
        <v>1</v>
      </c>
      <c r="D125" s="18">
        <v>0</v>
      </c>
      <c r="E125" s="18">
        <f>C125*D125</f>
        <v>0</v>
      </c>
      <c r="F125" s="18">
        <v>3000</v>
      </c>
      <c r="G125" s="18">
        <f>C125*F125</f>
        <v>3000</v>
      </c>
      <c r="H125" s="18">
        <f>E125+G125</f>
        <v>3000</v>
      </c>
    </row>
    <row r="126" spans="1:8" x14ac:dyDescent="0.2">
      <c r="A126" s="6" t="s">
        <v>137</v>
      </c>
      <c r="B126" s="6"/>
      <c r="C126" s="10"/>
      <c r="D126" s="10"/>
      <c r="E126" s="10">
        <f>SUM(E121:E125)</f>
        <v>2190</v>
      </c>
      <c r="F126" s="10"/>
      <c r="G126" s="10">
        <f>SUM(G121:G125)</f>
        <v>10550</v>
      </c>
      <c r="H126" s="10">
        <f>SUM(H121:H125)</f>
        <v>12740</v>
      </c>
    </row>
    <row r="127" spans="1:8" x14ac:dyDescent="0.2">
      <c r="A127" s="20" t="s">
        <v>138</v>
      </c>
      <c r="B127" s="21"/>
      <c r="C127" s="22"/>
      <c r="D127" s="22"/>
      <c r="E127" s="23"/>
      <c r="F127" s="23"/>
      <c r="G127" s="23"/>
      <c r="H127" s="23"/>
    </row>
    <row r="128" spans="1:8" x14ac:dyDescent="0.2">
      <c r="A128" s="19" t="s">
        <v>139</v>
      </c>
      <c r="B128" s="19" t="s">
        <v>112</v>
      </c>
      <c r="C128" s="24">
        <v>8</v>
      </c>
      <c r="D128" s="18">
        <v>0</v>
      </c>
      <c r="E128" s="18">
        <f>C128*D128</f>
        <v>0</v>
      </c>
      <c r="F128" s="18">
        <v>550</v>
      </c>
      <c r="G128" s="18">
        <f>C128*F128</f>
        <v>4400</v>
      </c>
      <c r="H128" s="18">
        <f>E128+G128</f>
        <v>4400</v>
      </c>
    </row>
    <row r="129" spans="1:10" x14ac:dyDescent="0.2">
      <c r="A129" s="19" t="s">
        <v>140</v>
      </c>
      <c r="B129" s="19" t="s">
        <v>103</v>
      </c>
      <c r="C129" s="24">
        <v>20</v>
      </c>
      <c r="D129" s="18">
        <v>36</v>
      </c>
      <c r="E129" s="18">
        <f>C129*D129</f>
        <v>720</v>
      </c>
      <c r="F129" s="18">
        <v>152</v>
      </c>
      <c r="G129" s="18">
        <f>C129*F129</f>
        <v>3040</v>
      </c>
      <c r="H129" s="18">
        <f>E129+G129</f>
        <v>3760</v>
      </c>
    </row>
    <row r="130" spans="1:10" x14ac:dyDescent="0.2">
      <c r="A130" s="19" t="s">
        <v>141</v>
      </c>
      <c r="B130" s="19" t="s">
        <v>41</v>
      </c>
      <c r="C130" s="24">
        <v>20</v>
      </c>
      <c r="D130" s="18">
        <v>52</v>
      </c>
      <c r="E130" s="18">
        <f>C130*D130</f>
        <v>1040</v>
      </c>
      <c r="F130" s="18">
        <v>36</v>
      </c>
      <c r="G130" s="18">
        <f>C130*F130</f>
        <v>720</v>
      </c>
      <c r="H130" s="18">
        <f>E130+G130</f>
        <v>1760</v>
      </c>
    </row>
    <row r="131" spans="1:10" x14ac:dyDescent="0.2">
      <c r="A131" s="19" t="s">
        <v>142</v>
      </c>
      <c r="B131" s="19" t="s">
        <v>41</v>
      </c>
      <c r="C131" s="24">
        <v>6</v>
      </c>
      <c r="D131" s="18">
        <v>34</v>
      </c>
      <c r="E131" s="18">
        <f>C131*D131</f>
        <v>204</v>
      </c>
      <c r="F131" s="18">
        <v>36</v>
      </c>
      <c r="G131" s="18">
        <f>C131*F131</f>
        <v>216</v>
      </c>
      <c r="H131" s="18">
        <f>E131+G131</f>
        <v>420</v>
      </c>
    </row>
    <row r="132" spans="1:10" x14ac:dyDescent="0.2">
      <c r="A132" s="19" t="s">
        <v>143</v>
      </c>
      <c r="B132" s="19" t="s">
        <v>41</v>
      </c>
      <c r="C132" s="24">
        <v>4</v>
      </c>
      <c r="D132" s="18">
        <v>45</v>
      </c>
      <c r="E132" s="18">
        <f>C132*D132</f>
        <v>180</v>
      </c>
      <c r="F132" s="18">
        <v>65</v>
      </c>
      <c r="G132" s="18">
        <f>C132*F132</f>
        <v>260</v>
      </c>
      <c r="H132" s="18">
        <f>E132+G132</f>
        <v>440</v>
      </c>
    </row>
    <row r="133" spans="1:10" x14ac:dyDescent="0.2">
      <c r="A133" s="20" t="s">
        <v>144</v>
      </c>
      <c r="B133" s="21"/>
      <c r="C133" s="22"/>
      <c r="D133" s="22"/>
      <c r="E133" s="23">
        <f>SUM(E128:E132)</f>
        <v>2144</v>
      </c>
      <c r="F133" s="23"/>
      <c r="G133" s="23">
        <f>SUM(G128:G132)</f>
        <v>8636</v>
      </c>
      <c r="H133" s="23">
        <f>SUM(H128:H132)</f>
        <v>10780</v>
      </c>
    </row>
    <row r="134" spans="1:10" x14ac:dyDescent="0.2">
      <c r="A134" s="20" t="s">
        <v>145</v>
      </c>
      <c r="B134" s="21"/>
      <c r="C134" s="22"/>
      <c r="D134" s="22"/>
      <c r="E134" s="23"/>
      <c r="F134" s="23"/>
      <c r="G134" s="23"/>
      <c r="H134" s="23"/>
    </row>
    <row r="135" spans="1:10" x14ac:dyDescent="0.2">
      <c r="A135" s="19" t="s">
        <v>146</v>
      </c>
      <c r="B135" s="11" t="s">
        <v>41</v>
      </c>
      <c r="C135" s="18">
        <v>4</v>
      </c>
      <c r="D135" s="18">
        <v>1230</v>
      </c>
      <c r="E135" s="18">
        <f>C135*D135</f>
        <v>4920</v>
      </c>
      <c r="F135" s="18">
        <v>450</v>
      </c>
      <c r="G135" s="18">
        <f>C135*F135</f>
        <v>1800</v>
      </c>
      <c r="H135" s="18">
        <f>E135+G135</f>
        <v>6720</v>
      </c>
    </row>
    <row r="136" spans="1:10" x14ac:dyDescent="0.2">
      <c r="A136" s="19" t="s">
        <v>147</v>
      </c>
      <c r="B136" s="11" t="s">
        <v>41</v>
      </c>
      <c r="C136" s="18">
        <v>3</v>
      </c>
      <c r="D136" s="18">
        <v>1230</v>
      </c>
      <c r="E136" s="18">
        <f>C136*D136</f>
        <v>3690</v>
      </c>
      <c r="F136" s="18">
        <v>450</v>
      </c>
      <c r="G136" s="18">
        <f>C136*F136</f>
        <v>1350</v>
      </c>
      <c r="H136" s="18">
        <f>E136+G136</f>
        <v>5040</v>
      </c>
    </row>
    <row r="137" spans="1:10" x14ac:dyDescent="0.2">
      <c r="A137" s="19" t="s">
        <v>148</v>
      </c>
      <c r="B137" s="11" t="s">
        <v>41</v>
      </c>
      <c r="C137" s="18">
        <v>14</v>
      </c>
      <c r="D137" s="18">
        <v>69</v>
      </c>
      <c r="E137" s="18">
        <f>C137*D137</f>
        <v>966</v>
      </c>
      <c r="F137" s="18">
        <v>32</v>
      </c>
      <c r="G137" s="18">
        <f>C137*F137</f>
        <v>448</v>
      </c>
      <c r="H137" s="18">
        <f>E137+G137</f>
        <v>1414</v>
      </c>
    </row>
    <row r="138" spans="1:10" x14ac:dyDescent="0.2">
      <c r="A138" s="19" t="s">
        <v>149</v>
      </c>
      <c r="B138" s="11" t="s">
        <v>41</v>
      </c>
      <c r="C138" s="18">
        <v>3</v>
      </c>
      <c r="D138" s="18">
        <v>152</v>
      </c>
      <c r="E138" s="18">
        <f>C138*D138</f>
        <v>456</v>
      </c>
      <c r="F138" s="18">
        <v>250</v>
      </c>
      <c r="G138" s="18">
        <f>C138*F138</f>
        <v>750</v>
      </c>
      <c r="H138" s="18">
        <f>E138+G138</f>
        <v>1206</v>
      </c>
    </row>
    <row r="139" spans="1:10" x14ac:dyDescent="0.2">
      <c r="A139" s="20" t="s">
        <v>150</v>
      </c>
      <c r="B139" s="21"/>
      <c r="C139" s="22"/>
      <c r="D139" s="22"/>
      <c r="E139" s="23">
        <f>SUM(E135:E138)</f>
        <v>10032</v>
      </c>
      <c r="F139" s="23"/>
      <c r="G139" s="23">
        <f>SUM(G135:G138)</f>
        <v>4348</v>
      </c>
      <c r="H139" s="23">
        <f>SUM(H135:H138)</f>
        <v>14380</v>
      </c>
    </row>
    <row r="140" spans="1:10" ht="14.25" x14ac:dyDescent="0.2">
      <c r="A140" s="3" t="s">
        <v>151</v>
      </c>
      <c r="B140" s="3"/>
      <c r="C140" s="17"/>
      <c r="D140" s="17"/>
      <c r="E140" s="17">
        <f>E24+E29+E73+E78+E83+E119+E126+E133+E139</f>
        <v>236816</v>
      </c>
      <c r="F140" s="17"/>
      <c r="G140" s="17">
        <f>G24+G29+G73+G78+G83+G119+G126+G133+G139</f>
        <v>146876</v>
      </c>
      <c r="H140" s="17">
        <f>H24+H29+H73+H78+H83+H119+H126+H133+H139</f>
        <v>383692</v>
      </c>
    </row>
    <row r="141" spans="1:10" ht="14.25" x14ac:dyDescent="0.2">
      <c r="A141" s="3" t="s">
        <v>152</v>
      </c>
      <c r="B141" s="3"/>
      <c r="C141" s="17"/>
      <c r="D141" s="17"/>
      <c r="E141" s="17"/>
      <c r="F141" s="17"/>
      <c r="G141" s="17"/>
      <c r="H141" s="17"/>
    </row>
    <row r="142" spans="1:10" x14ac:dyDescent="0.2">
      <c r="A142" s="6" t="s">
        <v>153</v>
      </c>
      <c r="B142" s="6"/>
      <c r="C142" s="10"/>
      <c r="D142" s="10"/>
      <c r="E142" s="10"/>
      <c r="F142" s="10"/>
      <c r="G142" s="10"/>
      <c r="H142" s="10"/>
    </row>
    <row r="143" spans="1:10" x14ac:dyDescent="0.2">
      <c r="A143" s="11" t="s">
        <v>154</v>
      </c>
      <c r="B143" s="11" t="s">
        <v>112</v>
      </c>
      <c r="C143" s="18">
        <v>35</v>
      </c>
      <c r="D143" s="18">
        <v>0</v>
      </c>
      <c r="E143" s="18">
        <f t="shared" ref="E143:E153" si="9">C143*D143</f>
        <v>0</v>
      </c>
      <c r="F143" s="18">
        <v>550</v>
      </c>
      <c r="G143" s="18">
        <f t="shared" ref="G143:G153" si="10">C143*F143</f>
        <v>19250</v>
      </c>
      <c r="H143" s="18">
        <f t="shared" ref="H143:H153" si="11">E143+G143</f>
        <v>19250</v>
      </c>
      <c r="I143" s="25"/>
      <c r="J143" s="26"/>
    </row>
    <row r="144" spans="1:10" x14ac:dyDescent="0.2">
      <c r="A144" s="11" t="s">
        <v>155</v>
      </c>
      <c r="B144" s="11" t="s">
        <v>103</v>
      </c>
      <c r="C144" s="18">
        <v>300</v>
      </c>
      <c r="D144" s="18">
        <v>8.3000000000000007</v>
      </c>
      <c r="E144" s="18">
        <f t="shared" si="9"/>
        <v>2490</v>
      </c>
      <c r="F144" s="18">
        <v>42</v>
      </c>
      <c r="G144" s="18">
        <f t="shared" si="10"/>
        <v>12600</v>
      </c>
      <c r="H144" s="18">
        <f t="shared" si="11"/>
        <v>15090</v>
      </c>
    </row>
    <row r="145" spans="1:8" x14ac:dyDescent="0.2">
      <c r="A145" s="11" t="s">
        <v>156</v>
      </c>
      <c r="B145" s="11" t="s">
        <v>103</v>
      </c>
      <c r="C145" s="18">
        <v>266</v>
      </c>
      <c r="D145" s="18">
        <v>12.1</v>
      </c>
      <c r="E145" s="18">
        <f t="shared" si="9"/>
        <v>3218.6</v>
      </c>
      <c r="F145" s="18">
        <v>42</v>
      </c>
      <c r="G145" s="18">
        <f t="shared" si="10"/>
        <v>11172</v>
      </c>
      <c r="H145" s="18">
        <f t="shared" si="11"/>
        <v>14390.6</v>
      </c>
    </row>
    <row r="146" spans="1:8" x14ac:dyDescent="0.2">
      <c r="A146" s="11" t="s">
        <v>157</v>
      </c>
      <c r="B146" s="11" t="s">
        <v>103</v>
      </c>
      <c r="C146" s="18">
        <v>100</v>
      </c>
      <c r="D146" s="18">
        <v>12.9</v>
      </c>
      <c r="E146" s="18">
        <f t="shared" si="9"/>
        <v>1290</v>
      </c>
      <c r="F146" s="18">
        <v>42</v>
      </c>
      <c r="G146" s="18">
        <f t="shared" si="10"/>
        <v>4200</v>
      </c>
      <c r="H146" s="18">
        <f t="shared" si="11"/>
        <v>5490</v>
      </c>
    </row>
    <row r="147" spans="1:8" x14ac:dyDescent="0.2">
      <c r="A147" s="11" t="s">
        <v>158</v>
      </c>
      <c r="B147" s="11" t="s">
        <v>103</v>
      </c>
      <c r="C147" s="18">
        <v>15</v>
      </c>
      <c r="D147" s="18">
        <v>16.899999999999999</v>
      </c>
      <c r="E147" s="18">
        <f t="shared" si="9"/>
        <v>253.49999999999997</v>
      </c>
      <c r="F147" s="18">
        <v>42</v>
      </c>
      <c r="G147" s="18">
        <f t="shared" si="10"/>
        <v>630</v>
      </c>
      <c r="H147" s="18">
        <f t="shared" si="11"/>
        <v>883.5</v>
      </c>
    </row>
    <row r="148" spans="1:8" x14ac:dyDescent="0.2">
      <c r="A148" s="11" t="s">
        <v>159</v>
      </c>
      <c r="B148" s="11" t="s">
        <v>103</v>
      </c>
      <c r="C148" s="18">
        <v>86</v>
      </c>
      <c r="D148" s="18">
        <v>27.2</v>
      </c>
      <c r="E148" s="18">
        <f t="shared" si="9"/>
        <v>2339.1999999999998</v>
      </c>
      <c r="F148" s="18">
        <v>42</v>
      </c>
      <c r="G148" s="18">
        <f t="shared" si="10"/>
        <v>3612</v>
      </c>
      <c r="H148" s="18">
        <f t="shared" si="11"/>
        <v>5951.2</v>
      </c>
    </row>
    <row r="149" spans="1:8" x14ac:dyDescent="0.2">
      <c r="A149" s="11" t="s">
        <v>160</v>
      </c>
      <c r="B149" s="11" t="s">
        <v>103</v>
      </c>
      <c r="C149" s="18">
        <v>149</v>
      </c>
      <c r="D149" s="18">
        <v>18.2</v>
      </c>
      <c r="E149" s="18">
        <f t="shared" si="9"/>
        <v>2711.7999999999997</v>
      </c>
      <c r="F149" s="18">
        <v>42</v>
      </c>
      <c r="G149" s="18">
        <f t="shared" si="10"/>
        <v>6258</v>
      </c>
      <c r="H149" s="18">
        <f t="shared" si="11"/>
        <v>8969.7999999999993</v>
      </c>
    </row>
    <row r="150" spans="1:8" x14ac:dyDescent="0.2">
      <c r="A150" s="11" t="s">
        <v>161</v>
      </c>
      <c r="B150" s="11" t="s">
        <v>103</v>
      </c>
      <c r="C150" s="18">
        <v>60</v>
      </c>
      <c r="D150" s="18">
        <v>22.6</v>
      </c>
      <c r="E150" s="18">
        <f t="shared" si="9"/>
        <v>1356</v>
      </c>
      <c r="F150" s="18">
        <v>42</v>
      </c>
      <c r="G150" s="18">
        <f t="shared" si="10"/>
        <v>2520</v>
      </c>
      <c r="H150" s="18">
        <f t="shared" si="11"/>
        <v>3876</v>
      </c>
    </row>
    <row r="151" spans="1:8" x14ac:dyDescent="0.2">
      <c r="A151" s="11" t="s">
        <v>162</v>
      </c>
      <c r="B151" s="11" t="s">
        <v>103</v>
      </c>
      <c r="C151" s="18">
        <v>32</v>
      </c>
      <c r="D151" s="18">
        <v>18.600000000000001</v>
      </c>
      <c r="E151" s="18">
        <f t="shared" si="9"/>
        <v>595.20000000000005</v>
      </c>
      <c r="F151" s="18">
        <v>42</v>
      </c>
      <c r="G151" s="18">
        <f t="shared" si="10"/>
        <v>1344</v>
      </c>
      <c r="H151" s="18">
        <f t="shared" si="11"/>
        <v>1939.2</v>
      </c>
    </row>
    <row r="152" spans="1:8" x14ac:dyDescent="0.2">
      <c r="A152" s="11" t="s">
        <v>163</v>
      </c>
      <c r="B152" s="11" t="s">
        <v>103</v>
      </c>
      <c r="C152" s="18">
        <v>132</v>
      </c>
      <c r="D152" s="18">
        <v>78</v>
      </c>
      <c r="E152" s="18">
        <f t="shared" si="9"/>
        <v>10296</v>
      </c>
      <c r="F152" s="18">
        <v>54</v>
      </c>
      <c r="G152" s="18">
        <f t="shared" si="10"/>
        <v>7128</v>
      </c>
      <c r="H152" s="18">
        <f t="shared" si="11"/>
        <v>17424</v>
      </c>
    </row>
    <row r="153" spans="1:8" x14ac:dyDescent="0.2">
      <c r="A153" s="11" t="s">
        <v>164</v>
      </c>
      <c r="B153" s="11" t="s">
        <v>103</v>
      </c>
      <c r="C153" s="18">
        <v>12</v>
      </c>
      <c r="D153" s="18">
        <v>256</v>
      </c>
      <c r="E153" s="18">
        <f t="shared" si="9"/>
        <v>3072</v>
      </c>
      <c r="F153" s="18">
        <v>152</v>
      </c>
      <c r="G153" s="18">
        <f t="shared" si="10"/>
        <v>1824</v>
      </c>
      <c r="H153" s="18">
        <f t="shared" si="11"/>
        <v>4896</v>
      </c>
    </row>
    <row r="154" spans="1:8" x14ac:dyDescent="0.2">
      <c r="A154" s="27" t="s">
        <v>165</v>
      </c>
      <c r="B154" s="27"/>
      <c r="C154" s="28"/>
      <c r="D154" s="28"/>
      <c r="E154" s="28"/>
      <c r="F154" s="28"/>
      <c r="G154" s="28"/>
      <c r="H154" s="28"/>
    </row>
    <row r="155" spans="1:8" x14ac:dyDescent="0.2">
      <c r="A155" s="11" t="s">
        <v>166</v>
      </c>
      <c r="B155" s="11"/>
      <c r="C155" s="18"/>
      <c r="D155" s="18"/>
      <c r="E155" s="18"/>
      <c r="F155" s="18"/>
      <c r="G155" s="18"/>
      <c r="H155" s="18"/>
    </row>
    <row r="156" spans="1:8" x14ac:dyDescent="0.2">
      <c r="A156" s="11" t="s">
        <v>167</v>
      </c>
      <c r="B156" s="11" t="s">
        <v>168</v>
      </c>
      <c r="C156" s="18">
        <v>1</v>
      </c>
      <c r="D156" s="18">
        <v>0</v>
      </c>
      <c r="E156" s="18">
        <f>C156*D156</f>
        <v>0</v>
      </c>
      <c r="F156" s="18">
        <v>6000</v>
      </c>
      <c r="G156" s="18">
        <f>C156*F156</f>
        <v>6000</v>
      </c>
      <c r="H156" s="18">
        <f>E156+G156</f>
        <v>6000</v>
      </c>
    </row>
    <row r="157" spans="1:8" x14ac:dyDescent="0.2">
      <c r="A157" s="27" t="s">
        <v>169</v>
      </c>
      <c r="B157" s="11"/>
      <c r="C157" s="18"/>
      <c r="D157" s="18"/>
      <c r="E157" s="18"/>
      <c r="F157" s="18"/>
      <c r="G157" s="18"/>
      <c r="H157" s="18"/>
    </row>
    <row r="158" spans="1:8" x14ac:dyDescent="0.2">
      <c r="A158" s="11" t="s">
        <v>170</v>
      </c>
      <c r="B158" s="11" t="s">
        <v>41</v>
      </c>
      <c r="C158" s="18">
        <v>12</v>
      </c>
      <c r="D158" s="18">
        <v>189</v>
      </c>
      <c r="E158" s="18">
        <f>C158*D158</f>
        <v>2268</v>
      </c>
      <c r="F158" s="18">
        <v>253</v>
      </c>
      <c r="G158" s="18">
        <f>C158*F158</f>
        <v>3036</v>
      </c>
      <c r="H158" s="18">
        <f>E158+G158</f>
        <v>5304</v>
      </c>
    </row>
    <row r="159" spans="1:8" x14ac:dyDescent="0.2">
      <c r="A159" s="27" t="s">
        <v>171</v>
      </c>
      <c r="B159" s="27"/>
      <c r="C159" s="28"/>
      <c r="D159" s="28"/>
      <c r="E159" s="28"/>
      <c r="F159" s="28"/>
      <c r="G159" s="28"/>
      <c r="H159" s="28"/>
    </row>
    <row r="160" spans="1:8" x14ac:dyDescent="0.2">
      <c r="A160" s="11" t="s">
        <v>172</v>
      </c>
      <c r="B160" s="11" t="s">
        <v>41</v>
      </c>
      <c r="C160" s="18">
        <v>10</v>
      </c>
      <c r="D160" s="18">
        <v>139</v>
      </c>
      <c r="E160" s="18">
        <f>C160*D160</f>
        <v>1390</v>
      </c>
      <c r="F160" s="18">
        <v>253</v>
      </c>
      <c r="G160" s="18">
        <f>C160*F160</f>
        <v>2530</v>
      </c>
      <c r="H160" s="18">
        <f>E160+G160</f>
        <v>3920</v>
      </c>
    </row>
    <row r="161" spans="1:8" x14ac:dyDescent="0.2">
      <c r="A161" s="27" t="s">
        <v>173</v>
      </c>
      <c r="B161" s="27"/>
      <c r="C161" s="28"/>
      <c r="D161" s="28"/>
      <c r="E161" s="28"/>
      <c r="F161" s="28"/>
      <c r="G161" s="28"/>
      <c r="H161" s="28"/>
    </row>
    <row r="162" spans="1:8" x14ac:dyDescent="0.2">
      <c r="A162" s="11" t="s">
        <v>174</v>
      </c>
      <c r="B162" s="11" t="s">
        <v>41</v>
      </c>
      <c r="C162" s="18">
        <v>16</v>
      </c>
      <c r="D162" s="18">
        <v>32</v>
      </c>
      <c r="E162" s="18">
        <f>C162*D162</f>
        <v>512</v>
      </c>
      <c r="F162" s="18">
        <v>65</v>
      </c>
      <c r="G162" s="18">
        <f>C162*F162</f>
        <v>1040</v>
      </c>
      <c r="H162" s="18">
        <f>E162+G162</f>
        <v>1552</v>
      </c>
    </row>
    <row r="163" spans="1:8" x14ac:dyDescent="0.2">
      <c r="A163" s="11" t="s">
        <v>175</v>
      </c>
      <c r="B163" s="11" t="s">
        <v>41</v>
      </c>
      <c r="C163" s="18">
        <v>14</v>
      </c>
      <c r="D163" s="18">
        <v>82</v>
      </c>
      <c r="E163" s="18">
        <f>C163*D163</f>
        <v>1148</v>
      </c>
      <c r="F163" s="18">
        <v>85</v>
      </c>
      <c r="G163" s="18">
        <f>C163*F163</f>
        <v>1190</v>
      </c>
      <c r="H163" s="18">
        <f>E163+G163</f>
        <v>2338</v>
      </c>
    </row>
    <row r="164" spans="1:8" x14ac:dyDescent="0.2">
      <c r="A164" s="11" t="s">
        <v>176</v>
      </c>
      <c r="B164" s="11" t="s">
        <v>41</v>
      </c>
      <c r="C164" s="18">
        <v>1</v>
      </c>
      <c r="D164" s="18">
        <v>323</v>
      </c>
      <c r="E164" s="18">
        <f>C164*D164</f>
        <v>323</v>
      </c>
      <c r="F164" s="18">
        <v>320</v>
      </c>
      <c r="G164" s="18">
        <f>C164*F164</f>
        <v>320</v>
      </c>
      <c r="H164" s="18">
        <f>E164+G164</f>
        <v>643</v>
      </c>
    </row>
    <row r="165" spans="1:8" x14ac:dyDescent="0.2">
      <c r="A165" s="27" t="s">
        <v>177</v>
      </c>
      <c r="B165" s="27"/>
      <c r="C165" s="28"/>
      <c r="D165" s="28"/>
      <c r="E165" s="28"/>
      <c r="F165" s="28"/>
      <c r="G165" s="28"/>
      <c r="H165" s="28"/>
    </row>
    <row r="166" spans="1:8" x14ac:dyDescent="0.2">
      <c r="A166" s="11" t="s">
        <v>178</v>
      </c>
      <c r="B166" s="11" t="s">
        <v>103</v>
      </c>
      <c r="C166" s="18">
        <v>50</v>
      </c>
      <c r="D166" s="18">
        <v>7.6</v>
      </c>
      <c r="E166" s="18">
        <f>C166*D166</f>
        <v>380</v>
      </c>
      <c r="F166" s="18">
        <v>16.8</v>
      </c>
      <c r="G166" s="18">
        <f>C166*F166</f>
        <v>840</v>
      </c>
      <c r="H166" s="18">
        <f>E166+G166</f>
        <v>1220</v>
      </c>
    </row>
    <row r="167" spans="1:8" x14ac:dyDescent="0.2">
      <c r="A167" s="27" t="s">
        <v>179</v>
      </c>
      <c r="B167" s="27"/>
      <c r="C167" s="28"/>
      <c r="D167" s="28"/>
      <c r="E167" s="28"/>
      <c r="F167" s="28"/>
      <c r="G167" s="28"/>
      <c r="H167" s="28"/>
    </row>
    <row r="168" spans="1:8" x14ac:dyDescent="0.2">
      <c r="A168" s="11" t="s">
        <v>180</v>
      </c>
      <c r="B168" s="11" t="s">
        <v>41</v>
      </c>
      <c r="C168" s="18">
        <v>130</v>
      </c>
      <c r="D168" s="18">
        <v>4</v>
      </c>
      <c r="E168" s="18">
        <f>C168*D168</f>
        <v>520</v>
      </c>
      <c r="F168" s="18">
        <v>46</v>
      </c>
      <c r="G168" s="18">
        <f>C168*F168</f>
        <v>5980</v>
      </c>
      <c r="H168" s="18">
        <f>E168+G168</f>
        <v>6500</v>
      </c>
    </row>
    <row r="169" spans="1:8" x14ac:dyDescent="0.2">
      <c r="A169" s="27" t="s">
        <v>181</v>
      </c>
      <c r="B169" s="27"/>
      <c r="C169" s="28"/>
      <c r="D169" s="28"/>
      <c r="E169" s="28"/>
      <c r="F169" s="28"/>
      <c r="G169" s="28"/>
      <c r="H169" s="28"/>
    </row>
    <row r="170" spans="1:8" x14ac:dyDescent="0.2">
      <c r="A170" s="11" t="s">
        <v>182</v>
      </c>
      <c r="B170" s="11" t="s">
        <v>41</v>
      </c>
      <c r="C170" s="18">
        <v>350</v>
      </c>
      <c r="D170" s="18">
        <v>0</v>
      </c>
      <c r="E170" s="18">
        <f>C170*D170</f>
        <v>0</v>
      </c>
      <c r="F170" s="18">
        <v>16.3</v>
      </c>
      <c r="G170" s="18">
        <f>C170*F170</f>
        <v>5705</v>
      </c>
      <c r="H170" s="18">
        <f>E170+G170</f>
        <v>5705</v>
      </c>
    </row>
    <row r="171" spans="1:8" x14ac:dyDescent="0.2">
      <c r="A171" s="27" t="s">
        <v>183</v>
      </c>
      <c r="B171" s="27"/>
      <c r="C171" s="28"/>
      <c r="D171" s="28"/>
      <c r="E171" s="28"/>
      <c r="F171" s="28"/>
      <c r="G171" s="28"/>
      <c r="H171" s="28"/>
    </row>
    <row r="172" spans="1:8" x14ac:dyDescent="0.2">
      <c r="A172" s="11" t="s">
        <v>184</v>
      </c>
      <c r="B172" s="11" t="s">
        <v>41</v>
      </c>
      <c r="C172" s="18">
        <v>350</v>
      </c>
      <c r="D172" s="18">
        <v>0</v>
      </c>
      <c r="E172" s="18">
        <f>C172*D172</f>
        <v>0</v>
      </c>
      <c r="F172" s="18">
        <v>16.3</v>
      </c>
      <c r="G172" s="18">
        <f>C172*F172</f>
        <v>5705</v>
      </c>
      <c r="H172" s="18">
        <f>E172+G172</f>
        <v>5705</v>
      </c>
    </row>
    <row r="173" spans="1:8" x14ac:dyDescent="0.2">
      <c r="A173" s="27" t="s">
        <v>185</v>
      </c>
      <c r="B173" s="27"/>
      <c r="C173" s="28"/>
      <c r="D173" s="28"/>
      <c r="E173" s="28"/>
      <c r="F173" s="28"/>
      <c r="G173" s="28"/>
      <c r="H173" s="28"/>
    </row>
    <row r="174" spans="1:8" x14ac:dyDescent="0.2">
      <c r="A174" s="11" t="s">
        <v>186</v>
      </c>
      <c r="B174" s="11" t="s">
        <v>41</v>
      </c>
      <c r="C174" s="18">
        <v>3</v>
      </c>
      <c r="D174" s="18">
        <v>41</v>
      </c>
      <c r="E174" s="18">
        <f>C174*D174</f>
        <v>123</v>
      </c>
      <c r="F174" s="18">
        <v>42</v>
      </c>
      <c r="G174" s="18">
        <f>C174*F174</f>
        <v>126</v>
      </c>
      <c r="H174" s="18">
        <f>E174+G174</f>
        <v>249</v>
      </c>
    </row>
    <row r="175" spans="1:8" x14ac:dyDescent="0.2">
      <c r="A175" s="11" t="s">
        <v>187</v>
      </c>
      <c r="B175" s="11" t="s">
        <v>41</v>
      </c>
      <c r="C175" s="18">
        <v>200</v>
      </c>
      <c r="D175" s="18">
        <v>12</v>
      </c>
      <c r="E175" s="18">
        <f>C175*D175</f>
        <v>2400</v>
      </c>
      <c r="F175" s="18">
        <v>23</v>
      </c>
      <c r="G175" s="18">
        <f>C175*F175</f>
        <v>4600</v>
      </c>
      <c r="H175" s="18">
        <f>E175+G175</f>
        <v>7000</v>
      </c>
    </row>
    <row r="176" spans="1:8" x14ac:dyDescent="0.2">
      <c r="A176" s="27" t="s">
        <v>188</v>
      </c>
      <c r="B176" s="27"/>
      <c r="C176" s="28"/>
      <c r="D176" s="28"/>
      <c r="E176" s="28"/>
      <c r="F176" s="28"/>
      <c r="G176" s="28"/>
      <c r="H176" s="28"/>
    </row>
    <row r="177" spans="1:8" x14ac:dyDescent="0.2">
      <c r="A177" s="11" t="s">
        <v>189</v>
      </c>
      <c r="B177" s="11" t="s">
        <v>41</v>
      </c>
      <c r="C177" s="18">
        <v>130</v>
      </c>
      <c r="D177" s="18">
        <v>5</v>
      </c>
      <c r="E177" s="18">
        <f>C177*D177</f>
        <v>650</v>
      </c>
      <c r="F177" s="18">
        <v>16.3</v>
      </c>
      <c r="G177" s="18">
        <f>C177*F177</f>
        <v>2119</v>
      </c>
      <c r="H177" s="18">
        <f>E177+G177</f>
        <v>2769</v>
      </c>
    </row>
    <row r="178" spans="1:8" x14ac:dyDescent="0.2">
      <c r="A178" s="27" t="s">
        <v>190</v>
      </c>
      <c r="B178" s="27"/>
      <c r="C178" s="28"/>
      <c r="D178" s="28"/>
      <c r="E178" s="28"/>
      <c r="F178" s="28"/>
      <c r="G178" s="28"/>
      <c r="H178" s="28"/>
    </row>
    <row r="179" spans="1:8" x14ac:dyDescent="0.2">
      <c r="A179" s="11" t="s">
        <v>191</v>
      </c>
      <c r="B179" s="11" t="s">
        <v>134</v>
      </c>
      <c r="C179" s="18">
        <v>1</v>
      </c>
      <c r="D179" s="18">
        <v>1500</v>
      </c>
      <c r="E179" s="18">
        <f>C179*D179</f>
        <v>1500</v>
      </c>
      <c r="F179" s="18">
        <v>2500</v>
      </c>
      <c r="G179" s="18">
        <f>C179*F179</f>
        <v>2500</v>
      </c>
      <c r="H179" s="18">
        <f>E179+G179</f>
        <v>4000</v>
      </c>
    </row>
    <row r="180" spans="1:8" x14ac:dyDescent="0.2">
      <c r="A180" s="27" t="s">
        <v>192</v>
      </c>
      <c r="B180" s="27"/>
      <c r="C180" s="28"/>
      <c r="D180" s="28"/>
      <c r="E180" s="28"/>
      <c r="F180" s="28"/>
      <c r="G180" s="28"/>
      <c r="H180" s="28"/>
    </row>
    <row r="181" spans="1:8" x14ac:dyDescent="0.2">
      <c r="A181" s="11" t="s">
        <v>193</v>
      </c>
      <c r="B181" s="11" t="s">
        <v>103</v>
      </c>
      <c r="C181" s="18">
        <v>30</v>
      </c>
      <c r="D181" s="18">
        <v>23</v>
      </c>
      <c r="E181" s="18">
        <f>C181*D181</f>
        <v>690</v>
      </c>
      <c r="F181" s="18">
        <v>45</v>
      </c>
      <c r="G181" s="18">
        <f>C181*F181</f>
        <v>1350</v>
      </c>
      <c r="H181" s="18">
        <f>E181+G181</f>
        <v>2040</v>
      </c>
    </row>
    <row r="182" spans="1:8" x14ac:dyDescent="0.2">
      <c r="A182" s="11" t="s">
        <v>194</v>
      </c>
      <c r="B182" s="11" t="s">
        <v>103</v>
      </c>
      <c r="C182" s="18">
        <v>20</v>
      </c>
      <c r="D182" s="18">
        <v>59</v>
      </c>
      <c r="E182" s="18">
        <f>C182*D182</f>
        <v>1180</v>
      </c>
      <c r="F182" s="18">
        <v>45</v>
      </c>
      <c r="G182" s="18">
        <f>C182*F182</f>
        <v>900</v>
      </c>
      <c r="H182" s="18">
        <f>E182+G182</f>
        <v>2080</v>
      </c>
    </row>
    <row r="183" spans="1:8" x14ac:dyDescent="0.2">
      <c r="A183" s="27" t="s">
        <v>195</v>
      </c>
      <c r="B183" s="27"/>
      <c r="C183" s="28"/>
      <c r="D183" s="28"/>
      <c r="E183" s="28"/>
      <c r="F183" s="28"/>
      <c r="G183" s="28"/>
      <c r="H183" s="28"/>
    </row>
    <row r="184" spans="1:8" x14ac:dyDescent="0.2">
      <c r="A184" s="11" t="s">
        <v>196</v>
      </c>
      <c r="B184" s="11" t="s">
        <v>41</v>
      </c>
      <c r="C184" s="18">
        <v>3</v>
      </c>
      <c r="D184" s="18">
        <v>0</v>
      </c>
      <c r="E184" s="18">
        <f>C184*D184</f>
        <v>0</v>
      </c>
      <c r="F184" s="18">
        <v>200</v>
      </c>
      <c r="G184" s="18">
        <f>C184*F184</f>
        <v>600</v>
      </c>
      <c r="H184" s="18">
        <f>E184+G184</f>
        <v>600</v>
      </c>
    </row>
    <row r="185" spans="1:8" x14ac:dyDescent="0.2">
      <c r="A185" s="27" t="s">
        <v>197</v>
      </c>
      <c r="B185" s="27"/>
      <c r="C185" s="28"/>
      <c r="D185" s="28"/>
      <c r="E185" s="28"/>
      <c r="F185" s="28"/>
      <c r="G185" s="28"/>
      <c r="H185" s="28"/>
    </row>
    <row r="186" spans="1:8" x14ac:dyDescent="0.2">
      <c r="A186" s="11" t="s">
        <v>198</v>
      </c>
      <c r="B186" s="11" t="s">
        <v>41</v>
      </c>
      <c r="C186" s="18">
        <v>25</v>
      </c>
      <c r="D186" s="18">
        <v>25</v>
      </c>
      <c r="E186" s="18">
        <f>C186*D186</f>
        <v>625</v>
      </c>
      <c r="F186" s="18">
        <v>28</v>
      </c>
      <c r="G186" s="18">
        <f>C186*F186</f>
        <v>700</v>
      </c>
      <c r="H186" s="18">
        <f>E186+G186</f>
        <v>1325</v>
      </c>
    </row>
    <row r="187" spans="1:8" x14ac:dyDescent="0.2">
      <c r="A187" s="11" t="s">
        <v>199</v>
      </c>
      <c r="B187" s="11" t="s">
        <v>41</v>
      </c>
      <c r="C187" s="18">
        <v>25</v>
      </c>
      <c r="D187" s="18">
        <v>9.5</v>
      </c>
      <c r="E187" s="18">
        <f>C187*D187</f>
        <v>237.5</v>
      </c>
      <c r="F187" s="18">
        <v>38.5</v>
      </c>
      <c r="G187" s="18">
        <f>C187*F187</f>
        <v>962.5</v>
      </c>
      <c r="H187" s="18">
        <f>E187+G187</f>
        <v>1200</v>
      </c>
    </row>
    <row r="188" spans="1:8" x14ac:dyDescent="0.2">
      <c r="A188" s="11" t="s">
        <v>200</v>
      </c>
      <c r="B188" s="11" t="s">
        <v>103</v>
      </c>
      <c r="C188" s="18">
        <v>50</v>
      </c>
      <c r="D188" s="18">
        <v>22.1</v>
      </c>
      <c r="E188" s="18">
        <f>C188*D188</f>
        <v>1105</v>
      </c>
      <c r="F188" s="18">
        <v>18.600000000000001</v>
      </c>
      <c r="G188" s="18">
        <f>C188*F188</f>
        <v>930.00000000000011</v>
      </c>
      <c r="H188" s="18">
        <f>E188+G188</f>
        <v>2035</v>
      </c>
    </row>
    <row r="189" spans="1:8" x14ac:dyDescent="0.2">
      <c r="A189" s="11" t="s">
        <v>201</v>
      </c>
      <c r="B189" s="11" t="s">
        <v>41</v>
      </c>
      <c r="C189" s="18">
        <v>50</v>
      </c>
      <c r="D189" s="18">
        <v>6</v>
      </c>
      <c r="E189" s="18">
        <f>C189*D189</f>
        <v>300</v>
      </c>
      <c r="F189" s="18">
        <v>9</v>
      </c>
      <c r="G189" s="18">
        <f>C189*F189</f>
        <v>450</v>
      </c>
      <c r="H189" s="18">
        <f>E189+G189</f>
        <v>750</v>
      </c>
    </row>
    <row r="190" spans="1:8" x14ac:dyDescent="0.2">
      <c r="A190" s="11" t="s">
        <v>202</v>
      </c>
      <c r="B190" s="11" t="s">
        <v>112</v>
      </c>
      <c r="C190" s="18">
        <v>2</v>
      </c>
      <c r="D190" s="18">
        <v>0</v>
      </c>
      <c r="E190" s="18">
        <f>C190*D190</f>
        <v>0</v>
      </c>
      <c r="F190" s="18">
        <v>550</v>
      </c>
      <c r="G190" s="18">
        <f>C190*F190</f>
        <v>1100</v>
      </c>
      <c r="H190" s="18">
        <f>E190+G190</f>
        <v>1100</v>
      </c>
    </row>
    <row r="191" spans="1:8" x14ac:dyDescent="0.2">
      <c r="A191" s="27" t="s">
        <v>203</v>
      </c>
      <c r="B191" s="27"/>
      <c r="C191" s="28"/>
      <c r="D191" s="28"/>
      <c r="E191" s="28"/>
      <c r="F191" s="28"/>
      <c r="G191" s="28"/>
      <c r="H191" s="28"/>
    </row>
    <row r="192" spans="1:8" x14ac:dyDescent="0.2">
      <c r="A192" s="11" t="s">
        <v>204</v>
      </c>
      <c r="B192" s="11"/>
      <c r="C192" s="18"/>
      <c r="D192" s="18"/>
      <c r="E192" s="18"/>
      <c r="F192" s="18"/>
      <c r="G192" s="18"/>
      <c r="H192" s="18"/>
    </row>
    <row r="193" spans="1:8" x14ac:dyDescent="0.2">
      <c r="A193" s="11" t="s">
        <v>205</v>
      </c>
      <c r="B193" s="11" t="s">
        <v>134</v>
      </c>
      <c r="C193" s="18">
        <v>1</v>
      </c>
      <c r="D193" s="18">
        <v>0</v>
      </c>
      <c r="E193" s="18">
        <f>C193*D193</f>
        <v>0</v>
      </c>
      <c r="F193" s="18">
        <v>2800</v>
      </c>
      <c r="G193" s="18">
        <f>C193*F193</f>
        <v>2800</v>
      </c>
      <c r="H193" s="18">
        <f>E193+G193</f>
        <v>2800</v>
      </c>
    </row>
    <row r="194" spans="1:8" x14ac:dyDescent="0.2">
      <c r="A194" s="6" t="s">
        <v>206</v>
      </c>
      <c r="B194" s="6"/>
      <c r="C194" s="10"/>
      <c r="D194" s="10"/>
      <c r="E194" s="10">
        <f>SUM(E143:E193)</f>
        <v>42973.8</v>
      </c>
      <c r="F194" s="10"/>
      <c r="G194" s="10">
        <f>SUM(G143:G193)</f>
        <v>122021.5</v>
      </c>
      <c r="H194" s="10">
        <f>SUM(H143:H193)</f>
        <v>164995.29999999999</v>
      </c>
    </row>
    <row r="195" spans="1:8" x14ac:dyDescent="0.2">
      <c r="A195" s="20" t="s">
        <v>207</v>
      </c>
      <c r="B195" s="21"/>
      <c r="C195" s="22"/>
      <c r="D195" s="22"/>
      <c r="E195" s="23"/>
      <c r="F195" s="23"/>
      <c r="G195" s="23"/>
      <c r="H195" s="23"/>
    </row>
    <row r="196" spans="1:8" x14ac:dyDescent="0.2">
      <c r="A196" s="11" t="s">
        <v>208</v>
      </c>
      <c r="B196" s="11"/>
      <c r="C196" s="18"/>
      <c r="D196" s="18"/>
      <c r="E196" s="29"/>
      <c r="F196" s="29"/>
      <c r="G196" s="29"/>
      <c r="H196" s="29"/>
    </row>
    <row r="197" spans="1:8" x14ac:dyDescent="0.2">
      <c r="A197" s="11" t="s">
        <v>209</v>
      </c>
      <c r="B197" s="11"/>
      <c r="C197" s="18"/>
      <c r="D197" s="18"/>
      <c r="E197" s="29"/>
      <c r="F197" s="29"/>
      <c r="G197" s="29"/>
      <c r="H197" s="29"/>
    </row>
    <row r="198" spans="1:8" x14ac:dyDescent="0.2">
      <c r="A198" s="11" t="s">
        <v>210</v>
      </c>
      <c r="B198" s="11" t="s">
        <v>168</v>
      </c>
      <c r="C198" s="18">
        <v>1</v>
      </c>
      <c r="D198" s="18">
        <v>5000</v>
      </c>
      <c r="E198" s="18">
        <f>C198*D198</f>
        <v>5000</v>
      </c>
      <c r="F198" s="12">
        <v>12000</v>
      </c>
      <c r="G198" s="18">
        <f>C198*F198</f>
        <v>12000</v>
      </c>
      <c r="H198" s="18">
        <f>E198+G198</f>
        <v>17000</v>
      </c>
    </row>
    <row r="199" spans="1:8" x14ac:dyDescent="0.2">
      <c r="A199" s="20" t="s">
        <v>211</v>
      </c>
      <c r="B199" s="21"/>
      <c r="C199" s="22"/>
      <c r="D199" s="22"/>
      <c r="E199" s="23">
        <f>E198</f>
        <v>5000</v>
      </c>
      <c r="F199" s="23"/>
      <c r="G199" s="23">
        <f>G198</f>
        <v>12000</v>
      </c>
      <c r="H199" s="23">
        <f>H198</f>
        <v>17000</v>
      </c>
    </row>
    <row r="200" spans="1:8" x14ac:dyDescent="0.2">
      <c r="A200" s="6" t="s">
        <v>212</v>
      </c>
      <c r="B200" s="6"/>
      <c r="C200" s="10"/>
      <c r="D200" s="10"/>
      <c r="E200" s="10"/>
      <c r="F200" s="10"/>
      <c r="G200" s="10"/>
      <c r="H200" s="10"/>
    </row>
    <row r="201" spans="1:8" x14ac:dyDescent="0.2">
      <c r="A201" s="11" t="s">
        <v>213</v>
      </c>
      <c r="B201" s="11" t="s">
        <v>112</v>
      </c>
      <c r="C201" s="18">
        <v>12</v>
      </c>
      <c r="D201" s="18">
        <v>0</v>
      </c>
      <c r="E201" s="18">
        <f>C201*D201</f>
        <v>0</v>
      </c>
      <c r="F201" s="18">
        <v>550</v>
      </c>
      <c r="G201" s="18">
        <f>C201*F201</f>
        <v>6600</v>
      </c>
      <c r="H201" s="18">
        <f>E201+G201</f>
        <v>6600</v>
      </c>
    </row>
    <row r="202" spans="1:8" x14ac:dyDescent="0.2">
      <c r="A202" s="11" t="s">
        <v>214</v>
      </c>
      <c r="B202" s="11" t="s">
        <v>112</v>
      </c>
      <c r="C202" s="18">
        <v>12</v>
      </c>
      <c r="D202" s="18">
        <v>0</v>
      </c>
      <c r="E202" s="18">
        <f>C202*D202</f>
        <v>0</v>
      </c>
      <c r="F202" s="18">
        <v>550</v>
      </c>
      <c r="G202" s="18">
        <f>C202*F202</f>
        <v>6600</v>
      </c>
      <c r="H202" s="18">
        <f>E202+G202</f>
        <v>6600</v>
      </c>
    </row>
    <row r="203" spans="1:8" x14ac:dyDescent="0.2">
      <c r="A203" s="11" t="s">
        <v>215</v>
      </c>
      <c r="B203" s="11" t="s">
        <v>112</v>
      </c>
      <c r="C203" s="18">
        <v>12</v>
      </c>
      <c r="D203" s="18">
        <v>0</v>
      </c>
      <c r="E203" s="18">
        <f>C203*D203</f>
        <v>0</v>
      </c>
      <c r="F203" s="18">
        <v>550</v>
      </c>
      <c r="G203" s="18">
        <f>C203*F203</f>
        <v>6600</v>
      </c>
      <c r="H203" s="18">
        <f>E203+G203</f>
        <v>6600</v>
      </c>
    </row>
    <row r="204" spans="1:8" x14ac:dyDescent="0.2">
      <c r="A204" s="6" t="s">
        <v>216</v>
      </c>
      <c r="B204" s="6"/>
      <c r="C204" s="10"/>
      <c r="D204" s="10"/>
      <c r="E204" s="10">
        <f>SUM(E201:E203)</f>
        <v>0</v>
      </c>
      <c r="F204" s="10"/>
      <c r="G204" s="10">
        <f>SUM(G201:G203)</f>
        <v>19800</v>
      </c>
      <c r="H204" s="10">
        <f>SUM(H201:H203)</f>
        <v>19800</v>
      </c>
    </row>
    <row r="205" spans="1:8" x14ac:dyDescent="0.2">
      <c r="A205" s="6" t="s">
        <v>217</v>
      </c>
      <c r="B205" s="6"/>
      <c r="C205" s="10"/>
      <c r="D205" s="10"/>
      <c r="E205" s="10"/>
      <c r="F205" s="10"/>
      <c r="G205" s="10"/>
      <c r="H205" s="10"/>
    </row>
    <row r="206" spans="1:8" x14ac:dyDescent="0.2">
      <c r="A206" s="11" t="s">
        <v>213</v>
      </c>
      <c r="B206" s="11" t="s">
        <v>112</v>
      </c>
      <c r="C206" s="18">
        <v>24</v>
      </c>
      <c r="D206" s="18">
        <v>0</v>
      </c>
      <c r="E206" s="18">
        <f>C206*D206</f>
        <v>0</v>
      </c>
      <c r="F206" s="18">
        <v>550</v>
      </c>
      <c r="G206" s="18">
        <f>C206*F206</f>
        <v>13200</v>
      </c>
      <c r="H206" s="18">
        <f>E206+G206</f>
        <v>13200</v>
      </c>
    </row>
    <row r="207" spans="1:8" x14ac:dyDescent="0.2">
      <c r="A207" s="11" t="s">
        <v>214</v>
      </c>
      <c r="B207" s="11" t="s">
        <v>112</v>
      </c>
      <c r="C207" s="18">
        <v>24</v>
      </c>
      <c r="D207" s="18">
        <v>0</v>
      </c>
      <c r="E207" s="18">
        <f>C207*D207</f>
        <v>0</v>
      </c>
      <c r="F207" s="18">
        <v>550</v>
      </c>
      <c r="G207" s="18">
        <f>C207*F207</f>
        <v>13200</v>
      </c>
      <c r="H207" s="18">
        <f>E207+G207</f>
        <v>13200</v>
      </c>
    </row>
    <row r="208" spans="1:8" x14ac:dyDescent="0.2">
      <c r="A208" s="11" t="s">
        <v>215</v>
      </c>
      <c r="B208" s="11" t="s">
        <v>112</v>
      </c>
      <c r="C208" s="18">
        <v>24</v>
      </c>
      <c r="D208" s="18">
        <v>0</v>
      </c>
      <c r="E208" s="18">
        <f>C208*D208</f>
        <v>0</v>
      </c>
      <c r="F208" s="18">
        <v>550</v>
      </c>
      <c r="G208" s="18">
        <f>C208*F208</f>
        <v>13200</v>
      </c>
      <c r="H208" s="18">
        <f>E208+G208</f>
        <v>13200</v>
      </c>
    </row>
    <row r="209" spans="1:8" x14ac:dyDescent="0.2">
      <c r="A209" s="11" t="s">
        <v>218</v>
      </c>
      <c r="B209" s="11" t="s">
        <v>41</v>
      </c>
      <c r="C209" s="18">
        <v>1</v>
      </c>
      <c r="D209" s="18">
        <v>0</v>
      </c>
      <c r="E209" s="18">
        <f>C209*D209</f>
        <v>0</v>
      </c>
      <c r="F209" s="18">
        <v>4000</v>
      </c>
      <c r="G209" s="18">
        <f>C209*F209</f>
        <v>4000</v>
      </c>
      <c r="H209" s="18">
        <f>E209+G209</f>
        <v>4000</v>
      </c>
    </row>
    <row r="210" spans="1:8" x14ac:dyDescent="0.2">
      <c r="A210" s="6" t="s">
        <v>219</v>
      </c>
      <c r="B210" s="6"/>
      <c r="C210" s="10"/>
      <c r="D210" s="10"/>
      <c r="E210" s="10">
        <f>SUM(E206:E208)</f>
        <v>0</v>
      </c>
      <c r="F210" s="10"/>
      <c r="G210" s="10">
        <f>SUM(G206:G208)</f>
        <v>39600</v>
      </c>
      <c r="H210" s="10">
        <f>SUM(H206:H208)</f>
        <v>39600</v>
      </c>
    </row>
    <row r="211" spans="1:8" x14ac:dyDescent="0.2">
      <c r="A211" s="11" t="s">
        <v>220</v>
      </c>
      <c r="B211" s="11"/>
      <c r="C211" s="18"/>
      <c r="D211" s="18"/>
      <c r="E211" s="18">
        <v>1500</v>
      </c>
      <c r="F211" s="18"/>
      <c r="G211" s="18"/>
      <c r="H211" s="18">
        <f>E211</f>
        <v>1500</v>
      </c>
    </row>
    <row r="212" spans="1:8" ht="14.25" x14ac:dyDescent="0.2">
      <c r="A212" s="3" t="s">
        <v>221</v>
      </c>
      <c r="B212" s="3"/>
      <c r="C212" s="17"/>
      <c r="D212" s="17"/>
      <c r="E212" s="17">
        <f>E194+E199+E204+E210+E211</f>
        <v>49473.8</v>
      </c>
      <c r="F212" s="17"/>
      <c r="G212" s="17">
        <f>G194+G199+G204+G210+G211</f>
        <v>193421.5</v>
      </c>
      <c r="H212" s="17">
        <f>H194+H199+H204+H210+H211</f>
        <v>242895.3</v>
      </c>
    </row>
  </sheetData>
  <sheetProtection selectLockedCells="1" selectUnlockedCells="1"/>
  <pageMargins left="0.74791666666666667" right="0.74791666666666667" top="0.98402777777777772" bottom="0.98402777777777772" header="0.49236111111111114" footer="0.51180555555555551"/>
  <pageSetup paperSize="9" firstPageNumber="0" orientation="landscape" horizontalDpi="300" verticalDpi="300"/>
  <headerFooter alignWithMargins="0">
    <oddHeader>&amp;CStránka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Eda</dc:creator>
  <cp:lastModifiedBy>Frkalová Beáta</cp:lastModifiedBy>
  <dcterms:created xsi:type="dcterms:W3CDTF">2024-03-12T10:22:32Z</dcterms:created>
  <dcterms:modified xsi:type="dcterms:W3CDTF">2025-02-04T10:00:36Z</dcterms:modified>
</cp:coreProperties>
</file>