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-120" yWindow="-120" windowWidth="19296" windowHeight="12384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1.2 1.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'1.2 1.2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'1.2 1.2 Pol'!$A$1:$Y$117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  <fileRecoveryPr repairLoad="1"/>
</workbook>
</file>

<file path=xl/calcChain.xml><?xml version="1.0" encoding="utf-8"?>
<calcChain xmlns="http://schemas.openxmlformats.org/spreadsheetml/2006/main">
  <c r="G26" i="1"/>
  <c r="G29"/>
  <c r="G74" i="12"/>
  <c r="G44"/>
  <c r="G34"/>
  <c r="G21"/>
  <c r="G12"/>
  <c r="G115"/>
  <c r="G114" s="1"/>
  <c r="G111"/>
  <c r="G112"/>
  <c r="G113"/>
  <c r="G110"/>
  <c r="G109" s="1"/>
  <c r="G108"/>
  <c r="G102"/>
  <c r="G103"/>
  <c r="G104"/>
  <c r="G105"/>
  <c r="G106"/>
  <c r="G107"/>
  <c r="G101"/>
  <c r="G100" s="1"/>
  <c r="G99"/>
  <c r="G96"/>
  <c r="G97"/>
  <c r="G98"/>
  <c r="G95"/>
  <c r="G94" s="1"/>
  <c r="G93"/>
  <c r="G92"/>
  <c r="G90"/>
  <c r="G76"/>
  <c r="G77"/>
  <c r="G78"/>
  <c r="G79"/>
  <c r="G80"/>
  <c r="G81"/>
  <c r="G82"/>
  <c r="G83"/>
  <c r="G84"/>
  <c r="G85"/>
  <c r="G86"/>
  <c r="G87"/>
  <c r="G88"/>
  <c r="G89"/>
  <c r="G91"/>
  <c r="G75"/>
  <c r="G73"/>
  <c r="G61"/>
  <c r="G55"/>
  <c r="G56"/>
  <c r="G57"/>
  <c r="G58"/>
  <c r="G59"/>
  <c r="G60"/>
  <c r="G62"/>
  <c r="G63"/>
  <c r="G64"/>
  <c r="G65"/>
  <c r="G66"/>
  <c r="G67"/>
  <c r="G68"/>
  <c r="G69"/>
  <c r="G70"/>
  <c r="G71"/>
  <c r="G72"/>
  <c r="G54"/>
  <c r="G46"/>
  <c r="G47"/>
  <c r="G48"/>
  <c r="G49"/>
  <c r="G50"/>
  <c r="G51"/>
  <c r="G52"/>
  <c r="G53"/>
  <c r="G45"/>
  <c r="G43"/>
  <c r="G36"/>
  <c r="G37"/>
  <c r="G38"/>
  <c r="G39"/>
  <c r="G40"/>
  <c r="G41"/>
  <c r="G42"/>
  <c r="G35"/>
  <c r="G33"/>
  <c r="G32"/>
  <c r="G23"/>
  <c r="G24"/>
  <c r="G25"/>
  <c r="G26"/>
  <c r="G27"/>
  <c r="G28"/>
  <c r="G29"/>
  <c r="G30"/>
  <c r="G31"/>
  <c r="G22"/>
  <c r="G14"/>
  <c r="G15"/>
  <c r="G16"/>
  <c r="G17"/>
  <c r="G18"/>
  <c r="G19"/>
  <c r="G20"/>
  <c r="G13"/>
  <c r="G10"/>
  <c r="G11"/>
  <c r="G9"/>
  <c r="G8" s="1"/>
  <c r="J61" i="1" l="1"/>
  <c r="J60"/>
  <c r="J58"/>
  <c r="J57"/>
  <c r="J56"/>
  <c r="J55"/>
  <c r="J54"/>
  <c r="J53"/>
  <c r="J52"/>
  <c r="F42"/>
  <c r="G42"/>
  <c r="H42"/>
  <c r="I42"/>
  <c r="J41"/>
  <c r="J40"/>
  <c r="J39"/>
  <c r="J42" s="1"/>
  <c r="I21"/>
  <c r="J28"/>
  <c r="J26"/>
  <c r="G38"/>
  <c r="F38"/>
  <c r="J23"/>
  <c r="J24"/>
  <c r="J25"/>
  <c r="J27"/>
  <c r="E24"/>
  <c r="E26"/>
  <c r="J59" l="1"/>
  <c r="J62" s="1"/>
</calcChain>
</file>

<file path=xl/sharedStrings.xml><?xml version="1.0" encoding="utf-8"?>
<sst xmlns="http://schemas.openxmlformats.org/spreadsheetml/2006/main" count="979" uniqueCount="325">
  <si>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</si>
  <si>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</si>
  <si>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</si>
  <si>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</si>
  <si>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</si>
  <si>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</si>
  <si>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</si>
  <si>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</si>
  <si>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</si>
  <si>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</si>
  <si>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</si>
  <si>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</si>
  <si>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</si>
  <si>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</si>
  <si>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</si>
  <si>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</si>
  <si>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</si>
  <si>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</si>
  <si>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</si>
  <si>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</si>
  <si>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</si>
  <si>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</si>
  <si>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</si>
  <si>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</si>
  <si>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</si>
  <si>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</si>
  <si>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</si>
  <si>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</si>
  <si>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</si>
  <si>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</si>
  <si>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</si>
  <si>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</si>
  <si>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</si>
  <si>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</si>
  <si>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</si>
  <si>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</si>
  <si>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</si>
  <si>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</si>
  <si>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</si>
  <si>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</si>
  <si>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</si>
  <si>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</si>
  <si>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</si>
  <si>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1.2</t>
  </si>
  <si>
    <t>ZDRAVOTECHNIKA</t>
  </si>
  <si>
    <t>Objekt:</t>
  </si>
  <si>
    <t>Rozpočet:</t>
  </si>
  <si>
    <t>186</t>
  </si>
  <si>
    <t>ŠATNY ZŠ SLOVAN</t>
  </si>
  <si>
    <t>Stavba</t>
  </si>
  <si>
    <t>Celkem za stavbu</t>
  </si>
  <si>
    <t>CZK</t>
  </si>
  <si>
    <t>#POPS</t>
  </si>
  <si>
    <t>Popis stavby: 186 - ŠATNY ZŠ SLOVAN</t>
  </si>
  <si>
    <t>#POPO</t>
  </si>
  <si>
    <t>Popis objektu: 1.2 - ZDRAVOTECHNIKA</t>
  </si>
  <si>
    <t>#POPR</t>
  </si>
  <si>
    <t>Popis rozpočtu: 1.2 - ZDRAVOTECHNIKA</t>
  </si>
  <si>
    <t>Rekapitulace dílů</t>
  </si>
  <si>
    <t>Typ dílu</t>
  </si>
  <si>
    <t>96</t>
  </si>
  <si>
    <t>Bourání konstrukcí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</si>
  <si>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</si>
  <si>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</si>
  <si>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</si>
  <si>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</si>
  <si>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</si>
  <si>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</si>
  <si>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</si>
  <si>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</si>
  <si>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</si>
  <si>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Demontáže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</si>
  <si>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</si>
  <si>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</si>
  <si>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</si>
  <si>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</si>
  <si>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</si>
  <si>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</si>
  <si>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</si>
  <si>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</si>
  <si>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</si>
  <si>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</si>
  <si>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</si>
  <si>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</si>
  <si>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</si>
  <si>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</si>
  <si>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</si>
  <si>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</si>
  <si>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</si>
  <si>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</si>
  <si>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</si>
  <si>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</si>
  <si>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</si>
  <si>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</si>
  <si>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</si>
  <si>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</si>
  <si>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</si>
  <si>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</si>
  <si>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</si>
  <si>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</si>
  <si>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</si>
  <si>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</si>
  <si>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</si>
  <si>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</si>
  <si>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</si>
  <si>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</si>
  <si>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</si>
  <si>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</si>
  <si>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</si>
  <si>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</si>
  <si>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965042221R00</t>
  </si>
  <si>
    <t>Bourání mazanin betonových tl. nad 10 cm, pl. 1 m2</t>
  </si>
  <si>
    <t>m3</t>
  </si>
  <si>
    <t>RTS 24/ II</t>
  </si>
  <si>
    <t>Práce</t>
  </si>
  <si>
    <t>Běžná</t>
  </si>
  <si>
    <t>POL1_</t>
  </si>
  <si>
    <t>970031060R00</t>
  </si>
  <si>
    <t>Vrtání jádrové do zdiva cihelného do D 60 mm</t>
  </si>
  <si>
    <t>m</t>
  </si>
  <si>
    <t>974031132R00</t>
  </si>
  <si>
    <t>Vysekání rýh ve zdi cihelné 5 x 7 cm</t>
  </si>
  <si>
    <t>a01</t>
  </si>
  <si>
    <t>izolace PE 20*6</t>
  </si>
  <si>
    <t>Vlastní</t>
  </si>
  <si>
    <t>Indiv</t>
  </si>
  <si>
    <t>Specifikace</t>
  </si>
  <si>
    <t>POL3_</t>
  </si>
  <si>
    <t>a02</t>
  </si>
  <si>
    <t>dtto 25*6</t>
  </si>
  <si>
    <t>a03</t>
  </si>
  <si>
    <t>dtto 20*13</t>
  </si>
  <si>
    <t>a04</t>
  </si>
  <si>
    <t>dtto 25*13</t>
  </si>
  <si>
    <t>a05</t>
  </si>
  <si>
    <t>dtto 32*20</t>
  </si>
  <si>
    <t>a06</t>
  </si>
  <si>
    <t>dtto 48*13</t>
  </si>
  <si>
    <t>a08</t>
  </si>
  <si>
    <t>montáž izolace</t>
  </si>
  <si>
    <t>998713201R00</t>
  </si>
  <si>
    <t>Přesun hmot pro izolace tepelné, výšky do 6 m</t>
  </si>
  <si>
    <t>Přesun hmot</t>
  </si>
  <si>
    <t>POL7_</t>
  </si>
  <si>
    <t>721170962R00</t>
  </si>
  <si>
    <t>Provedení opravy vnitřní kanalizace, potrubí plastové, propojení dosavadního potrubí, D 63 mm</t>
  </si>
  <si>
    <t>kus</t>
  </si>
  <si>
    <t>721170965R00</t>
  </si>
  <si>
    <t>Provedení opravy vnitřní kanalizace, potrubí plastové, propojení dosavadního potrubí, D 110 mm</t>
  </si>
  <si>
    <t>721194104R00</t>
  </si>
  <si>
    <t>Vyvedení odpadních výpustek, D 40 x 1,8 mm</t>
  </si>
  <si>
    <t>721194105R00</t>
  </si>
  <si>
    <t>Vyvedení odpadních výpustek, D 50 x 1,8 mm</t>
  </si>
  <si>
    <t>721194109R00</t>
  </si>
  <si>
    <t>Vyvedení odpadních výpustek, D 110 x 2,3 mm</t>
  </si>
  <si>
    <t>b01</t>
  </si>
  <si>
    <t>koleno k WC 110</t>
  </si>
  <si>
    <t>ks</t>
  </si>
  <si>
    <t>b02</t>
  </si>
  <si>
    <t>koleno KG D110/87°</t>
  </si>
  <si>
    <t>b03</t>
  </si>
  <si>
    <t>trubka PVC KG 110 0,5m</t>
  </si>
  <si>
    <t>b04</t>
  </si>
  <si>
    <t>přechod PVC kamenina 110</t>
  </si>
  <si>
    <t>b05</t>
  </si>
  <si>
    <t>potrubí PP HT D50</t>
  </si>
  <si>
    <t>b06</t>
  </si>
  <si>
    <t>potrubí PP HT D75</t>
  </si>
  <si>
    <t>998721201R00</t>
  </si>
  <si>
    <t>Přesun hmot pro vnitřní kanalizaci, výšky do 6 m</t>
  </si>
  <si>
    <t>722130235R00</t>
  </si>
  <si>
    <t>Potrubí z trubek závitových pozinkovaných svařovaných 11 343, DN 40 mm</t>
  </si>
  <si>
    <t>722131935R00</t>
  </si>
  <si>
    <t>Oprava a propojení dosavadního závitového potrubí DN 40 mm</t>
  </si>
  <si>
    <t>722172913R00</t>
  </si>
  <si>
    <t>Provedení propojení plastového vodovodního potrubí polyfuzí, D 25 mm</t>
  </si>
  <si>
    <t>722172712R00</t>
  </si>
  <si>
    <t>Potrubí plastové PP-R Ekoplastik, bez zednických výpomocí, D 25 x 3,5 mm, PN 16</t>
  </si>
  <si>
    <t>722172742R00</t>
  </si>
  <si>
    <t>Potrubí plastové PP-RCT Ekoplastik, bez zednických výpomocí, D 20 x 2,3 mm, S 3,2</t>
  </si>
  <si>
    <t>722190401R00</t>
  </si>
  <si>
    <t>Vyvedení a upevnění výpustek DN 15 mm</t>
  </si>
  <si>
    <t>722280106R00</t>
  </si>
  <si>
    <t>Tlaková zkouška vodovodního potrubí DN 32 mm</t>
  </si>
  <si>
    <t>722290234R00</t>
  </si>
  <si>
    <t>Proplach a dezinfekce vodovodního potrubí DN 80 mm</t>
  </si>
  <si>
    <t>998722201R00</t>
  </si>
  <si>
    <t>Přesun hmot pro vnitřní vodovod, výšky do 6 m</t>
  </si>
  <si>
    <t>725119105R00</t>
  </si>
  <si>
    <t>Montáž splachovacích nádrží vysokopoložených</t>
  </si>
  <si>
    <t>725119306R00</t>
  </si>
  <si>
    <t>Montáž klozetu závěsného</t>
  </si>
  <si>
    <t>soubor</t>
  </si>
  <si>
    <t>725119401R00</t>
  </si>
  <si>
    <t>Montáž předstěnových systémů pro zazdění</t>
  </si>
  <si>
    <t>725129201R00</t>
  </si>
  <si>
    <t>Montáž pisoárového záchodku bez nádrže</t>
  </si>
  <si>
    <t>725219401R00</t>
  </si>
  <si>
    <t>Montáž umyvadel na šrouby do zdiva</t>
  </si>
  <si>
    <t>725339101R00</t>
  </si>
  <si>
    <t>Montáž výlevky diturvitové, bez nádrže a armatur</t>
  </si>
  <si>
    <t>725819401R00</t>
  </si>
  <si>
    <t>Montáž ventilu rohového s trubičkou G 1/2"</t>
  </si>
  <si>
    <t>725829201R00</t>
  </si>
  <si>
    <t>Montáž baterie umyvadlové a dřezové nástěnné chromové</t>
  </si>
  <si>
    <t>725829301R00</t>
  </si>
  <si>
    <t>Montáž baterie umyvadlové a dřezové stojánkové</t>
  </si>
  <si>
    <t>c01</t>
  </si>
  <si>
    <t>wc závěsné bez oplachu</t>
  </si>
  <si>
    <t>c02</t>
  </si>
  <si>
    <t>deska k wc</t>
  </si>
  <si>
    <t>c03</t>
  </si>
  <si>
    <t>konstrukce k wc pro zazdění</t>
  </si>
  <si>
    <t>c04</t>
  </si>
  <si>
    <t>tlačítko dvojité bílé</t>
  </si>
  <si>
    <t>c05</t>
  </si>
  <si>
    <t>pisoár LIVO s radarem a vest. zdrojem 230V</t>
  </si>
  <si>
    <t>c06</t>
  </si>
  <si>
    <t>umyvadlo JIKA LYRA PLUS 50cm</t>
  </si>
  <si>
    <t>c07</t>
  </si>
  <si>
    <t>sifon umyvadlový+výpusť+ m</t>
  </si>
  <si>
    <t>c08</t>
  </si>
  <si>
    <t>bat. umyv. stoj. elektronická na dvě vody</t>
  </si>
  <si>
    <t>c09</t>
  </si>
  <si>
    <t>zdroj 24V  30W</t>
  </si>
  <si>
    <t>c10</t>
  </si>
  <si>
    <t>výlevka ditur. stac.</t>
  </si>
  <si>
    <t>c11</t>
  </si>
  <si>
    <t>baterie nást. 30cm</t>
  </si>
  <si>
    <t>c12</t>
  </si>
  <si>
    <t>nádrž splach. vysokopolož.+ potrubí</t>
  </si>
  <si>
    <t>c13</t>
  </si>
  <si>
    <t>roh. ventil 1/2"</t>
  </si>
  <si>
    <t>c14</t>
  </si>
  <si>
    <t>hadička panc. 1/2"- 3/8" 40cm</t>
  </si>
  <si>
    <t>c15</t>
  </si>
  <si>
    <t>tryskový osoušeč rukou JET DRYER</t>
  </si>
  <si>
    <t>c16</t>
  </si>
  <si>
    <t>podl. vpusť s nerez. mřížkou a plovákem 150x150mm+ m</t>
  </si>
  <si>
    <t>c17</t>
  </si>
  <si>
    <t>zásobník na tekut. mýdla plast 800ml+m</t>
  </si>
  <si>
    <t>c18</t>
  </si>
  <si>
    <t>zásobníík ručníků nerez + m 250x120</t>
  </si>
  <si>
    <t>c19</t>
  </si>
  <si>
    <t>zásobník toalet. papíru nerez D250+ m</t>
  </si>
  <si>
    <t>998725201R00</t>
  </si>
  <si>
    <t>Přesun hmot pro zařizovací předměty, výšky do 6 m</t>
  </si>
  <si>
    <t>721210817R00</t>
  </si>
  <si>
    <t>Demontáž vpusti  DN 70 mm</t>
  </si>
  <si>
    <t>722130802R00</t>
  </si>
  <si>
    <t>Demontáž potrubí ocelových závitových, DN 40 mm</t>
  </si>
  <si>
    <t>725111910R00</t>
  </si>
  <si>
    <t>Oprava nádrží, odmontování splachovací trubky</t>
  </si>
  <si>
    <t>725111911R00</t>
  </si>
  <si>
    <t>Oprava nádrží, odmontování nádrže</t>
  </si>
  <si>
    <t>725110811R00</t>
  </si>
  <si>
    <t>Demontáž klozetů splachovacích</t>
  </si>
  <si>
    <t>725122817R00</t>
  </si>
  <si>
    <t>Demontáž pisoárů bez nádrže + 1 záchodkem</t>
  </si>
  <si>
    <t>725210821R00</t>
  </si>
  <si>
    <t>Demontáž umyvadel bez výtokových armatur</t>
  </si>
  <si>
    <t>725330820R00</t>
  </si>
  <si>
    <t>Demontáž výlevky diturvitové</t>
  </si>
  <si>
    <t>725810811R00</t>
  </si>
  <si>
    <t>Demontáž ventilu výtokového nástěnného</t>
  </si>
  <si>
    <t>725820801R00</t>
  </si>
  <si>
    <t>Demontáž baterie nástěnné do G 3/4"</t>
  </si>
  <si>
    <t>725860811R00</t>
  </si>
  <si>
    <t>Demontáž uzávěrek zápachových jednoduchých</t>
  </si>
  <si>
    <t>733110806R00</t>
  </si>
  <si>
    <t>Demontáž potrubí ocelového závitového do DN 15-32</t>
  </si>
  <si>
    <t>733110808R00</t>
  </si>
  <si>
    <t>Demontáž potrubí ocelového závitového do DN 32-50</t>
  </si>
  <si>
    <t>733890801R00</t>
  </si>
  <si>
    <t>Přemístění vybouraných hmot - potrubí, H do 6 m</t>
  </si>
  <si>
    <t>t</t>
  </si>
  <si>
    <t>734200821R00</t>
  </si>
  <si>
    <t>Demontáž armatur se 2závity do G 1/2</t>
  </si>
  <si>
    <t>735111810R00</t>
  </si>
  <si>
    <t>Demontáž těles otopných litinových článkových</t>
  </si>
  <si>
    <t>m2</t>
  </si>
  <si>
    <t>735191910R00</t>
  </si>
  <si>
    <t>Napuštění vody do otopného systému - bez kotle</t>
  </si>
  <si>
    <t>735494811R00</t>
  </si>
  <si>
    <t>Vypuštění vody z otopných těles</t>
  </si>
  <si>
    <t>01</t>
  </si>
  <si>
    <t>demontáž osoušeče</t>
  </si>
  <si>
    <t>733111126R00</t>
  </si>
  <si>
    <t>Potrubí závit. bezešvé běžné níz./středotl.,DN 32</t>
  </si>
  <si>
    <t>733113113R00</t>
  </si>
  <si>
    <t>Příplatek za zhotovení přípojky DN 15</t>
  </si>
  <si>
    <t>733163102R00</t>
  </si>
  <si>
    <t>Potrubí z měděných trubek vytápění D 15 x 1,0 mm</t>
  </si>
  <si>
    <t>733190106R00</t>
  </si>
  <si>
    <t>Tlaková zkouška potrubí  DN 32</t>
  </si>
  <si>
    <t>998733201R00</t>
  </si>
  <si>
    <t>Přesun hmot pro rozvody potrubí, výšky do 6 m</t>
  </si>
  <si>
    <t>734209102R00</t>
  </si>
  <si>
    <t>Montáž armatur závitových,s 1závitem, G 3/8</t>
  </si>
  <si>
    <t>734209103R00</t>
  </si>
  <si>
    <t>Montáž armatur závitových,s 1závitem, G 1/2</t>
  </si>
  <si>
    <t>734209113R00</t>
  </si>
  <si>
    <t>Montáž armatur závitových,se 2závity, G 1/2</t>
  </si>
  <si>
    <t>e01</t>
  </si>
  <si>
    <t>termost. ventil  1/2" př.</t>
  </si>
  <si>
    <t>e02</t>
  </si>
  <si>
    <t>uzav. šroubení  1/2" př.</t>
  </si>
  <si>
    <t>e03</t>
  </si>
  <si>
    <t>autom. odvz. ventil 3/8"</t>
  </si>
  <si>
    <t>e04</t>
  </si>
  <si>
    <t>vyp. kohout 1/2"</t>
  </si>
  <si>
    <t>998734201R00</t>
  </si>
  <si>
    <t>Přesun hmot pro armatury, výšky do 6 m</t>
  </si>
  <si>
    <t>735159210R00</t>
  </si>
  <si>
    <t>Montáž panelových těles dvouřadých do délky 1140 mm</t>
  </si>
  <si>
    <t>d01</t>
  </si>
  <si>
    <t>ocel. desk. těleso 2deska 1 příd. plocha, v=600mm, l=600mm</t>
  </si>
  <si>
    <t>d02</t>
  </si>
  <si>
    <t>dtto v-600mm, l=800mm</t>
  </si>
  <si>
    <t>998735201R00</t>
  </si>
  <si>
    <t>Přesun hmot pro otopná tělesa, výšky do 6 m</t>
  </si>
  <si>
    <t>783424740R00</t>
  </si>
  <si>
    <t>Nátěr syntetický potrubí do DN 50 mm základní</t>
  </si>
  <si>
    <t>END</t>
  </si>
  <si>
    <t>Výkaz výměr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</si>
</sst>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6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4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4" fillId="4" borderId="28" xfId="0" applyFont="1" applyFill="1" applyBorder="1" applyAlignment="1">
      <alignment horizontal="center" vertical="center" wrapText="1"/>
    </xf>
    <xf numFmtId="0" fontId="14" fillId="4" borderId="29" xfId="0" applyFont="1" applyFill="1" applyBorder="1" applyAlignment="1">
      <alignment horizontal="center" vertical="center" wrapText="1"/>
    </xf>
    <xf numFmtId="0" fontId="14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5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5" fontId="15" fillId="0" borderId="0" xfId="0" applyNumberFormat="1" applyFont="1" applyBorder="1" applyAlignment="1">
      <alignment vertical="top" shrinkToFit="1"/>
    </xf>
    <xf numFmtId="4" fontId="15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5" fillId="0" borderId="39" xfId="0" applyFont="1" applyBorder="1" applyAlignment="1">
      <alignment vertical="top"/>
    </xf>
    <xf numFmtId="49" fontId="15" fillId="0" borderId="40" xfId="0" applyNumberFormat="1" applyFont="1" applyBorder="1" applyAlignment="1">
      <alignment vertical="top"/>
    </xf>
    <xf numFmtId="0" fontId="15" fillId="0" borderId="40" xfId="0" applyFont="1" applyBorder="1" applyAlignment="1">
      <alignment horizontal="center" vertical="top" shrinkToFit="1"/>
    </xf>
    <xf numFmtId="165" fontId="15" fillId="0" borderId="40" xfId="0" applyNumberFormat="1" applyFont="1" applyBorder="1" applyAlignment="1">
      <alignment vertical="top" shrinkToFit="1"/>
    </xf>
    <xf numFmtId="4" fontId="15" fillId="0" borderId="40" xfId="0" applyNumberFormat="1" applyFont="1" applyBorder="1" applyAlignment="1">
      <alignment vertical="top" shrinkToFit="1"/>
    </xf>
    <xf numFmtId="0" fontId="15" fillId="0" borderId="41" xfId="0" applyFont="1" applyBorder="1" applyAlignment="1">
      <alignment vertical="top"/>
    </xf>
    <xf numFmtId="49" fontId="15" fillId="0" borderId="42" xfId="0" applyNumberFormat="1" applyFont="1" applyBorder="1" applyAlignment="1">
      <alignment vertical="top"/>
    </xf>
    <xf numFmtId="0" fontId="15" fillId="0" borderId="42" xfId="0" applyFont="1" applyBorder="1" applyAlignment="1">
      <alignment horizontal="center" vertical="top" shrinkToFit="1"/>
    </xf>
    <xf numFmtId="165" fontId="15" fillId="0" borderId="42" xfId="0" applyNumberFormat="1" applyFont="1" applyBorder="1" applyAlignment="1">
      <alignment vertical="top" shrinkToFit="1"/>
    </xf>
    <xf numFmtId="4" fontId="15" fillId="0" borderId="42" xfId="0" applyNumberFormat="1" applyFont="1" applyBorder="1" applyAlignment="1">
      <alignment vertical="top" shrinkToFit="1"/>
    </xf>
    <xf numFmtId="4" fontId="15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5" fillId="0" borderId="42" xfId="0" applyNumberFormat="1" applyFont="1" applyBorder="1" applyAlignment="1">
      <alignment horizontal="left" vertical="top" wrapText="1"/>
    </xf>
    <xf numFmtId="49" fontId="15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3.2"/>
  <sheetData>
    <row r="1" spans="1:7">
      <c r="A1" s="21" t="s">
        <v>40</v>
      </c>
    </row>
    <row r="2" spans="1:7" ht="57.75" customHeight="1">
      <c r="A2" s="175" t="s">
        <v>41</v>
      </c>
      <c r="B2" s="175"/>
      <c r="C2" s="175"/>
      <c r="D2" s="175"/>
      <c r="E2" s="175"/>
      <c r="F2" s="175"/>
      <c r="G2" s="17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5"/>
  <sheetViews>
    <sheetView showGridLines="0" tabSelected="1" topLeftCell="B1" zoomScale="80" zoomScaleNormal="80" zoomScaleSheetLayoutView="75" workbookViewId="0">
      <selection activeCell="I83" sqref="I83"/>
    </sheetView>
  </sheetViews>
  <sheetFormatPr defaultColWidth="9" defaultRowHeight="13.2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>
      <c r="A1" s="47" t="s">
        <v>38</v>
      </c>
      <c r="B1" s="211" t="s">
        <v>4</v>
      </c>
      <c r="C1" s="212"/>
      <c r="D1" s="212"/>
      <c r="E1" s="212"/>
      <c r="F1" s="212"/>
      <c r="G1" s="212"/>
      <c r="H1" s="212"/>
      <c r="I1" s="212"/>
      <c r="J1" s="213"/>
    </row>
    <row r="2" spans="1:15" ht="36" customHeight="1">
      <c r="A2" s="2"/>
      <c r="B2" s="77" t="s">
        <v>24</v>
      </c>
      <c r="C2" s="78"/>
      <c r="D2" s="79" t="s">
        <v>47</v>
      </c>
      <c r="E2" s="217" t="s">
        <v>48</v>
      </c>
      <c r="F2" s="218"/>
      <c r="G2" s="218"/>
      <c r="H2" s="218"/>
      <c r="I2" s="218"/>
      <c r="J2" s="219"/>
      <c r="O2" s="1"/>
    </row>
    <row r="3" spans="1:15" ht="27" customHeight="1">
      <c r="A3" s="2"/>
      <c r="B3" s="80" t="s">
        <v>45</v>
      </c>
      <c r="C3" s="78"/>
      <c r="D3" s="81" t="s">
        <v>43</v>
      </c>
      <c r="E3" s="220" t="s">
        <v>44</v>
      </c>
      <c r="F3" s="221"/>
      <c r="G3" s="221"/>
      <c r="H3" s="221"/>
      <c r="I3" s="221"/>
      <c r="J3" s="222"/>
    </row>
    <row r="4" spans="1:15" ht="23.25" customHeight="1">
      <c r="A4" s="76">
        <v>424</v>
      </c>
      <c r="B4" s="82" t="s">
        <v>46</v>
      </c>
      <c r="C4" s="83"/>
      <c r="D4" s="84" t="s">
        <v>43</v>
      </c>
      <c r="E4" s="200" t="s">
        <v>44</v>
      </c>
      <c r="F4" s="201"/>
      <c r="G4" s="201"/>
      <c r="H4" s="201"/>
      <c r="I4" s="201"/>
      <c r="J4" s="202"/>
    </row>
    <row r="5" spans="1:15" ht="24" customHeight="1">
      <c r="A5" s="2"/>
      <c r="B5" s="31" t="s">
        <v>23</v>
      </c>
      <c r="D5" s="205"/>
      <c r="E5" s="206"/>
      <c r="F5" s="206"/>
      <c r="G5" s="206"/>
      <c r="H5" s="18" t="s">
        <v>42</v>
      </c>
      <c r="I5" s="22"/>
      <c r="J5" s="8"/>
    </row>
    <row r="6" spans="1:15" ht="15.75" customHeight="1">
      <c r="A6" s="2"/>
      <c r="B6" s="28"/>
      <c r="C6" s="55"/>
      <c r="D6" s="207"/>
      <c r="E6" s="208"/>
      <c r="F6" s="208"/>
      <c r="G6" s="208"/>
      <c r="H6" s="18" t="s">
        <v>36</v>
      </c>
      <c r="I6" s="22"/>
      <c r="J6" s="8"/>
    </row>
    <row r="7" spans="1:15" ht="15.75" customHeight="1">
      <c r="A7" s="2"/>
      <c r="B7" s="29"/>
      <c r="C7" s="56"/>
      <c r="D7" s="53"/>
      <c r="E7" s="209"/>
      <c r="F7" s="210"/>
      <c r="G7" s="210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224"/>
      <c r="E11" s="224"/>
      <c r="F11" s="224"/>
      <c r="G11" s="224"/>
      <c r="H11" s="18" t="s">
        <v>42</v>
      </c>
      <c r="I11" s="22"/>
      <c r="J11" s="8"/>
    </row>
    <row r="12" spans="1:15" ht="15.75" customHeight="1">
      <c r="A12" s="2"/>
      <c r="B12" s="28"/>
      <c r="C12" s="55"/>
      <c r="D12" s="199"/>
      <c r="E12" s="199"/>
      <c r="F12" s="199"/>
      <c r="G12" s="199"/>
      <c r="H12" s="18" t="s">
        <v>36</v>
      </c>
      <c r="I12" s="22"/>
      <c r="J12" s="8"/>
    </row>
    <row r="13" spans="1:15" ht="15.75" customHeight="1">
      <c r="A13" s="2"/>
      <c r="B13" s="29"/>
      <c r="C13" s="56"/>
      <c r="D13" s="53"/>
      <c r="E13" s="203"/>
      <c r="F13" s="204"/>
      <c r="G13" s="204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61"/>
      <c r="D15" s="54"/>
      <c r="E15" s="223"/>
      <c r="F15" s="223"/>
      <c r="G15" s="225"/>
      <c r="H15" s="225"/>
      <c r="I15" s="225" t="s">
        <v>31</v>
      </c>
      <c r="J15" s="226"/>
    </row>
    <row r="16" spans="1:15" ht="23.25" customHeight="1">
      <c r="A16" s="137" t="s">
        <v>26</v>
      </c>
      <c r="B16" s="38" t="s">
        <v>26</v>
      </c>
      <c r="C16" s="62"/>
      <c r="D16" s="63"/>
      <c r="E16" s="188"/>
      <c r="F16" s="189"/>
      <c r="G16" s="188"/>
      <c r="H16" s="189"/>
      <c r="I16" s="188"/>
      <c r="J16" s="190"/>
    </row>
    <row r="17" spans="1:10" ht="23.25" customHeight="1">
      <c r="A17" s="137" t="s">
        <v>27</v>
      </c>
      <c r="B17" s="38" t="s">
        <v>27</v>
      </c>
      <c r="C17" s="62"/>
      <c r="D17" s="63"/>
      <c r="E17" s="188"/>
      <c r="F17" s="189"/>
      <c r="G17" s="188"/>
      <c r="H17" s="189"/>
      <c r="I17" s="188"/>
      <c r="J17" s="190"/>
    </row>
    <row r="18" spans="1:10" ht="23.25" customHeight="1">
      <c r="A18" s="137" t="s">
        <v>28</v>
      </c>
      <c r="B18" s="38" t="s">
        <v>28</v>
      </c>
      <c r="C18" s="62"/>
      <c r="D18" s="63"/>
      <c r="E18" s="188"/>
      <c r="F18" s="189"/>
      <c r="G18" s="188"/>
      <c r="H18" s="189"/>
      <c r="I18" s="188">
        <v>0</v>
      </c>
      <c r="J18" s="190"/>
    </row>
    <row r="19" spans="1:10" ht="23.25" customHeight="1">
      <c r="A19" s="137" t="s">
        <v>80</v>
      </c>
      <c r="B19" s="38" t="s">
        <v>29</v>
      </c>
      <c r="C19" s="62"/>
      <c r="D19" s="63"/>
      <c r="E19" s="188"/>
      <c r="F19" s="189"/>
      <c r="G19" s="188"/>
      <c r="H19" s="189"/>
      <c r="I19" s="188">
        <v>0</v>
      </c>
      <c r="J19" s="190"/>
    </row>
    <row r="20" spans="1:10" ht="23.25" customHeight="1">
      <c r="A20" s="137" t="s">
        <v>81</v>
      </c>
      <c r="B20" s="38" t="s">
        <v>30</v>
      </c>
      <c r="C20" s="62"/>
      <c r="D20" s="63"/>
      <c r="E20" s="188"/>
      <c r="F20" s="189"/>
      <c r="G20" s="188"/>
      <c r="H20" s="189"/>
      <c r="I20" s="188">
        <v>0</v>
      </c>
      <c r="J20" s="190"/>
    </row>
    <row r="21" spans="1:10" ht="23.25" customHeight="1">
      <c r="A21" s="2"/>
      <c r="B21" s="48" t="s">
        <v>31</v>
      </c>
      <c r="C21" s="64"/>
      <c r="D21" s="65"/>
      <c r="E21" s="191"/>
      <c r="F21" s="227"/>
      <c r="G21" s="191"/>
      <c r="H21" s="227"/>
      <c r="I21" s="191">
        <f>SUM(I16:J20)</f>
        <v>0</v>
      </c>
      <c r="J21" s="192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/>
      <c r="B23" s="38" t="s">
        <v>13</v>
      </c>
      <c r="C23" s="62"/>
      <c r="D23" s="63"/>
      <c r="E23" s="67">
        <v>12</v>
      </c>
      <c r="F23" s="39" t="s">
        <v>0</v>
      </c>
      <c r="G23" s="186">
        <v>0</v>
      </c>
      <c r="H23" s="187"/>
      <c r="I23" s="187"/>
      <c r="J23" s="40" t="str">
        <f t="shared" ref="J23:J28" si="0">Mena</f>
        <v>CZK</v>
      </c>
    </row>
    <row r="24" spans="1:10" ht="23.25" customHeight="1">
      <c r="A24" s="2"/>
      <c r="B24" s="38" t="s">
        <v>14</v>
      </c>
      <c r="C24" s="62"/>
      <c r="D24" s="63"/>
      <c r="E24" s="67">
        <f>SazbaDPH1</f>
        <v>12</v>
      </c>
      <c r="F24" s="39" t="s">
        <v>0</v>
      </c>
      <c r="G24" s="184">
        <v>0</v>
      </c>
      <c r="H24" s="185"/>
      <c r="I24" s="185"/>
      <c r="J24" s="40" t="str">
        <f t="shared" si="0"/>
        <v>CZK</v>
      </c>
    </row>
    <row r="25" spans="1:10" ht="23.25" customHeight="1">
      <c r="A25" s="2"/>
      <c r="B25" s="38" t="s">
        <v>15</v>
      </c>
      <c r="C25" s="62"/>
      <c r="D25" s="63"/>
      <c r="E25" s="67">
        <v>21</v>
      </c>
      <c r="F25" s="39" t="s">
        <v>0</v>
      </c>
      <c r="G25" s="186">
        <v>0</v>
      </c>
      <c r="H25" s="187"/>
      <c r="I25" s="187"/>
      <c r="J25" s="40" t="str">
        <f t="shared" si="0"/>
        <v>CZK</v>
      </c>
    </row>
    <row r="26" spans="1:10" ht="23.25" customHeight="1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14">
        <f>ZakladDPHZakl*0.21</f>
        <v>0</v>
      </c>
      <c r="H26" s="215"/>
      <c r="I26" s="215"/>
      <c r="J26" s="37" t="str">
        <f t="shared" si="0"/>
        <v>CZK</v>
      </c>
    </row>
    <row r="27" spans="1:10" ht="23.25" customHeight="1" thickBot="1">
      <c r="A27" s="2"/>
      <c r="B27" s="31" t="s">
        <v>5</v>
      </c>
      <c r="C27" s="70"/>
      <c r="D27" s="71"/>
      <c r="E27" s="70"/>
      <c r="F27" s="16"/>
      <c r="G27" s="216">
        <v>0</v>
      </c>
      <c r="H27" s="216"/>
      <c r="I27" s="216"/>
      <c r="J27" s="41" t="str">
        <f t="shared" si="0"/>
        <v>CZK</v>
      </c>
    </row>
    <row r="28" spans="1:10" ht="27.75" hidden="1" customHeight="1" thickBot="1">
      <c r="A28" s="2"/>
      <c r="B28" s="110" t="s">
        <v>25</v>
      </c>
      <c r="C28" s="111"/>
      <c r="D28" s="111"/>
      <c r="E28" s="112"/>
      <c r="F28" s="113"/>
      <c r="G28" s="193">
        <v>284848.67</v>
      </c>
      <c r="H28" s="194"/>
      <c r="I28" s="194"/>
      <c r="J28" s="114" t="str">
        <f t="shared" si="0"/>
        <v>CZK</v>
      </c>
    </row>
    <row r="29" spans="1:10" ht="27.75" customHeight="1" thickBot="1">
      <c r="A29" s="2"/>
      <c r="B29" s="110" t="s">
        <v>37</v>
      </c>
      <c r="C29" s="115"/>
      <c r="D29" s="115"/>
      <c r="E29" s="115"/>
      <c r="F29" s="116"/>
      <c r="G29" s="193">
        <f>ZakladDPHZakl+DPHZakl</f>
        <v>0</v>
      </c>
      <c r="H29" s="193"/>
      <c r="I29" s="193"/>
      <c r="J29" s="117" t="s">
        <v>51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195"/>
      <c r="E34" s="196"/>
      <c r="G34" s="197"/>
      <c r="H34" s="198"/>
      <c r="I34" s="198"/>
      <c r="J34" s="25"/>
    </row>
    <row r="35" spans="1:10" ht="12.75" customHeight="1">
      <c r="A35" s="2"/>
      <c r="B35" s="2"/>
      <c r="D35" s="183" t="s">
        <v>2</v>
      </c>
      <c r="E35" s="183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>
      <c r="A39" s="86">
        <v>1</v>
      </c>
      <c r="B39" s="96" t="s">
        <v>49</v>
      </c>
      <c r="C39" s="178"/>
      <c r="D39" s="178"/>
      <c r="E39" s="178"/>
      <c r="F39" s="97">
        <v>0</v>
      </c>
      <c r="G39" s="98">
        <v>284848.67</v>
      </c>
      <c r="H39" s="99">
        <v>59818.22</v>
      </c>
      <c r="I39" s="99">
        <v>344666.89</v>
      </c>
      <c r="J39" s="100">
        <f>IF(CenaCelkemVypocet=0,"",I39/CenaCelkemVypocet*100)</f>
        <v>100</v>
      </c>
    </row>
    <row r="40" spans="1:10" ht="25.5" hidden="1" customHeight="1">
      <c r="A40" s="86">
        <v>2</v>
      </c>
      <c r="B40" s="101" t="s">
        <v>43</v>
      </c>
      <c r="C40" s="179" t="s">
        <v>44</v>
      </c>
      <c r="D40" s="179"/>
      <c r="E40" s="179"/>
      <c r="F40" s="102">
        <v>0</v>
      </c>
      <c r="G40" s="103">
        <v>284848.67</v>
      </c>
      <c r="H40" s="103">
        <v>59818.22</v>
      </c>
      <c r="I40" s="103">
        <v>344666.89</v>
      </c>
      <c r="J40" s="104">
        <f>IF(CenaCelkemVypocet=0,"",I40/CenaCelkemVypocet*100)</f>
        <v>100</v>
      </c>
    </row>
    <row r="41" spans="1:10" ht="25.5" hidden="1" customHeight="1">
      <c r="A41" s="86">
        <v>3</v>
      </c>
      <c r="B41" s="105" t="s">
        <v>43</v>
      </c>
      <c r="C41" s="178" t="s">
        <v>44</v>
      </c>
      <c r="D41" s="178"/>
      <c r="E41" s="178"/>
      <c r="F41" s="106">
        <v>0</v>
      </c>
      <c r="G41" s="99">
        <v>284848.67</v>
      </c>
      <c r="H41" s="99">
        <v>59818.22</v>
      </c>
      <c r="I41" s="99">
        <v>344666.89</v>
      </c>
      <c r="J41" s="100">
        <f>IF(CenaCelkemVypocet=0,"",I41/CenaCelkemVypocet*100)</f>
        <v>100</v>
      </c>
    </row>
    <row r="42" spans="1:10" ht="25.5" hidden="1" customHeight="1">
      <c r="A42" s="86"/>
      <c r="B42" s="180" t="s">
        <v>50</v>
      </c>
      <c r="C42" s="181"/>
      <c r="D42" s="181"/>
      <c r="E42" s="182"/>
      <c r="F42" s="107">
        <f>SUMIF(A39:A41,"=1",F39:F41)</f>
        <v>0</v>
      </c>
      <c r="G42" s="108">
        <f>SUMIF(A39:A41,"=1",G39:G41)</f>
        <v>284848.67</v>
      </c>
      <c r="H42" s="108">
        <f>SUMIF(A39:A41,"=1",H39:H41)</f>
        <v>59818.22</v>
      </c>
      <c r="I42" s="108">
        <f>SUMIF(A39:A41,"=1",I39:I41)</f>
        <v>344666.89</v>
      </c>
      <c r="J42" s="109">
        <f>SUMIF(A39:A41,"=1",J39:J41)</f>
        <v>100</v>
      </c>
    </row>
    <row r="44" spans="1:10">
      <c r="A44" t="s">
        <v>52</v>
      </c>
      <c r="B44" t="s">
        <v>53</v>
      </c>
    </row>
    <row r="45" spans="1:10">
      <c r="A45" t="s">
        <v>54</v>
      </c>
      <c r="B45" t="s">
        <v>55</v>
      </c>
    </row>
    <row r="46" spans="1:10">
      <c r="A46" t="s">
        <v>56</v>
      </c>
      <c r="B46" t="s">
        <v>57</v>
      </c>
    </row>
    <row r="49" spans="1:10" ht="15.6">
      <c r="B49" s="118" t="s">
        <v>58</v>
      </c>
    </row>
    <row r="51" spans="1:10" ht="25.5" customHeight="1">
      <c r="A51" s="120"/>
      <c r="B51" s="123" t="s">
        <v>18</v>
      </c>
      <c r="C51" s="123" t="s">
        <v>6</v>
      </c>
      <c r="D51" s="124"/>
      <c r="E51" s="124"/>
      <c r="F51" s="125" t="s">
        <v>59</v>
      </c>
      <c r="G51" s="125"/>
      <c r="H51" s="125"/>
      <c r="I51" s="125" t="s">
        <v>31</v>
      </c>
      <c r="J51" s="125" t="s">
        <v>0</v>
      </c>
    </row>
    <row r="52" spans="1:10" ht="36.75" customHeight="1">
      <c r="A52" s="121"/>
      <c r="B52" s="126" t="s">
        <v>60</v>
      </c>
      <c r="C52" s="176" t="s">
        <v>61</v>
      </c>
      <c r="D52" s="177"/>
      <c r="E52" s="177"/>
      <c r="F52" s="135" t="s">
        <v>26</v>
      </c>
      <c r="G52" s="127"/>
      <c r="H52" s="127"/>
      <c r="I52" s="127"/>
      <c r="J52" s="132" t="str">
        <f>IF(I62=0,"",I52/I62*100)</f>
        <v/>
      </c>
    </row>
    <row r="53" spans="1:10" ht="36.75" customHeight="1">
      <c r="A53" s="121"/>
      <c r="B53" s="126" t="s">
        <v>62</v>
      </c>
      <c r="C53" s="176" t="s">
        <v>63</v>
      </c>
      <c r="D53" s="177"/>
      <c r="E53" s="177"/>
      <c r="F53" s="135" t="s">
        <v>27</v>
      </c>
      <c r="G53" s="127"/>
      <c r="H53" s="127"/>
      <c r="I53" s="127"/>
      <c r="J53" s="132" t="str">
        <f>IF(I62=0,"",I53/I62*100)</f>
        <v/>
      </c>
    </row>
    <row r="54" spans="1:10" ht="36.75" customHeight="1">
      <c r="A54" s="121"/>
      <c r="B54" s="126" t="s">
        <v>64</v>
      </c>
      <c r="C54" s="176" t="s">
        <v>65</v>
      </c>
      <c r="D54" s="177"/>
      <c r="E54" s="177"/>
      <c r="F54" s="135" t="s">
        <v>27</v>
      </c>
      <c r="G54" s="127"/>
      <c r="H54" s="127"/>
      <c r="I54" s="127"/>
      <c r="J54" s="132" t="str">
        <f>IF(I62=0,"",I54/I62*100)</f>
        <v/>
      </c>
    </row>
    <row r="55" spans="1:10" ht="36.75" customHeight="1">
      <c r="A55" s="121"/>
      <c r="B55" s="126" t="s">
        <v>66</v>
      </c>
      <c r="C55" s="176" t="s">
        <v>67</v>
      </c>
      <c r="D55" s="177"/>
      <c r="E55" s="177"/>
      <c r="F55" s="135" t="s">
        <v>27</v>
      </c>
      <c r="G55" s="127"/>
      <c r="H55" s="127"/>
      <c r="I55" s="127"/>
      <c r="J55" s="132" t="str">
        <f>IF(I62=0,"",I55/I62*100)</f>
        <v/>
      </c>
    </row>
    <row r="56" spans="1:10" ht="36.75" customHeight="1">
      <c r="A56" s="121"/>
      <c r="B56" s="126" t="s">
        <v>68</v>
      </c>
      <c r="C56" s="176" t="s">
        <v>69</v>
      </c>
      <c r="D56" s="177"/>
      <c r="E56" s="177"/>
      <c r="F56" s="135" t="s">
        <v>27</v>
      </c>
      <c r="G56" s="127"/>
      <c r="H56" s="127"/>
      <c r="I56" s="127"/>
      <c r="J56" s="132" t="str">
        <f>IF(I62=0,"",I56/I62*100)</f>
        <v/>
      </c>
    </row>
    <row r="57" spans="1:10" ht="36.75" customHeight="1">
      <c r="A57" s="121"/>
      <c r="B57" s="126" t="s">
        <v>70</v>
      </c>
      <c r="C57" s="176" t="s">
        <v>71</v>
      </c>
      <c r="D57" s="177"/>
      <c r="E57" s="177"/>
      <c r="F57" s="135" t="s">
        <v>27</v>
      </c>
      <c r="G57" s="127"/>
      <c r="H57" s="127"/>
      <c r="I57" s="127"/>
      <c r="J57" s="132" t="str">
        <f>IF(I62=0,"",I57/I62*100)</f>
        <v/>
      </c>
    </row>
    <row r="58" spans="1:10" ht="36.75" customHeight="1">
      <c r="A58" s="121"/>
      <c r="B58" s="126" t="s">
        <v>72</v>
      </c>
      <c r="C58" s="176" t="s">
        <v>73</v>
      </c>
      <c r="D58" s="177"/>
      <c r="E58" s="177"/>
      <c r="F58" s="135" t="s">
        <v>27</v>
      </c>
      <c r="G58" s="127"/>
      <c r="H58" s="127"/>
      <c r="I58" s="127"/>
      <c r="J58" s="132" t="str">
        <f>IF(I62=0,"",I58/I62*100)</f>
        <v/>
      </c>
    </row>
    <row r="59" spans="1:10" ht="36.75" customHeight="1">
      <c r="A59" s="121"/>
      <c r="B59" s="126" t="s">
        <v>74</v>
      </c>
      <c r="C59" s="176" t="s">
        <v>75</v>
      </c>
      <c r="D59" s="177"/>
      <c r="E59" s="177"/>
      <c r="F59" s="135" t="s">
        <v>27</v>
      </c>
      <c r="G59" s="127"/>
      <c r="H59" s="127"/>
      <c r="I59" s="127"/>
      <c r="J59" s="132" t="str">
        <f>IF(I62=0,"",I59/I62*100)</f>
        <v/>
      </c>
    </row>
    <row r="60" spans="1:10" ht="36.75" customHeight="1">
      <c r="A60" s="121"/>
      <c r="B60" s="126" t="s">
        <v>76</v>
      </c>
      <c r="C60" s="176" t="s">
        <v>77</v>
      </c>
      <c r="D60" s="177"/>
      <c r="E60" s="177"/>
      <c r="F60" s="135" t="s">
        <v>27</v>
      </c>
      <c r="G60" s="127"/>
      <c r="H60" s="127"/>
      <c r="I60" s="127"/>
      <c r="J60" s="132" t="str">
        <f>IF(I62=0,"",I60/I62*100)</f>
        <v/>
      </c>
    </row>
    <row r="61" spans="1:10" ht="36.75" customHeight="1">
      <c r="A61" s="121"/>
      <c r="B61" s="126" t="s">
        <v>78</v>
      </c>
      <c r="C61" s="176" t="s">
        <v>79</v>
      </c>
      <c r="D61" s="177"/>
      <c r="E61" s="177"/>
      <c r="F61" s="135" t="s">
        <v>27</v>
      </c>
      <c r="G61" s="127"/>
      <c r="H61" s="127"/>
      <c r="I61" s="127"/>
      <c r="J61" s="132" t="str">
        <f>IF(I62=0,"",I61/I62*100)</f>
        <v/>
      </c>
    </row>
    <row r="62" spans="1:10" ht="25.5" customHeight="1">
      <c r="A62" s="122"/>
      <c r="B62" s="128" t="s">
        <v>1</v>
      </c>
      <c r="C62" s="129"/>
      <c r="D62" s="130"/>
      <c r="E62" s="130"/>
      <c r="F62" s="136"/>
      <c r="G62" s="131"/>
      <c r="H62" s="131"/>
      <c r="I62" s="131"/>
      <c r="J62" s="133">
        <f>SUM(J52:J61)</f>
        <v>0</v>
      </c>
    </row>
    <row r="63" spans="1:10">
      <c r="F63" s="85"/>
      <c r="G63" s="85"/>
      <c r="H63" s="85"/>
      <c r="I63" s="85"/>
      <c r="J63" s="134"/>
    </row>
    <row r="64" spans="1:10">
      <c r="F64" s="85"/>
      <c r="G64" s="85"/>
      <c r="H64" s="85"/>
      <c r="I64" s="85"/>
      <c r="J64" s="134"/>
    </row>
    <row r="65" spans="6:10">
      <c r="F65" s="85"/>
      <c r="G65" s="85"/>
      <c r="H65" s="85"/>
      <c r="I65" s="85"/>
      <c r="J65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8:E58"/>
    <mergeCell ref="C59:E59"/>
    <mergeCell ref="C60:E60"/>
    <mergeCell ref="C61:E61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>
      <c r="A1" s="228" t="s">
        <v>7</v>
      </c>
      <c r="B1" s="228"/>
      <c r="C1" s="229"/>
      <c r="D1" s="228"/>
      <c r="E1" s="228"/>
      <c r="F1" s="228"/>
      <c r="G1" s="228"/>
    </row>
    <row r="2" spans="1:7" ht="24.9" customHeight="1">
      <c r="A2" s="50" t="s">
        <v>8</v>
      </c>
      <c r="B2" s="49"/>
      <c r="C2" s="230"/>
      <c r="D2" s="230"/>
      <c r="E2" s="230"/>
      <c r="F2" s="230"/>
      <c r="G2" s="231"/>
    </row>
    <row r="3" spans="1:7" ht="24.9" customHeight="1">
      <c r="A3" s="50" t="s">
        <v>9</v>
      </c>
      <c r="B3" s="49"/>
      <c r="C3" s="230"/>
      <c r="D3" s="230"/>
      <c r="E3" s="230"/>
      <c r="F3" s="230"/>
      <c r="G3" s="231"/>
    </row>
    <row r="4" spans="1:7" ht="24.9" customHeight="1">
      <c r="A4" s="50" t="s">
        <v>10</v>
      </c>
      <c r="B4" s="49"/>
      <c r="C4" s="230"/>
      <c r="D4" s="230"/>
      <c r="E4" s="230"/>
      <c r="F4" s="230"/>
      <c r="G4" s="231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zoomScale="90" zoomScaleNormal="90" workbookViewId="0">
      <pane ySplit="7" topLeftCell="A8" activePane="bottomLeft" state="frozen"/>
      <selection pane="bottomLeft" activeCell="AB14" sqref="AB14"/>
    </sheetView>
  </sheetViews>
  <sheetFormatPr defaultRowHeight="13.2"/>
  <cols>
    <col min="1" max="1" width="3.44140625" customWidth="1"/>
    <col min="2" max="2" width="12.5546875" style="119" customWidth="1"/>
    <col min="3" max="3" width="38.33203125" style="119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232" t="s">
        <v>324</v>
      </c>
      <c r="B1" s="232"/>
      <c r="C1" s="232"/>
      <c r="D1" s="232"/>
      <c r="E1" s="232"/>
      <c r="F1" s="232"/>
      <c r="G1" s="232"/>
      <c r="AG1" t="s">
        <v>82</v>
      </c>
    </row>
    <row r="2" spans="1:60" ht="24.9" customHeight="1">
      <c r="A2" s="138" t="s">
        <v>8</v>
      </c>
      <c r="B2" s="49" t="s">
        <v>47</v>
      </c>
      <c r="C2" s="233" t="s">
        <v>48</v>
      </c>
      <c r="D2" s="234"/>
      <c r="E2" s="234"/>
      <c r="F2" s="234"/>
      <c r="G2" s="235"/>
      <c r="AG2" t="s">
        <v>83</v>
      </c>
    </row>
    <row r="3" spans="1:60" ht="24.9" customHeight="1">
      <c r="A3" s="138" t="s">
        <v>9</v>
      </c>
      <c r="B3" s="49" t="s">
        <v>43</v>
      </c>
      <c r="C3" s="233" t="s">
        <v>44</v>
      </c>
      <c r="D3" s="234"/>
      <c r="E3" s="234"/>
      <c r="F3" s="234"/>
      <c r="G3" s="235"/>
      <c r="AC3" s="119" t="s">
        <v>83</v>
      </c>
      <c r="AG3" t="s">
        <v>84</v>
      </c>
    </row>
    <row r="4" spans="1:60" ht="24.9" customHeight="1">
      <c r="A4" s="139" t="s">
        <v>10</v>
      </c>
      <c r="B4" s="140" t="s">
        <v>43</v>
      </c>
      <c r="C4" s="236" t="s">
        <v>44</v>
      </c>
      <c r="D4" s="237"/>
      <c r="E4" s="237"/>
      <c r="F4" s="237"/>
      <c r="G4" s="238"/>
      <c r="AG4" t="s">
        <v>85</v>
      </c>
    </row>
    <row r="5" spans="1:60">
      <c r="D5" s="10"/>
    </row>
    <row r="6" spans="1:60" ht="39.6">
      <c r="A6" s="142" t="s">
        <v>86</v>
      </c>
      <c r="B6" s="144" t="s">
        <v>87</v>
      </c>
      <c r="C6" s="144" t="s">
        <v>88</v>
      </c>
      <c r="D6" s="143" t="s">
        <v>89</v>
      </c>
      <c r="E6" s="142" t="s">
        <v>90</v>
      </c>
      <c r="F6" s="141" t="s">
        <v>91</v>
      </c>
      <c r="G6" s="142" t="s">
        <v>31</v>
      </c>
      <c r="H6" s="145" t="s">
        <v>32</v>
      </c>
      <c r="I6" s="145" t="s">
        <v>92</v>
      </c>
      <c r="J6" s="145" t="s">
        <v>33</v>
      </c>
      <c r="K6" s="145" t="s">
        <v>93</v>
      </c>
      <c r="L6" s="145" t="s">
        <v>94</v>
      </c>
      <c r="M6" s="145" t="s">
        <v>95</v>
      </c>
      <c r="N6" s="145" t="s">
        <v>96</v>
      </c>
      <c r="O6" s="145" t="s">
        <v>97</v>
      </c>
      <c r="P6" s="145" t="s">
        <v>98</v>
      </c>
      <c r="Q6" s="145" t="s">
        <v>99</v>
      </c>
      <c r="R6" s="145" t="s">
        <v>100</v>
      </c>
      <c r="S6" s="145" t="s">
        <v>101</v>
      </c>
      <c r="T6" s="145" t="s">
        <v>102</v>
      </c>
      <c r="U6" s="145" t="s">
        <v>103</v>
      </c>
      <c r="V6" s="145" t="s">
        <v>104</v>
      </c>
      <c r="W6" s="145" t="s">
        <v>105</v>
      </c>
      <c r="X6" s="145" t="s">
        <v>106</v>
      </c>
      <c r="Y6" s="145" t="s">
        <v>107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>
      <c r="A8" s="153" t="s">
        <v>108</v>
      </c>
      <c r="B8" s="154" t="s">
        <v>60</v>
      </c>
      <c r="C8" s="170" t="s">
        <v>61</v>
      </c>
      <c r="D8" s="155"/>
      <c r="E8" s="156"/>
      <c r="F8" s="157"/>
      <c r="G8" s="158">
        <f>SUM(G9:G11)</f>
        <v>0</v>
      </c>
      <c r="H8" s="152"/>
      <c r="I8" s="152">
        <v>782.99</v>
      </c>
      <c r="J8" s="152"/>
      <c r="K8" s="152">
        <v>3704.51</v>
      </c>
      <c r="L8" s="152"/>
      <c r="M8" s="152"/>
      <c r="N8" s="151"/>
      <c r="O8" s="151"/>
      <c r="P8" s="151"/>
      <c r="Q8" s="151"/>
      <c r="R8" s="152"/>
      <c r="S8" s="152"/>
      <c r="T8" s="152"/>
      <c r="U8" s="152"/>
      <c r="V8" s="152"/>
      <c r="W8" s="152"/>
      <c r="X8" s="152"/>
      <c r="Y8" s="152"/>
      <c r="AG8" t="s">
        <v>109</v>
      </c>
    </row>
    <row r="9" spans="1:60">
      <c r="A9" s="164">
        <v>1</v>
      </c>
      <c r="B9" s="165" t="s">
        <v>110</v>
      </c>
      <c r="C9" s="171" t="s">
        <v>111</v>
      </c>
      <c r="D9" s="166" t="s">
        <v>112</v>
      </c>
      <c r="E9" s="167">
        <v>0.2</v>
      </c>
      <c r="F9" s="168"/>
      <c r="G9" s="169">
        <f>E9*F9</f>
        <v>0</v>
      </c>
      <c r="H9" s="150">
        <v>0</v>
      </c>
      <c r="I9" s="150">
        <v>0</v>
      </c>
      <c r="J9" s="150">
        <v>4805</v>
      </c>
      <c r="K9" s="150">
        <v>961</v>
      </c>
      <c r="L9" s="150">
        <v>21</v>
      </c>
      <c r="M9" s="150">
        <v>1162.81</v>
      </c>
      <c r="N9" s="149">
        <v>0</v>
      </c>
      <c r="O9" s="149">
        <v>0</v>
      </c>
      <c r="P9" s="149">
        <v>2.2000000000000002</v>
      </c>
      <c r="Q9" s="149">
        <v>0.44000000000000006</v>
      </c>
      <c r="R9" s="150"/>
      <c r="S9" s="150" t="s">
        <v>113</v>
      </c>
      <c r="T9" s="150" t="s">
        <v>113</v>
      </c>
      <c r="U9" s="150">
        <v>10.47</v>
      </c>
      <c r="V9" s="150">
        <v>2.0940000000000003</v>
      </c>
      <c r="W9" s="150"/>
      <c r="X9" s="150" t="s">
        <v>114</v>
      </c>
      <c r="Y9" s="150" t="s">
        <v>115</v>
      </c>
      <c r="Z9" s="146"/>
      <c r="AA9" s="146"/>
      <c r="AB9" s="146"/>
      <c r="AC9" s="146"/>
      <c r="AD9" s="146"/>
      <c r="AE9" s="146"/>
      <c r="AF9" s="146"/>
      <c r="AG9" s="146" t="s">
        <v>116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>
      <c r="A10" s="164">
        <v>2</v>
      </c>
      <c r="B10" s="165" t="s">
        <v>117</v>
      </c>
      <c r="C10" s="171" t="s">
        <v>118</v>
      </c>
      <c r="D10" s="166" t="s">
        <v>119</v>
      </c>
      <c r="E10" s="167">
        <v>0.75</v>
      </c>
      <c r="F10" s="168"/>
      <c r="G10" s="169">
        <f t="shared" ref="G10:G13" si="0">E10*F10</f>
        <v>0</v>
      </c>
      <c r="H10" s="150">
        <v>814.39</v>
      </c>
      <c r="I10" s="150">
        <v>610.79250000000002</v>
      </c>
      <c r="J10" s="150">
        <v>1575.61</v>
      </c>
      <c r="K10" s="150">
        <v>1181.7075</v>
      </c>
      <c r="L10" s="150">
        <v>21</v>
      </c>
      <c r="M10" s="150">
        <v>2168.9250000000002</v>
      </c>
      <c r="N10" s="149">
        <v>1.4E-3</v>
      </c>
      <c r="O10" s="149">
        <v>1.0499999999999999E-3</v>
      </c>
      <c r="P10" s="149">
        <v>5.0899999999999999E-3</v>
      </c>
      <c r="Q10" s="149">
        <v>3.8174999999999997E-3</v>
      </c>
      <c r="R10" s="150"/>
      <c r="S10" s="150" t="s">
        <v>113</v>
      </c>
      <c r="T10" s="150" t="s">
        <v>113</v>
      </c>
      <c r="U10" s="150">
        <v>2.35</v>
      </c>
      <c r="V10" s="150">
        <v>1.7625000000000002</v>
      </c>
      <c r="W10" s="150"/>
      <c r="X10" s="150" t="s">
        <v>114</v>
      </c>
      <c r="Y10" s="150" t="s">
        <v>115</v>
      </c>
      <c r="Z10" s="146"/>
      <c r="AA10" s="146"/>
      <c r="AB10" s="146"/>
      <c r="AC10" s="146"/>
      <c r="AD10" s="146"/>
      <c r="AE10" s="146"/>
      <c r="AF10" s="146"/>
      <c r="AG10" s="146" t="s">
        <v>116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>
      <c r="A11" s="164">
        <v>3</v>
      </c>
      <c r="B11" s="165" t="s">
        <v>120</v>
      </c>
      <c r="C11" s="171" t="s">
        <v>121</v>
      </c>
      <c r="D11" s="166" t="s">
        <v>119</v>
      </c>
      <c r="E11" s="167">
        <v>12</v>
      </c>
      <c r="F11" s="168"/>
      <c r="G11" s="169">
        <f t="shared" si="0"/>
        <v>0</v>
      </c>
      <c r="H11" s="150">
        <v>14.35</v>
      </c>
      <c r="I11" s="150">
        <v>172.2</v>
      </c>
      <c r="J11" s="150">
        <v>130.15</v>
      </c>
      <c r="K11" s="150">
        <v>1561.8000000000002</v>
      </c>
      <c r="L11" s="150">
        <v>21</v>
      </c>
      <c r="M11" s="150">
        <v>2098.14</v>
      </c>
      <c r="N11" s="149">
        <v>4.8999999999999998E-4</v>
      </c>
      <c r="O11" s="149">
        <v>5.8799999999999998E-3</v>
      </c>
      <c r="P11" s="149">
        <v>6.0000000000000001E-3</v>
      </c>
      <c r="Q11" s="149">
        <v>7.2000000000000008E-2</v>
      </c>
      <c r="R11" s="150"/>
      <c r="S11" s="150" t="s">
        <v>113</v>
      </c>
      <c r="T11" s="150" t="s">
        <v>113</v>
      </c>
      <c r="U11" s="150">
        <v>0.27400000000000002</v>
      </c>
      <c r="V11" s="150">
        <v>3.2880000000000003</v>
      </c>
      <c r="W11" s="150"/>
      <c r="X11" s="150" t="s">
        <v>114</v>
      </c>
      <c r="Y11" s="150" t="s">
        <v>115</v>
      </c>
      <c r="Z11" s="146"/>
      <c r="AA11" s="146"/>
      <c r="AB11" s="146"/>
      <c r="AC11" s="146"/>
      <c r="AD11" s="146"/>
      <c r="AE11" s="146"/>
      <c r="AF11" s="146"/>
      <c r="AG11" s="146" t="s">
        <v>116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>
      <c r="A12" s="153" t="s">
        <v>108</v>
      </c>
      <c r="B12" s="154" t="s">
        <v>62</v>
      </c>
      <c r="C12" s="170" t="s">
        <v>63</v>
      </c>
      <c r="D12" s="155"/>
      <c r="E12" s="156"/>
      <c r="F12" s="157"/>
      <c r="G12" s="158">
        <f>SUM(G13:G20)</f>
        <v>0</v>
      </c>
      <c r="H12" s="152"/>
      <c r="I12" s="152">
        <v>3288.8</v>
      </c>
      <c r="J12" s="152"/>
      <c r="K12" s="152">
        <v>80.58</v>
      </c>
      <c r="L12" s="152"/>
      <c r="M12" s="152"/>
      <c r="N12" s="151"/>
      <c r="O12" s="151"/>
      <c r="P12" s="151"/>
      <c r="Q12" s="151"/>
      <c r="R12" s="152"/>
      <c r="S12" s="152"/>
      <c r="T12" s="152"/>
      <c r="U12" s="152"/>
      <c r="V12" s="152"/>
      <c r="W12" s="152"/>
      <c r="X12" s="152"/>
      <c r="Y12" s="152"/>
      <c r="AG12" t="s">
        <v>109</v>
      </c>
    </row>
    <row r="13" spans="1:60">
      <c r="A13" s="164">
        <v>4</v>
      </c>
      <c r="B13" s="165" t="s">
        <v>122</v>
      </c>
      <c r="C13" s="171" t="s">
        <v>123</v>
      </c>
      <c r="D13" s="166" t="s">
        <v>119</v>
      </c>
      <c r="E13" s="167">
        <v>19</v>
      </c>
      <c r="F13" s="168"/>
      <c r="G13" s="169">
        <f>E13*F13</f>
        <v>0</v>
      </c>
      <c r="H13" s="150">
        <v>6.6</v>
      </c>
      <c r="I13" s="150">
        <v>125.39999999999999</v>
      </c>
      <c r="J13" s="150">
        <v>0</v>
      </c>
      <c r="K13" s="150">
        <v>0</v>
      </c>
      <c r="L13" s="150">
        <v>21</v>
      </c>
      <c r="M13" s="150">
        <v>151.73400000000001</v>
      </c>
      <c r="N13" s="149">
        <v>0</v>
      </c>
      <c r="O13" s="149">
        <v>0</v>
      </c>
      <c r="P13" s="149">
        <v>0</v>
      </c>
      <c r="Q13" s="149">
        <v>0</v>
      </c>
      <c r="R13" s="150"/>
      <c r="S13" s="150" t="s">
        <v>124</v>
      </c>
      <c r="T13" s="150" t="s">
        <v>125</v>
      </c>
      <c r="U13" s="150">
        <v>0</v>
      </c>
      <c r="V13" s="150">
        <v>0</v>
      </c>
      <c r="W13" s="150"/>
      <c r="X13" s="150" t="s">
        <v>126</v>
      </c>
      <c r="Y13" s="150" t="s">
        <v>115</v>
      </c>
      <c r="Z13" s="146"/>
      <c r="AA13" s="146"/>
      <c r="AB13" s="146"/>
      <c r="AC13" s="146"/>
      <c r="AD13" s="146"/>
      <c r="AE13" s="146"/>
      <c r="AF13" s="146"/>
      <c r="AG13" s="146" t="s">
        <v>127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>
      <c r="A14" s="164">
        <v>5</v>
      </c>
      <c r="B14" s="165" t="s">
        <v>128</v>
      </c>
      <c r="C14" s="171" t="s">
        <v>129</v>
      </c>
      <c r="D14" s="166" t="s">
        <v>119</v>
      </c>
      <c r="E14" s="167">
        <v>9</v>
      </c>
      <c r="F14" s="168"/>
      <c r="G14" s="169">
        <f t="shared" ref="G14:G22" si="1">E14*F14</f>
        <v>0</v>
      </c>
      <c r="H14" s="150">
        <v>8.8000000000000007</v>
      </c>
      <c r="I14" s="150">
        <v>79.2</v>
      </c>
      <c r="J14" s="150">
        <v>0</v>
      </c>
      <c r="K14" s="150">
        <v>0</v>
      </c>
      <c r="L14" s="150">
        <v>21</v>
      </c>
      <c r="M14" s="150">
        <v>95.832000000000008</v>
      </c>
      <c r="N14" s="149">
        <v>0</v>
      </c>
      <c r="O14" s="149">
        <v>0</v>
      </c>
      <c r="P14" s="149">
        <v>0</v>
      </c>
      <c r="Q14" s="149">
        <v>0</v>
      </c>
      <c r="R14" s="150"/>
      <c r="S14" s="150" t="s">
        <v>124</v>
      </c>
      <c r="T14" s="150" t="s">
        <v>125</v>
      </c>
      <c r="U14" s="150">
        <v>0</v>
      </c>
      <c r="V14" s="150">
        <v>0</v>
      </c>
      <c r="W14" s="150"/>
      <c r="X14" s="150" t="s">
        <v>126</v>
      </c>
      <c r="Y14" s="150" t="s">
        <v>115</v>
      </c>
      <c r="Z14" s="146"/>
      <c r="AA14" s="146"/>
      <c r="AB14" s="146"/>
      <c r="AC14" s="146"/>
      <c r="AD14" s="146"/>
      <c r="AE14" s="146"/>
      <c r="AF14" s="146"/>
      <c r="AG14" s="146" t="s">
        <v>127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>
      <c r="A15" s="164">
        <v>6</v>
      </c>
      <c r="B15" s="165" t="s">
        <v>130</v>
      </c>
      <c r="C15" s="171" t="s">
        <v>131</v>
      </c>
      <c r="D15" s="166" t="s">
        <v>119</v>
      </c>
      <c r="E15" s="167">
        <v>10</v>
      </c>
      <c r="F15" s="168"/>
      <c r="G15" s="169">
        <f t="shared" si="1"/>
        <v>0</v>
      </c>
      <c r="H15" s="150">
        <v>18.100000000000001</v>
      </c>
      <c r="I15" s="150">
        <v>181</v>
      </c>
      <c r="J15" s="150">
        <v>0</v>
      </c>
      <c r="K15" s="150">
        <v>0</v>
      </c>
      <c r="L15" s="150">
        <v>21</v>
      </c>
      <c r="M15" s="150">
        <v>219.01</v>
      </c>
      <c r="N15" s="149">
        <v>0</v>
      </c>
      <c r="O15" s="149">
        <v>0</v>
      </c>
      <c r="P15" s="149">
        <v>0</v>
      </c>
      <c r="Q15" s="149">
        <v>0</v>
      </c>
      <c r="R15" s="150"/>
      <c r="S15" s="150" t="s">
        <v>124</v>
      </c>
      <c r="T15" s="150" t="s">
        <v>125</v>
      </c>
      <c r="U15" s="150">
        <v>0</v>
      </c>
      <c r="V15" s="150">
        <v>0</v>
      </c>
      <c r="W15" s="150"/>
      <c r="X15" s="150" t="s">
        <v>126</v>
      </c>
      <c r="Y15" s="150" t="s">
        <v>115</v>
      </c>
      <c r="Z15" s="146"/>
      <c r="AA15" s="146"/>
      <c r="AB15" s="146"/>
      <c r="AC15" s="146"/>
      <c r="AD15" s="146"/>
      <c r="AE15" s="146"/>
      <c r="AF15" s="146"/>
      <c r="AG15" s="146" t="s">
        <v>127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>
      <c r="A16" s="164">
        <v>7</v>
      </c>
      <c r="B16" s="165" t="s">
        <v>132</v>
      </c>
      <c r="C16" s="171" t="s">
        <v>133</v>
      </c>
      <c r="D16" s="166" t="s">
        <v>119</v>
      </c>
      <c r="E16" s="167">
        <v>2</v>
      </c>
      <c r="F16" s="168"/>
      <c r="G16" s="169">
        <f t="shared" si="1"/>
        <v>0</v>
      </c>
      <c r="H16" s="150">
        <v>21</v>
      </c>
      <c r="I16" s="150">
        <v>42</v>
      </c>
      <c r="J16" s="150">
        <v>0</v>
      </c>
      <c r="K16" s="150">
        <v>0</v>
      </c>
      <c r="L16" s="150">
        <v>21</v>
      </c>
      <c r="M16" s="150">
        <v>50.82</v>
      </c>
      <c r="N16" s="149">
        <v>0</v>
      </c>
      <c r="O16" s="149">
        <v>0</v>
      </c>
      <c r="P16" s="149">
        <v>0</v>
      </c>
      <c r="Q16" s="149">
        <v>0</v>
      </c>
      <c r="R16" s="150"/>
      <c r="S16" s="150" t="s">
        <v>124</v>
      </c>
      <c r="T16" s="150" t="s">
        <v>125</v>
      </c>
      <c r="U16" s="150">
        <v>0</v>
      </c>
      <c r="V16" s="150">
        <v>0</v>
      </c>
      <c r="W16" s="150"/>
      <c r="X16" s="150" t="s">
        <v>126</v>
      </c>
      <c r="Y16" s="150" t="s">
        <v>115</v>
      </c>
      <c r="Z16" s="146"/>
      <c r="AA16" s="146"/>
      <c r="AB16" s="146"/>
      <c r="AC16" s="146"/>
      <c r="AD16" s="146"/>
      <c r="AE16" s="146"/>
      <c r="AF16" s="146"/>
      <c r="AG16" s="146" t="s">
        <v>127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>
      <c r="A17" s="164">
        <v>8</v>
      </c>
      <c r="B17" s="165" t="s">
        <v>134</v>
      </c>
      <c r="C17" s="171" t="s">
        <v>135</v>
      </c>
      <c r="D17" s="166" t="s">
        <v>119</v>
      </c>
      <c r="E17" s="167">
        <v>12</v>
      </c>
      <c r="F17" s="168"/>
      <c r="G17" s="169">
        <f t="shared" si="1"/>
        <v>0</v>
      </c>
      <c r="H17" s="150">
        <v>45</v>
      </c>
      <c r="I17" s="150">
        <v>540</v>
      </c>
      <c r="J17" s="150">
        <v>0</v>
      </c>
      <c r="K17" s="150">
        <v>0</v>
      </c>
      <c r="L17" s="150">
        <v>21</v>
      </c>
      <c r="M17" s="150">
        <v>653.4</v>
      </c>
      <c r="N17" s="149">
        <v>0</v>
      </c>
      <c r="O17" s="149">
        <v>0</v>
      </c>
      <c r="P17" s="149">
        <v>0</v>
      </c>
      <c r="Q17" s="149">
        <v>0</v>
      </c>
      <c r="R17" s="150"/>
      <c r="S17" s="150" t="s">
        <v>124</v>
      </c>
      <c r="T17" s="150" t="s">
        <v>125</v>
      </c>
      <c r="U17" s="150">
        <v>0</v>
      </c>
      <c r="V17" s="150">
        <v>0</v>
      </c>
      <c r="W17" s="150"/>
      <c r="X17" s="150" t="s">
        <v>126</v>
      </c>
      <c r="Y17" s="150" t="s">
        <v>115</v>
      </c>
      <c r="Z17" s="146"/>
      <c r="AA17" s="146"/>
      <c r="AB17" s="146"/>
      <c r="AC17" s="146"/>
      <c r="AD17" s="146"/>
      <c r="AE17" s="146"/>
      <c r="AF17" s="146"/>
      <c r="AG17" s="146" t="s">
        <v>127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>
      <c r="A18" s="164">
        <v>9</v>
      </c>
      <c r="B18" s="165" t="s">
        <v>136</v>
      </c>
      <c r="C18" s="171" t="s">
        <v>137</v>
      </c>
      <c r="D18" s="166" t="s">
        <v>119</v>
      </c>
      <c r="E18" s="167">
        <v>7</v>
      </c>
      <c r="F18" s="168"/>
      <c r="G18" s="169">
        <f t="shared" si="1"/>
        <v>0</v>
      </c>
      <c r="H18" s="150">
        <v>36.6</v>
      </c>
      <c r="I18" s="150">
        <v>256.2</v>
      </c>
      <c r="J18" s="150">
        <v>0</v>
      </c>
      <c r="K18" s="150">
        <v>0</v>
      </c>
      <c r="L18" s="150">
        <v>21</v>
      </c>
      <c r="M18" s="150">
        <v>310.00200000000001</v>
      </c>
      <c r="N18" s="149">
        <v>0</v>
      </c>
      <c r="O18" s="149">
        <v>0</v>
      </c>
      <c r="P18" s="149">
        <v>0</v>
      </c>
      <c r="Q18" s="149">
        <v>0</v>
      </c>
      <c r="R18" s="150"/>
      <c r="S18" s="150" t="s">
        <v>124</v>
      </c>
      <c r="T18" s="150" t="s">
        <v>125</v>
      </c>
      <c r="U18" s="150">
        <v>0</v>
      </c>
      <c r="V18" s="150">
        <v>0</v>
      </c>
      <c r="W18" s="150"/>
      <c r="X18" s="150" t="s">
        <v>126</v>
      </c>
      <c r="Y18" s="150" t="s">
        <v>115</v>
      </c>
      <c r="Z18" s="146"/>
      <c r="AA18" s="146"/>
      <c r="AB18" s="146"/>
      <c r="AC18" s="146"/>
      <c r="AD18" s="146"/>
      <c r="AE18" s="146"/>
      <c r="AF18" s="146"/>
      <c r="AG18" s="146" t="s">
        <v>127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>
      <c r="A19" s="164">
        <v>10</v>
      </c>
      <c r="B19" s="165" t="s">
        <v>138</v>
      </c>
      <c r="C19" s="171" t="s">
        <v>139</v>
      </c>
      <c r="D19" s="166" t="s">
        <v>119</v>
      </c>
      <c r="E19" s="167">
        <v>59</v>
      </c>
      <c r="F19" s="168"/>
      <c r="G19" s="169">
        <f t="shared" si="1"/>
        <v>0</v>
      </c>
      <c r="H19" s="150">
        <v>35</v>
      </c>
      <c r="I19" s="150">
        <v>2065</v>
      </c>
      <c r="J19" s="150">
        <v>0</v>
      </c>
      <c r="K19" s="150">
        <v>0</v>
      </c>
      <c r="L19" s="150">
        <v>21</v>
      </c>
      <c r="M19" s="150">
        <v>2498.65</v>
      </c>
      <c r="N19" s="149">
        <v>0</v>
      </c>
      <c r="O19" s="149">
        <v>0</v>
      </c>
      <c r="P19" s="149">
        <v>0</v>
      </c>
      <c r="Q19" s="149">
        <v>0</v>
      </c>
      <c r="R19" s="150"/>
      <c r="S19" s="150" t="s">
        <v>124</v>
      </c>
      <c r="T19" s="150" t="s">
        <v>125</v>
      </c>
      <c r="U19" s="150">
        <v>0</v>
      </c>
      <c r="V19" s="150">
        <v>0</v>
      </c>
      <c r="W19" s="150"/>
      <c r="X19" s="150" t="s">
        <v>126</v>
      </c>
      <c r="Y19" s="150" t="s">
        <v>115</v>
      </c>
      <c r="Z19" s="146"/>
      <c r="AA19" s="146"/>
      <c r="AB19" s="146"/>
      <c r="AC19" s="146"/>
      <c r="AD19" s="146"/>
      <c r="AE19" s="146"/>
      <c r="AF19" s="146"/>
      <c r="AG19" s="146" t="s">
        <v>127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>
      <c r="A20" s="164">
        <v>11</v>
      </c>
      <c r="B20" s="165" t="s">
        <v>140</v>
      </c>
      <c r="C20" s="171" t="s">
        <v>141</v>
      </c>
      <c r="D20" s="166" t="s">
        <v>0</v>
      </c>
      <c r="E20" s="167">
        <v>32.887999999999998</v>
      </c>
      <c r="F20" s="168"/>
      <c r="G20" s="169">
        <f t="shared" si="1"/>
        <v>0</v>
      </c>
      <c r="H20" s="150">
        <v>0</v>
      </c>
      <c r="I20" s="150">
        <v>0</v>
      </c>
      <c r="J20" s="150">
        <v>2.4500000000000002</v>
      </c>
      <c r="K20" s="150">
        <v>80.575599999999994</v>
      </c>
      <c r="L20" s="150">
        <v>21</v>
      </c>
      <c r="M20" s="150">
        <v>97.501800000000003</v>
      </c>
      <c r="N20" s="149">
        <v>0</v>
      </c>
      <c r="O20" s="149">
        <v>0</v>
      </c>
      <c r="P20" s="149">
        <v>0</v>
      </c>
      <c r="Q20" s="149">
        <v>0</v>
      </c>
      <c r="R20" s="150"/>
      <c r="S20" s="150" t="s">
        <v>113</v>
      </c>
      <c r="T20" s="150" t="s">
        <v>113</v>
      </c>
      <c r="U20" s="150">
        <v>0</v>
      </c>
      <c r="V20" s="150">
        <v>0</v>
      </c>
      <c r="W20" s="150"/>
      <c r="X20" s="150" t="s">
        <v>142</v>
      </c>
      <c r="Y20" s="150" t="s">
        <v>115</v>
      </c>
      <c r="Z20" s="146"/>
      <c r="AA20" s="146"/>
      <c r="AB20" s="146"/>
      <c r="AC20" s="146"/>
      <c r="AD20" s="146"/>
      <c r="AE20" s="146"/>
      <c r="AF20" s="146"/>
      <c r="AG20" s="146" t="s">
        <v>143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>
      <c r="A21" s="153" t="s">
        <v>108</v>
      </c>
      <c r="B21" s="154" t="s">
        <v>64</v>
      </c>
      <c r="C21" s="170" t="s">
        <v>65</v>
      </c>
      <c r="D21" s="155"/>
      <c r="E21" s="156"/>
      <c r="F21" s="157"/>
      <c r="G21" s="158">
        <f>SUM(G22:G33)</f>
        <v>0</v>
      </c>
      <c r="H21" s="152"/>
      <c r="I21" s="152">
        <v>7442.75</v>
      </c>
      <c r="J21" s="152"/>
      <c r="K21" s="152">
        <v>5549.5</v>
      </c>
      <c r="L21" s="152"/>
      <c r="M21" s="152"/>
      <c r="N21" s="151"/>
      <c r="O21" s="151"/>
      <c r="P21" s="151"/>
      <c r="Q21" s="151"/>
      <c r="R21" s="152"/>
      <c r="S21" s="152"/>
      <c r="T21" s="152"/>
      <c r="U21" s="152"/>
      <c r="V21" s="152"/>
      <c r="W21" s="152"/>
      <c r="X21" s="152"/>
      <c r="Y21" s="152"/>
      <c r="AG21" t="s">
        <v>109</v>
      </c>
    </row>
    <row r="22" spans="1:60" ht="20.399999999999999">
      <c r="A22" s="164">
        <v>12</v>
      </c>
      <c r="B22" s="165" t="s">
        <v>144</v>
      </c>
      <c r="C22" s="171" t="s">
        <v>145</v>
      </c>
      <c r="D22" s="166" t="s">
        <v>146</v>
      </c>
      <c r="E22" s="167">
        <v>2</v>
      </c>
      <c r="F22" s="168"/>
      <c r="G22" s="169">
        <f>E22*F22</f>
        <v>0</v>
      </c>
      <c r="H22" s="150">
        <v>90.46</v>
      </c>
      <c r="I22" s="150">
        <v>180.92</v>
      </c>
      <c r="J22" s="150">
        <v>298.54000000000002</v>
      </c>
      <c r="K22" s="150">
        <v>597.08000000000004</v>
      </c>
      <c r="L22" s="150">
        <v>21</v>
      </c>
      <c r="M22" s="150">
        <v>941.38</v>
      </c>
      <c r="N22" s="149">
        <v>1.265E-2</v>
      </c>
      <c r="O22" s="149">
        <v>2.53E-2</v>
      </c>
      <c r="P22" s="149">
        <v>0</v>
      </c>
      <c r="Q22" s="149">
        <v>0</v>
      </c>
      <c r="R22" s="150"/>
      <c r="S22" s="150" t="s">
        <v>113</v>
      </c>
      <c r="T22" s="150" t="s">
        <v>113</v>
      </c>
      <c r="U22" s="150">
        <v>0.50600000000000001</v>
      </c>
      <c r="V22" s="150">
        <v>1.012</v>
      </c>
      <c r="W22" s="150"/>
      <c r="X22" s="150" t="s">
        <v>114</v>
      </c>
      <c r="Y22" s="150" t="s">
        <v>115</v>
      </c>
      <c r="Z22" s="146"/>
      <c r="AA22" s="146"/>
      <c r="AB22" s="146"/>
      <c r="AC22" s="146"/>
      <c r="AD22" s="146"/>
      <c r="AE22" s="146"/>
      <c r="AF22" s="146"/>
      <c r="AG22" s="146" t="s">
        <v>116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ht="20.399999999999999">
      <c r="A23" s="164">
        <v>13</v>
      </c>
      <c r="B23" s="165" t="s">
        <v>147</v>
      </c>
      <c r="C23" s="171" t="s">
        <v>148</v>
      </c>
      <c r="D23" s="166" t="s">
        <v>146</v>
      </c>
      <c r="E23" s="167">
        <v>7</v>
      </c>
      <c r="F23" s="168"/>
      <c r="G23" s="169">
        <f t="shared" ref="G23:G33" si="2">E23*F23</f>
        <v>0</v>
      </c>
      <c r="H23" s="150">
        <v>112.69</v>
      </c>
      <c r="I23" s="150">
        <v>788.82999999999993</v>
      </c>
      <c r="J23" s="150">
        <v>427.31</v>
      </c>
      <c r="K23" s="150">
        <v>2991.17</v>
      </c>
      <c r="L23" s="150">
        <v>21</v>
      </c>
      <c r="M23" s="150">
        <v>4573.8</v>
      </c>
      <c r="N23" s="149">
        <v>6.7400000000000003E-3</v>
      </c>
      <c r="O23" s="149">
        <v>4.718E-2</v>
      </c>
      <c r="P23" s="149">
        <v>0</v>
      </c>
      <c r="Q23" s="149">
        <v>0</v>
      </c>
      <c r="R23" s="150"/>
      <c r="S23" s="150" t="s">
        <v>113</v>
      </c>
      <c r="T23" s="150" t="s">
        <v>113</v>
      </c>
      <c r="U23" s="150">
        <v>0.70899999999999996</v>
      </c>
      <c r="V23" s="150">
        <v>4.9630000000000001</v>
      </c>
      <c r="W23" s="150"/>
      <c r="X23" s="150" t="s">
        <v>114</v>
      </c>
      <c r="Y23" s="150" t="s">
        <v>115</v>
      </c>
      <c r="Z23" s="146"/>
      <c r="AA23" s="146"/>
      <c r="AB23" s="146"/>
      <c r="AC23" s="146"/>
      <c r="AD23" s="146"/>
      <c r="AE23" s="146"/>
      <c r="AF23" s="146"/>
      <c r="AG23" s="146" t="s">
        <v>116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>
      <c r="A24" s="164">
        <v>14</v>
      </c>
      <c r="B24" s="165" t="s">
        <v>149</v>
      </c>
      <c r="C24" s="171" t="s">
        <v>150</v>
      </c>
      <c r="D24" s="166" t="s">
        <v>146</v>
      </c>
      <c r="E24" s="167">
        <v>2</v>
      </c>
      <c r="F24" s="168"/>
      <c r="G24" s="169">
        <f t="shared" si="2"/>
        <v>0</v>
      </c>
      <c r="H24" s="150">
        <v>0</v>
      </c>
      <c r="I24" s="150">
        <v>0</v>
      </c>
      <c r="J24" s="150">
        <v>99.9</v>
      </c>
      <c r="K24" s="150">
        <v>199.8</v>
      </c>
      <c r="L24" s="150">
        <v>21</v>
      </c>
      <c r="M24" s="150">
        <v>241.75800000000001</v>
      </c>
      <c r="N24" s="149">
        <v>0</v>
      </c>
      <c r="O24" s="149">
        <v>0</v>
      </c>
      <c r="P24" s="149">
        <v>0</v>
      </c>
      <c r="Q24" s="149">
        <v>0</v>
      </c>
      <c r="R24" s="150"/>
      <c r="S24" s="150" t="s">
        <v>113</v>
      </c>
      <c r="T24" s="150" t="s">
        <v>113</v>
      </c>
      <c r="U24" s="150">
        <v>0.157</v>
      </c>
      <c r="V24" s="150">
        <v>0.314</v>
      </c>
      <c r="W24" s="150"/>
      <c r="X24" s="150" t="s">
        <v>114</v>
      </c>
      <c r="Y24" s="150" t="s">
        <v>115</v>
      </c>
      <c r="Z24" s="146"/>
      <c r="AA24" s="146"/>
      <c r="AB24" s="146"/>
      <c r="AC24" s="146"/>
      <c r="AD24" s="146"/>
      <c r="AE24" s="146"/>
      <c r="AF24" s="146"/>
      <c r="AG24" s="146" t="s">
        <v>116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>
      <c r="A25" s="164">
        <v>15</v>
      </c>
      <c r="B25" s="165" t="s">
        <v>151</v>
      </c>
      <c r="C25" s="171" t="s">
        <v>152</v>
      </c>
      <c r="D25" s="166" t="s">
        <v>146</v>
      </c>
      <c r="E25" s="167">
        <v>3</v>
      </c>
      <c r="F25" s="168"/>
      <c r="G25" s="169">
        <f t="shared" si="2"/>
        <v>0</v>
      </c>
      <c r="H25" s="150">
        <v>0</v>
      </c>
      <c r="I25" s="150">
        <v>0</v>
      </c>
      <c r="J25" s="150">
        <v>111</v>
      </c>
      <c r="K25" s="150">
        <v>333</v>
      </c>
      <c r="L25" s="150">
        <v>21</v>
      </c>
      <c r="M25" s="150">
        <v>402.93</v>
      </c>
      <c r="N25" s="149">
        <v>0</v>
      </c>
      <c r="O25" s="149">
        <v>0</v>
      </c>
      <c r="P25" s="149">
        <v>0</v>
      </c>
      <c r="Q25" s="149">
        <v>0</v>
      </c>
      <c r="R25" s="150"/>
      <c r="S25" s="150" t="s">
        <v>113</v>
      </c>
      <c r="T25" s="150" t="s">
        <v>113</v>
      </c>
      <c r="U25" s="150">
        <v>0.17399999999999999</v>
      </c>
      <c r="V25" s="150">
        <v>0.52200000000000002</v>
      </c>
      <c r="W25" s="150"/>
      <c r="X25" s="150" t="s">
        <v>114</v>
      </c>
      <c r="Y25" s="150" t="s">
        <v>115</v>
      </c>
      <c r="Z25" s="146"/>
      <c r="AA25" s="146"/>
      <c r="AB25" s="146"/>
      <c r="AC25" s="146"/>
      <c r="AD25" s="146"/>
      <c r="AE25" s="146"/>
      <c r="AF25" s="146"/>
      <c r="AG25" s="146" t="s">
        <v>116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>
      <c r="A26" s="164">
        <v>16</v>
      </c>
      <c r="B26" s="165" t="s">
        <v>153</v>
      </c>
      <c r="C26" s="171" t="s">
        <v>154</v>
      </c>
      <c r="D26" s="166" t="s">
        <v>146</v>
      </c>
      <c r="E26" s="167">
        <v>7</v>
      </c>
      <c r="F26" s="168"/>
      <c r="G26" s="169">
        <f t="shared" si="2"/>
        <v>0</v>
      </c>
      <c r="H26" s="150">
        <v>0</v>
      </c>
      <c r="I26" s="150">
        <v>0</v>
      </c>
      <c r="J26" s="150">
        <v>165</v>
      </c>
      <c r="K26" s="150">
        <v>1155</v>
      </c>
      <c r="L26" s="150">
        <v>21</v>
      </c>
      <c r="M26" s="150">
        <v>1397.55</v>
      </c>
      <c r="N26" s="149">
        <v>0</v>
      </c>
      <c r="O26" s="149">
        <v>0</v>
      </c>
      <c r="P26" s="149">
        <v>0</v>
      </c>
      <c r="Q26" s="149">
        <v>0</v>
      </c>
      <c r="R26" s="150"/>
      <c r="S26" s="150" t="s">
        <v>113</v>
      </c>
      <c r="T26" s="150" t="s">
        <v>113</v>
      </c>
      <c r="U26" s="150">
        <v>0.25900000000000001</v>
      </c>
      <c r="V26" s="150">
        <v>1.8130000000000002</v>
      </c>
      <c r="W26" s="150"/>
      <c r="X26" s="150" t="s">
        <v>114</v>
      </c>
      <c r="Y26" s="150" t="s">
        <v>115</v>
      </c>
      <c r="Z26" s="146"/>
      <c r="AA26" s="146"/>
      <c r="AB26" s="146"/>
      <c r="AC26" s="146"/>
      <c r="AD26" s="146"/>
      <c r="AE26" s="146"/>
      <c r="AF26" s="146"/>
      <c r="AG26" s="146" t="s">
        <v>116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>
      <c r="A27" s="164">
        <v>17</v>
      </c>
      <c r="B27" s="165" t="s">
        <v>155</v>
      </c>
      <c r="C27" s="171" t="s">
        <v>156</v>
      </c>
      <c r="D27" s="166" t="s">
        <v>157</v>
      </c>
      <c r="E27" s="167">
        <v>7</v>
      </c>
      <c r="F27" s="168"/>
      <c r="G27" s="169">
        <f t="shared" si="2"/>
        <v>0</v>
      </c>
      <c r="H27" s="150">
        <v>99</v>
      </c>
      <c r="I27" s="150">
        <v>693</v>
      </c>
      <c r="J27" s="150">
        <v>0</v>
      </c>
      <c r="K27" s="150">
        <v>0</v>
      </c>
      <c r="L27" s="150">
        <v>21</v>
      </c>
      <c r="M27" s="150">
        <v>838.53</v>
      </c>
      <c r="N27" s="149">
        <v>0</v>
      </c>
      <c r="O27" s="149">
        <v>0</v>
      </c>
      <c r="P27" s="149">
        <v>0</v>
      </c>
      <c r="Q27" s="149">
        <v>0</v>
      </c>
      <c r="R27" s="150"/>
      <c r="S27" s="150" t="s">
        <v>124</v>
      </c>
      <c r="T27" s="150" t="s">
        <v>125</v>
      </c>
      <c r="U27" s="150">
        <v>0</v>
      </c>
      <c r="V27" s="150">
        <v>0</v>
      </c>
      <c r="W27" s="150"/>
      <c r="X27" s="150" t="s">
        <v>126</v>
      </c>
      <c r="Y27" s="150" t="s">
        <v>115</v>
      </c>
      <c r="Z27" s="146"/>
      <c r="AA27" s="146"/>
      <c r="AB27" s="146"/>
      <c r="AC27" s="146"/>
      <c r="AD27" s="146"/>
      <c r="AE27" s="146"/>
      <c r="AF27" s="146"/>
      <c r="AG27" s="146" t="s">
        <v>127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>
      <c r="A28" s="164">
        <v>18</v>
      </c>
      <c r="B28" s="165" t="s">
        <v>158</v>
      </c>
      <c r="C28" s="171" t="s">
        <v>159</v>
      </c>
      <c r="D28" s="166" t="s">
        <v>157</v>
      </c>
      <c r="E28" s="167">
        <v>6</v>
      </c>
      <c r="F28" s="168"/>
      <c r="G28" s="169">
        <f t="shared" si="2"/>
        <v>0</v>
      </c>
      <c r="H28" s="150">
        <v>78</v>
      </c>
      <c r="I28" s="150">
        <v>468</v>
      </c>
      <c r="J28" s="150">
        <v>0</v>
      </c>
      <c r="K28" s="150">
        <v>0</v>
      </c>
      <c r="L28" s="150">
        <v>21</v>
      </c>
      <c r="M28" s="150">
        <v>566.28</v>
      </c>
      <c r="N28" s="149">
        <v>0</v>
      </c>
      <c r="O28" s="149">
        <v>0</v>
      </c>
      <c r="P28" s="149">
        <v>0</v>
      </c>
      <c r="Q28" s="149">
        <v>0</v>
      </c>
      <c r="R28" s="150"/>
      <c r="S28" s="150" t="s">
        <v>124</v>
      </c>
      <c r="T28" s="150" t="s">
        <v>125</v>
      </c>
      <c r="U28" s="150">
        <v>0</v>
      </c>
      <c r="V28" s="150">
        <v>0</v>
      </c>
      <c r="W28" s="150"/>
      <c r="X28" s="150" t="s">
        <v>126</v>
      </c>
      <c r="Y28" s="150" t="s">
        <v>115</v>
      </c>
      <c r="Z28" s="146"/>
      <c r="AA28" s="146"/>
      <c r="AB28" s="146"/>
      <c r="AC28" s="146"/>
      <c r="AD28" s="146"/>
      <c r="AE28" s="146"/>
      <c r="AF28" s="146"/>
      <c r="AG28" s="146" t="s">
        <v>127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>
      <c r="A29" s="164">
        <v>19</v>
      </c>
      <c r="B29" s="165" t="s">
        <v>160</v>
      </c>
      <c r="C29" s="171" t="s">
        <v>161</v>
      </c>
      <c r="D29" s="166" t="s">
        <v>157</v>
      </c>
      <c r="E29" s="167">
        <v>6</v>
      </c>
      <c r="F29" s="168"/>
      <c r="G29" s="169">
        <f t="shared" si="2"/>
        <v>0</v>
      </c>
      <c r="H29" s="150">
        <v>93</v>
      </c>
      <c r="I29" s="150">
        <v>558</v>
      </c>
      <c r="J29" s="150">
        <v>0</v>
      </c>
      <c r="K29" s="150">
        <v>0</v>
      </c>
      <c r="L29" s="150">
        <v>21</v>
      </c>
      <c r="M29" s="150">
        <v>675.18</v>
      </c>
      <c r="N29" s="149">
        <v>0</v>
      </c>
      <c r="O29" s="149">
        <v>0</v>
      </c>
      <c r="P29" s="149">
        <v>0</v>
      </c>
      <c r="Q29" s="149">
        <v>0</v>
      </c>
      <c r="R29" s="150"/>
      <c r="S29" s="150" t="s">
        <v>124</v>
      </c>
      <c r="T29" s="150" t="s">
        <v>125</v>
      </c>
      <c r="U29" s="150">
        <v>0</v>
      </c>
      <c r="V29" s="150">
        <v>0</v>
      </c>
      <c r="W29" s="150"/>
      <c r="X29" s="150" t="s">
        <v>126</v>
      </c>
      <c r="Y29" s="150" t="s">
        <v>115</v>
      </c>
      <c r="Z29" s="146"/>
      <c r="AA29" s="146"/>
      <c r="AB29" s="146"/>
      <c r="AC29" s="146"/>
      <c r="AD29" s="146"/>
      <c r="AE29" s="146"/>
      <c r="AF29" s="146"/>
      <c r="AG29" s="146" t="s">
        <v>127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>
      <c r="A30" s="164">
        <v>20</v>
      </c>
      <c r="B30" s="165" t="s">
        <v>162</v>
      </c>
      <c r="C30" s="171" t="s">
        <v>163</v>
      </c>
      <c r="D30" s="166" t="s">
        <v>157</v>
      </c>
      <c r="E30" s="167">
        <v>6</v>
      </c>
      <c r="F30" s="168"/>
      <c r="G30" s="169">
        <f t="shared" si="2"/>
        <v>0</v>
      </c>
      <c r="H30" s="150">
        <v>174</v>
      </c>
      <c r="I30" s="150">
        <v>1044</v>
      </c>
      <c r="J30" s="150">
        <v>0</v>
      </c>
      <c r="K30" s="150">
        <v>0</v>
      </c>
      <c r="L30" s="150">
        <v>21</v>
      </c>
      <c r="M30" s="150">
        <v>1263.24</v>
      </c>
      <c r="N30" s="149">
        <v>0</v>
      </c>
      <c r="O30" s="149">
        <v>0</v>
      </c>
      <c r="P30" s="149">
        <v>0</v>
      </c>
      <c r="Q30" s="149">
        <v>0</v>
      </c>
      <c r="R30" s="150"/>
      <c r="S30" s="150" t="s">
        <v>124</v>
      </c>
      <c r="T30" s="150" t="s">
        <v>125</v>
      </c>
      <c r="U30" s="150">
        <v>0</v>
      </c>
      <c r="V30" s="150">
        <v>0</v>
      </c>
      <c r="W30" s="150"/>
      <c r="X30" s="150" t="s">
        <v>126</v>
      </c>
      <c r="Y30" s="150" t="s">
        <v>115</v>
      </c>
      <c r="Z30" s="146"/>
      <c r="AA30" s="146"/>
      <c r="AB30" s="146"/>
      <c r="AC30" s="146"/>
      <c r="AD30" s="146"/>
      <c r="AE30" s="146"/>
      <c r="AF30" s="146"/>
      <c r="AG30" s="146" t="s">
        <v>127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>
      <c r="A31" s="164">
        <v>21</v>
      </c>
      <c r="B31" s="165" t="s">
        <v>164</v>
      </c>
      <c r="C31" s="171" t="s">
        <v>165</v>
      </c>
      <c r="D31" s="166" t="s">
        <v>119</v>
      </c>
      <c r="E31" s="167">
        <v>2</v>
      </c>
      <c r="F31" s="168"/>
      <c r="G31" s="169">
        <f t="shared" si="2"/>
        <v>0</v>
      </c>
      <c r="H31" s="150">
        <v>250</v>
      </c>
      <c r="I31" s="150">
        <v>500</v>
      </c>
      <c r="J31" s="150">
        <v>0</v>
      </c>
      <c r="K31" s="150">
        <v>0</v>
      </c>
      <c r="L31" s="150">
        <v>21</v>
      </c>
      <c r="M31" s="150">
        <v>605</v>
      </c>
      <c r="N31" s="149">
        <v>0</v>
      </c>
      <c r="O31" s="149">
        <v>0</v>
      </c>
      <c r="P31" s="149">
        <v>0</v>
      </c>
      <c r="Q31" s="149">
        <v>0</v>
      </c>
      <c r="R31" s="150"/>
      <c r="S31" s="150" t="s">
        <v>124</v>
      </c>
      <c r="T31" s="150" t="s">
        <v>125</v>
      </c>
      <c r="U31" s="150">
        <v>0</v>
      </c>
      <c r="V31" s="150">
        <v>0</v>
      </c>
      <c r="W31" s="150"/>
      <c r="X31" s="150" t="s">
        <v>126</v>
      </c>
      <c r="Y31" s="150" t="s">
        <v>115</v>
      </c>
      <c r="Z31" s="146"/>
      <c r="AA31" s="146"/>
      <c r="AB31" s="146"/>
      <c r="AC31" s="146"/>
      <c r="AD31" s="146"/>
      <c r="AE31" s="146"/>
      <c r="AF31" s="146"/>
      <c r="AG31" s="146" t="s">
        <v>127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>
      <c r="A32" s="164">
        <v>22</v>
      </c>
      <c r="B32" s="165" t="s">
        <v>166</v>
      </c>
      <c r="C32" s="171" t="s">
        <v>167</v>
      </c>
      <c r="D32" s="166" t="s">
        <v>119</v>
      </c>
      <c r="E32" s="167">
        <v>1</v>
      </c>
      <c r="F32" s="168"/>
      <c r="G32" s="169">
        <f>E32*F32</f>
        <v>0</v>
      </c>
      <c r="H32" s="150">
        <v>3210</v>
      </c>
      <c r="I32" s="150">
        <v>3210</v>
      </c>
      <c r="J32" s="150">
        <v>0</v>
      </c>
      <c r="K32" s="150">
        <v>0</v>
      </c>
      <c r="L32" s="150">
        <v>21</v>
      </c>
      <c r="M32" s="150">
        <v>3884.1</v>
      </c>
      <c r="N32" s="149">
        <v>0</v>
      </c>
      <c r="O32" s="149">
        <v>0</v>
      </c>
      <c r="P32" s="149">
        <v>0</v>
      </c>
      <c r="Q32" s="149">
        <v>0</v>
      </c>
      <c r="R32" s="150"/>
      <c r="S32" s="150" t="s">
        <v>124</v>
      </c>
      <c r="T32" s="150" t="s">
        <v>125</v>
      </c>
      <c r="U32" s="150">
        <v>0</v>
      </c>
      <c r="V32" s="150">
        <v>0</v>
      </c>
      <c r="W32" s="150"/>
      <c r="X32" s="150" t="s">
        <v>126</v>
      </c>
      <c r="Y32" s="150" t="s">
        <v>115</v>
      </c>
      <c r="Z32" s="146"/>
      <c r="AA32" s="146"/>
      <c r="AB32" s="146"/>
      <c r="AC32" s="146"/>
      <c r="AD32" s="146"/>
      <c r="AE32" s="146"/>
      <c r="AF32" s="146"/>
      <c r="AG32" s="146" t="s">
        <v>127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>
      <c r="A33" s="164">
        <v>23</v>
      </c>
      <c r="B33" s="165" t="s">
        <v>168</v>
      </c>
      <c r="C33" s="171" t="s">
        <v>169</v>
      </c>
      <c r="D33" s="166" t="s">
        <v>0</v>
      </c>
      <c r="E33" s="167">
        <v>127.188</v>
      </c>
      <c r="F33" s="168"/>
      <c r="G33" s="169">
        <f>E33*F33</f>
        <v>0</v>
      </c>
      <c r="H33" s="150">
        <v>0</v>
      </c>
      <c r="I33" s="150">
        <v>0</v>
      </c>
      <c r="J33" s="150">
        <v>2.15</v>
      </c>
      <c r="K33" s="150">
        <v>273.45420000000001</v>
      </c>
      <c r="L33" s="150">
        <v>21</v>
      </c>
      <c r="M33" s="150">
        <v>330.87450000000001</v>
      </c>
      <c r="N33" s="149">
        <v>0</v>
      </c>
      <c r="O33" s="149">
        <v>0</v>
      </c>
      <c r="P33" s="149">
        <v>0</v>
      </c>
      <c r="Q33" s="149">
        <v>0</v>
      </c>
      <c r="R33" s="150"/>
      <c r="S33" s="150" t="s">
        <v>113</v>
      </c>
      <c r="T33" s="150" t="s">
        <v>113</v>
      </c>
      <c r="U33" s="150">
        <v>0</v>
      </c>
      <c r="V33" s="150">
        <v>0</v>
      </c>
      <c r="W33" s="150"/>
      <c r="X33" s="150" t="s">
        <v>142</v>
      </c>
      <c r="Y33" s="150" t="s">
        <v>115</v>
      </c>
      <c r="Z33" s="146"/>
      <c r="AA33" s="146"/>
      <c r="AB33" s="146"/>
      <c r="AC33" s="146"/>
      <c r="AD33" s="146"/>
      <c r="AE33" s="146"/>
      <c r="AF33" s="146"/>
      <c r="AG33" s="146" t="s">
        <v>143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>
      <c r="A34" s="153" t="s">
        <v>108</v>
      </c>
      <c r="B34" s="154" t="s">
        <v>66</v>
      </c>
      <c r="C34" s="170" t="s">
        <v>67</v>
      </c>
      <c r="D34" s="155"/>
      <c r="E34" s="156"/>
      <c r="F34" s="157"/>
      <c r="G34" s="158">
        <f>SUM(G35:G43)</f>
        <v>0</v>
      </c>
      <c r="H34" s="152"/>
      <c r="I34" s="152">
        <v>8957.6200000000008</v>
      </c>
      <c r="J34" s="152"/>
      <c r="K34" s="152">
        <v>19691.87</v>
      </c>
      <c r="L34" s="152"/>
      <c r="M34" s="152"/>
      <c r="N34" s="151"/>
      <c r="O34" s="151"/>
      <c r="P34" s="151"/>
      <c r="Q34" s="151"/>
      <c r="R34" s="152"/>
      <c r="S34" s="152"/>
      <c r="T34" s="152"/>
      <c r="U34" s="152"/>
      <c r="V34" s="152"/>
      <c r="W34" s="152"/>
      <c r="X34" s="152"/>
      <c r="Y34" s="152"/>
      <c r="AG34" t="s">
        <v>109</v>
      </c>
    </row>
    <row r="35" spans="1:60" ht="20.399999999999999">
      <c r="A35" s="164">
        <v>24</v>
      </c>
      <c r="B35" s="165" t="s">
        <v>170</v>
      </c>
      <c r="C35" s="171" t="s">
        <v>171</v>
      </c>
      <c r="D35" s="166" t="s">
        <v>119</v>
      </c>
      <c r="E35" s="167">
        <v>7</v>
      </c>
      <c r="F35" s="168"/>
      <c r="G35" s="169">
        <f>E35*F35</f>
        <v>0</v>
      </c>
      <c r="H35" s="150">
        <v>489.05</v>
      </c>
      <c r="I35" s="150">
        <v>3423.35</v>
      </c>
      <c r="J35" s="150">
        <v>563.95000000000005</v>
      </c>
      <c r="K35" s="150">
        <v>3947.6500000000005</v>
      </c>
      <c r="L35" s="150">
        <v>21</v>
      </c>
      <c r="M35" s="150">
        <v>8918.91</v>
      </c>
      <c r="N35" s="149">
        <v>1.6049999999999998E-2</v>
      </c>
      <c r="O35" s="149">
        <v>0.11234999999999999</v>
      </c>
      <c r="P35" s="149">
        <v>0</v>
      </c>
      <c r="Q35" s="149">
        <v>0</v>
      </c>
      <c r="R35" s="150"/>
      <c r="S35" s="150" t="s">
        <v>113</v>
      </c>
      <c r="T35" s="150" t="s">
        <v>113</v>
      </c>
      <c r="U35" s="150">
        <v>0.92</v>
      </c>
      <c r="V35" s="150">
        <v>6.44</v>
      </c>
      <c r="W35" s="150"/>
      <c r="X35" s="150" t="s">
        <v>114</v>
      </c>
      <c r="Y35" s="150" t="s">
        <v>115</v>
      </c>
      <c r="Z35" s="146"/>
      <c r="AA35" s="146"/>
      <c r="AB35" s="146"/>
      <c r="AC35" s="146"/>
      <c r="AD35" s="146"/>
      <c r="AE35" s="146"/>
      <c r="AF35" s="146"/>
      <c r="AG35" s="146" t="s">
        <v>116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ht="20.399999999999999">
      <c r="A36" s="164">
        <v>25</v>
      </c>
      <c r="B36" s="165" t="s">
        <v>172</v>
      </c>
      <c r="C36" s="171" t="s">
        <v>173</v>
      </c>
      <c r="D36" s="166" t="s">
        <v>146</v>
      </c>
      <c r="E36" s="167">
        <v>2</v>
      </c>
      <c r="F36" s="168"/>
      <c r="G36" s="169">
        <f t="shared" ref="G36:G43" si="3">E36*F36</f>
        <v>0</v>
      </c>
      <c r="H36" s="150">
        <v>320.49</v>
      </c>
      <c r="I36" s="150">
        <v>640.98</v>
      </c>
      <c r="J36" s="150">
        <v>561.51</v>
      </c>
      <c r="K36" s="150">
        <v>1123.02</v>
      </c>
      <c r="L36" s="150">
        <v>21</v>
      </c>
      <c r="M36" s="150">
        <v>2134.44</v>
      </c>
      <c r="N36" s="149">
        <v>1.47E-3</v>
      </c>
      <c r="O36" s="149">
        <v>2.9399999999999999E-3</v>
      </c>
      <c r="P36" s="149">
        <v>0</v>
      </c>
      <c r="Q36" s="149">
        <v>0</v>
      </c>
      <c r="R36" s="150"/>
      <c r="S36" s="150" t="s">
        <v>113</v>
      </c>
      <c r="T36" s="150" t="s">
        <v>113</v>
      </c>
      <c r="U36" s="150">
        <v>0.90600000000000003</v>
      </c>
      <c r="V36" s="150">
        <v>1.8120000000000001</v>
      </c>
      <c r="W36" s="150"/>
      <c r="X36" s="150" t="s">
        <v>114</v>
      </c>
      <c r="Y36" s="150" t="s">
        <v>115</v>
      </c>
      <c r="Z36" s="146"/>
      <c r="AA36" s="146"/>
      <c r="AB36" s="146"/>
      <c r="AC36" s="146"/>
      <c r="AD36" s="146"/>
      <c r="AE36" s="146"/>
      <c r="AF36" s="146"/>
      <c r="AG36" s="146" t="s">
        <v>116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ht="20.399999999999999">
      <c r="A37" s="164">
        <v>26</v>
      </c>
      <c r="B37" s="165" t="s">
        <v>174</v>
      </c>
      <c r="C37" s="171" t="s">
        <v>175</v>
      </c>
      <c r="D37" s="166" t="s">
        <v>146</v>
      </c>
      <c r="E37" s="167">
        <v>2</v>
      </c>
      <c r="F37" s="168"/>
      <c r="G37" s="169">
        <f t="shared" si="3"/>
        <v>0</v>
      </c>
      <c r="H37" s="150">
        <v>0</v>
      </c>
      <c r="I37" s="150">
        <v>0</v>
      </c>
      <c r="J37" s="150">
        <v>122</v>
      </c>
      <c r="K37" s="150">
        <v>244</v>
      </c>
      <c r="L37" s="150">
        <v>21</v>
      </c>
      <c r="M37" s="150">
        <v>295.24</v>
      </c>
      <c r="N37" s="149">
        <v>0</v>
      </c>
      <c r="O37" s="149">
        <v>0</v>
      </c>
      <c r="P37" s="149">
        <v>0</v>
      </c>
      <c r="Q37" s="149">
        <v>0</v>
      </c>
      <c r="R37" s="150"/>
      <c r="S37" s="150" t="s">
        <v>113</v>
      </c>
      <c r="T37" s="150" t="s">
        <v>113</v>
      </c>
      <c r="U37" s="150">
        <v>0.17696999999999999</v>
      </c>
      <c r="V37" s="150">
        <v>0.35393999999999998</v>
      </c>
      <c r="W37" s="150"/>
      <c r="X37" s="150" t="s">
        <v>114</v>
      </c>
      <c r="Y37" s="150" t="s">
        <v>115</v>
      </c>
      <c r="Z37" s="146"/>
      <c r="AA37" s="146"/>
      <c r="AB37" s="146"/>
      <c r="AC37" s="146"/>
      <c r="AD37" s="146"/>
      <c r="AE37" s="146"/>
      <c r="AF37" s="146"/>
      <c r="AG37" s="146" t="s">
        <v>116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ht="20.399999999999999">
      <c r="A38" s="164">
        <v>27</v>
      </c>
      <c r="B38" s="165" t="s">
        <v>176</v>
      </c>
      <c r="C38" s="171" t="s">
        <v>177</v>
      </c>
      <c r="D38" s="166" t="s">
        <v>119</v>
      </c>
      <c r="E38" s="167">
        <v>11</v>
      </c>
      <c r="F38" s="168"/>
      <c r="G38" s="169">
        <f t="shared" si="3"/>
        <v>0</v>
      </c>
      <c r="H38" s="150">
        <v>150.76</v>
      </c>
      <c r="I38" s="150">
        <v>1658.36</v>
      </c>
      <c r="J38" s="150">
        <v>190.24</v>
      </c>
      <c r="K38" s="150">
        <v>2092.6400000000003</v>
      </c>
      <c r="L38" s="150">
        <v>21</v>
      </c>
      <c r="M38" s="150">
        <v>4538.71</v>
      </c>
      <c r="N38" s="149">
        <v>5.2999999999999998E-4</v>
      </c>
      <c r="O38" s="149">
        <v>5.8300000000000001E-3</v>
      </c>
      <c r="P38" s="149">
        <v>0</v>
      </c>
      <c r="Q38" s="149">
        <v>0</v>
      </c>
      <c r="R38" s="150"/>
      <c r="S38" s="150" t="s">
        <v>113</v>
      </c>
      <c r="T38" s="150" t="s">
        <v>113</v>
      </c>
      <c r="U38" s="150">
        <v>0.27889999999999998</v>
      </c>
      <c r="V38" s="150">
        <v>3.0678999999999998</v>
      </c>
      <c r="W38" s="150"/>
      <c r="X38" s="150" t="s">
        <v>114</v>
      </c>
      <c r="Y38" s="150" t="s">
        <v>115</v>
      </c>
      <c r="Z38" s="146"/>
      <c r="AA38" s="146"/>
      <c r="AB38" s="146"/>
      <c r="AC38" s="146"/>
      <c r="AD38" s="146"/>
      <c r="AE38" s="146"/>
      <c r="AF38" s="146"/>
      <c r="AG38" s="146" t="s">
        <v>116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20.399999999999999">
      <c r="A39" s="164">
        <v>28</v>
      </c>
      <c r="B39" s="165" t="s">
        <v>178</v>
      </c>
      <c r="C39" s="171" t="s">
        <v>179</v>
      </c>
      <c r="D39" s="166" t="s">
        <v>119</v>
      </c>
      <c r="E39" s="167">
        <v>29</v>
      </c>
      <c r="F39" s="168"/>
      <c r="G39" s="169">
        <f t="shared" si="3"/>
        <v>0</v>
      </c>
      <c r="H39" s="150">
        <v>108.13</v>
      </c>
      <c r="I39" s="150">
        <v>3135.77</v>
      </c>
      <c r="J39" s="150">
        <v>175.87</v>
      </c>
      <c r="K39" s="150">
        <v>5100.2300000000005</v>
      </c>
      <c r="L39" s="150">
        <v>21</v>
      </c>
      <c r="M39" s="150">
        <v>9965.56</v>
      </c>
      <c r="N39" s="149">
        <v>4.0000000000000002E-4</v>
      </c>
      <c r="O39" s="149">
        <v>1.1600000000000001E-2</v>
      </c>
      <c r="P39" s="149">
        <v>0</v>
      </c>
      <c r="Q39" s="149">
        <v>0</v>
      </c>
      <c r="R39" s="150"/>
      <c r="S39" s="150" t="s">
        <v>113</v>
      </c>
      <c r="T39" s="150" t="s">
        <v>113</v>
      </c>
      <c r="U39" s="150">
        <v>0.25800000000000001</v>
      </c>
      <c r="V39" s="150">
        <v>7.4820000000000002</v>
      </c>
      <c r="W39" s="150"/>
      <c r="X39" s="150" t="s">
        <v>114</v>
      </c>
      <c r="Y39" s="150" t="s">
        <v>115</v>
      </c>
      <c r="Z39" s="146"/>
      <c r="AA39" s="146"/>
      <c r="AB39" s="146"/>
      <c r="AC39" s="146"/>
      <c r="AD39" s="146"/>
      <c r="AE39" s="146"/>
      <c r="AF39" s="146"/>
      <c r="AG39" s="146" t="s">
        <v>116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>
      <c r="A40" s="164">
        <v>29</v>
      </c>
      <c r="B40" s="165" t="s">
        <v>180</v>
      </c>
      <c r="C40" s="171" t="s">
        <v>181</v>
      </c>
      <c r="D40" s="166" t="s">
        <v>146</v>
      </c>
      <c r="E40" s="167">
        <v>15</v>
      </c>
      <c r="F40" s="168"/>
      <c r="G40" s="169">
        <f t="shared" si="3"/>
        <v>0</v>
      </c>
      <c r="H40" s="150">
        <v>0</v>
      </c>
      <c r="I40" s="150">
        <v>0</v>
      </c>
      <c r="J40" s="150">
        <v>287.5</v>
      </c>
      <c r="K40" s="150">
        <v>4312.5</v>
      </c>
      <c r="L40" s="150">
        <v>21</v>
      </c>
      <c r="M40" s="150">
        <v>5218.125</v>
      </c>
      <c r="N40" s="149">
        <v>0</v>
      </c>
      <c r="O40" s="149">
        <v>0</v>
      </c>
      <c r="P40" s="149">
        <v>0</v>
      </c>
      <c r="Q40" s="149">
        <v>0</v>
      </c>
      <c r="R40" s="150"/>
      <c r="S40" s="150" t="s">
        <v>113</v>
      </c>
      <c r="T40" s="150" t="s">
        <v>113</v>
      </c>
      <c r="U40" s="150">
        <v>0.42499999999999999</v>
      </c>
      <c r="V40" s="150">
        <v>6.375</v>
      </c>
      <c r="W40" s="150"/>
      <c r="X40" s="150" t="s">
        <v>114</v>
      </c>
      <c r="Y40" s="150" t="s">
        <v>115</v>
      </c>
      <c r="Z40" s="146"/>
      <c r="AA40" s="146"/>
      <c r="AB40" s="146"/>
      <c r="AC40" s="146"/>
      <c r="AD40" s="146"/>
      <c r="AE40" s="146"/>
      <c r="AF40" s="146"/>
      <c r="AG40" s="146" t="s">
        <v>116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>
      <c r="A41" s="164">
        <v>30</v>
      </c>
      <c r="B41" s="165" t="s">
        <v>182</v>
      </c>
      <c r="C41" s="171" t="s">
        <v>183</v>
      </c>
      <c r="D41" s="166" t="s">
        <v>119</v>
      </c>
      <c r="E41" s="167">
        <v>47</v>
      </c>
      <c r="F41" s="168"/>
      <c r="G41" s="169">
        <f t="shared" si="3"/>
        <v>0</v>
      </c>
      <c r="H41" s="150">
        <v>0.28000000000000003</v>
      </c>
      <c r="I41" s="150">
        <v>13.160000000000002</v>
      </c>
      <c r="J41" s="150">
        <v>18.52</v>
      </c>
      <c r="K41" s="150">
        <v>870.43999999999994</v>
      </c>
      <c r="L41" s="150">
        <v>21</v>
      </c>
      <c r="M41" s="150">
        <v>1069.1559999999999</v>
      </c>
      <c r="N41" s="149">
        <v>0</v>
      </c>
      <c r="O41" s="149">
        <v>0</v>
      </c>
      <c r="P41" s="149">
        <v>0</v>
      </c>
      <c r="Q41" s="149">
        <v>0</v>
      </c>
      <c r="R41" s="150"/>
      <c r="S41" s="150" t="s">
        <v>113</v>
      </c>
      <c r="T41" s="150" t="s">
        <v>113</v>
      </c>
      <c r="U41" s="150">
        <v>0.03</v>
      </c>
      <c r="V41" s="150">
        <v>1.41</v>
      </c>
      <c r="W41" s="150"/>
      <c r="X41" s="150" t="s">
        <v>114</v>
      </c>
      <c r="Y41" s="150" t="s">
        <v>115</v>
      </c>
      <c r="Z41" s="146"/>
      <c r="AA41" s="146"/>
      <c r="AB41" s="146"/>
      <c r="AC41" s="146"/>
      <c r="AD41" s="146"/>
      <c r="AE41" s="146"/>
      <c r="AF41" s="146"/>
      <c r="AG41" s="146" t="s">
        <v>116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>
      <c r="A42" s="164">
        <v>31</v>
      </c>
      <c r="B42" s="165" t="s">
        <v>184</v>
      </c>
      <c r="C42" s="171" t="s">
        <v>185</v>
      </c>
      <c r="D42" s="166" t="s">
        <v>119</v>
      </c>
      <c r="E42" s="167">
        <v>40</v>
      </c>
      <c r="F42" s="168"/>
      <c r="G42" s="169">
        <f t="shared" si="3"/>
        <v>0</v>
      </c>
      <c r="H42" s="150">
        <v>2.15</v>
      </c>
      <c r="I42" s="150">
        <v>86</v>
      </c>
      <c r="J42" s="150">
        <v>39.450000000000003</v>
      </c>
      <c r="K42" s="150">
        <v>1578</v>
      </c>
      <c r="L42" s="150">
        <v>21</v>
      </c>
      <c r="M42" s="150">
        <v>2013.44</v>
      </c>
      <c r="N42" s="149">
        <v>1.0000000000000001E-5</v>
      </c>
      <c r="O42" s="149">
        <v>4.0000000000000002E-4</v>
      </c>
      <c r="P42" s="149">
        <v>0</v>
      </c>
      <c r="Q42" s="149">
        <v>0</v>
      </c>
      <c r="R42" s="150"/>
      <c r="S42" s="150" t="s">
        <v>113</v>
      </c>
      <c r="T42" s="150" t="s">
        <v>113</v>
      </c>
      <c r="U42" s="150">
        <v>6.2E-2</v>
      </c>
      <c r="V42" s="150">
        <v>2.48</v>
      </c>
      <c r="W42" s="150"/>
      <c r="X42" s="150" t="s">
        <v>114</v>
      </c>
      <c r="Y42" s="150" t="s">
        <v>115</v>
      </c>
      <c r="Z42" s="146"/>
      <c r="AA42" s="146"/>
      <c r="AB42" s="146"/>
      <c r="AC42" s="146"/>
      <c r="AD42" s="146"/>
      <c r="AE42" s="146"/>
      <c r="AF42" s="146"/>
      <c r="AG42" s="146" t="s">
        <v>116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>
      <c r="A43" s="164">
        <v>32</v>
      </c>
      <c r="B43" s="165" t="s">
        <v>186</v>
      </c>
      <c r="C43" s="171" t="s">
        <v>187</v>
      </c>
      <c r="D43" s="166" t="s">
        <v>0</v>
      </c>
      <c r="E43" s="167">
        <v>282.26100000000002</v>
      </c>
      <c r="F43" s="168"/>
      <c r="G43" s="169">
        <f>E43*F43</f>
        <v>0</v>
      </c>
      <c r="H43" s="150">
        <v>0</v>
      </c>
      <c r="I43" s="150">
        <v>0</v>
      </c>
      <c r="J43" s="150">
        <v>1.5</v>
      </c>
      <c r="K43" s="150">
        <v>423.39150000000006</v>
      </c>
      <c r="L43" s="150">
        <v>21</v>
      </c>
      <c r="M43" s="150">
        <v>512.30189999999993</v>
      </c>
      <c r="N43" s="149">
        <v>0</v>
      </c>
      <c r="O43" s="149">
        <v>0</v>
      </c>
      <c r="P43" s="149">
        <v>0</v>
      </c>
      <c r="Q43" s="149">
        <v>0</v>
      </c>
      <c r="R43" s="150"/>
      <c r="S43" s="150" t="s">
        <v>113</v>
      </c>
      <c r="T43" s="150" t="s">
        <v>113</v>
      </c>
      <c r="U43" s="150">
        <v>0</v>
      </c>
      <c r="V43" s="150">
        <v>0</v>
      </c>
      <c r="W43" s="150"/>
      <c r="X43" s="150" t="s">
        <v>142</v>
      </c>
      <c r="Y43" s="150" t="s">
        <v>115</v>
      </c>
      <c r="Z43" s="146"/>
      <c r="AA43" s="146"/>
      <c r="AB43" s="146"/>
      <c r="AC43" s="146"/>
      <c r="AD43" s="146"/>
      <c r="AE43" s="146"/>
      <c r="AF43" s="146"/>
      <c r="AG43" s="146" t="s">
        <v>143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>
      <c r="A44" s="153" t="s">
        <v>108</v>
      </c>
      <c r="B44" s="154" t="s">
        <v>68</v>
      </c>
      <c r="C44" s="170" t="s">
        <v>69</v>
      </c>
      <c r="D44" s="155"/>
      <c r="E44" s="156"/>
      <c r="F44" s="157"/>
      <c r="G44" s="158">
        <f>SUM(G45:G73)</f>
        <v>0</v>
      </c>
      <c r="H44" s="152"/>
      <c r="I44" s="152">
        <v>170078.74</v>
      </c>
      <c r="J44" s="152"/>
      <c r="K44" s="152">
        <v>18972.09</v>
      </c>
      <c r="L44" s="152"/>
      <c r="M44" s="152"/>
      <c r="N44" s="151"/>
      <c r="O44" s="151"/>
      <c r="P44" s="151"/>
      <c r="Q44" s="151"/>
      <c r="R44" s="152"/>
      <c r="S44" s="152"/>
      <c r="T44" s="152"/>
      <c r="U44" s="152"/>
      <c r="V44" s="152"/>
      <c r="W44" s="152"/>
      <c r="X44" s="152"/>
      <c r="Y44" s="152"/>
      <c r="AG44" t="s">
        <v>109</v>
      </c>
    </row>
    <row r="45" spans="1:60">
      <c r="A45" s="164">
        <v>33</v>
      </c>
      <c r="B45" s="165" t="s">
        <v>188</v>
      </c>
      <c r="C45" s="171" t="s">
        <v>189</v>
      </c>
      <c r="D45" s="166" t="s">
        <v>146</v>
      </c>
      <c r="E45" s="167">
        <v>1</v>
      </c>
      <c r="F45" s="168"/>
      <c r="G45" s="169">
        <f>E45*F45</f>
        <v>0</v>
      </c>
      <c r="H45" s="150">
        <v>0</v>
      </c>
      <c r="I45" s="150">
        <v>0</v>
      </c>
      <c r="J45" s="150">
        <v>687.27</v>
      </c>
      <c r="K45" s="150">
        <v>687.27</v>
      </c>
      <c r="L45" s="150">
        <v>21</v>
      </c>
      <c r="M45" s="150">
        <v>831.59669999999994</v>
      </c>
      <c r="N45" s="149">
        <v>8.9999999999999998E-4</v>
      </c>
      <c r="O45" s="149">
        <v>8.9999999999999998E-4</v>
      </c>
      <c r="P45" s="149">
        <v>0</v>
      </c>
      <c r="Q45" s="149">
        <v>0</v>
      </c>
      <c r="R45" s="150"/>
      <c r="S45" s="150" t="s">
        <v>113</v>
      </c>
      <c r="T45" s="150" t="s">
        <v>125</v>
      </c>
      <c r="U45" s="150">
        <v>1.091</v>
      </c>
      <c r="V45" s="150">
        <v>1.091</v>
      </c>
      <c r="W45" s="150"/>
      <c r="X45" s="150" t="s">
        <v>114</v>
      </c>
      <c r="Y45" s="150" t="s">
        <v>115</v>
      </c>
      <c r="Z45" s="146"/>
      <c r="AA45" s="146"/>
      <c r="AB45" s="146"/>
      <c r="AC45" s="146"/>
      <c r="AD45" s="146"/>
      <c r="AE45" s="146"/>
      <c r="AF45" s="146"/>
      <c r="AG45" s="146" t="s">
        <v>116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>
      <c r="A46" s="164">
        <v>34</v>
      </c>
      <c r="B46" s="165" t="s">
        <v>190</v>
      </c>
      <c r="C46" s="171" t="s">
        <v>191</v>
      </c>
      <c r="D46" s="166" t="s">
        <v>192</v>
      </c>
      <c r="E46" s="167">
        <v>6</v>
      </c>
      <c r="F46" s="168"/>
      <c r="G46" s="169">
        <f t="shared" ref="G46:G65" si="4">E46*F46</f>
        <v>0</v>
      </c>
      <c r="H46" s="150">
        <v>0</v>
      </c>
      <c r="I46" s="150">
        <v>0</v>
      </c>
      <c r="J46" s="150">
        <v>770.32</v>
      </c>
      <c r="K46" s="150">
        <v>4621.92</v>
      </c>
      <c r="L46" s="150">
        <v>21</v>
      </c>
      <c r="M46" s="150">
        <v>5592.5231999999996</v>
      </c>
      <c r="N46" s="149">
        <v>8.7000000000000001E-4</v>
      </c>
      <c r="O46" s="149">
        <v>5.2199999999999998E-3</v>
      </c>
      <c r="P46" s="149">
        <v>0</v>
      </c>
      <c r="Q46" s="149">
        <v>0</v>
      </c>
      <c r="R46" s="150"/>
      <c r="S46" s="150" t="s">
        <v>113</v>
      </c>
      <c r="T46" s="150" t="s">
        <v>125</v>
      </c>
      <c r="U46" s="150">
        <v>1.1200000000000001</v>
      </c>
      <c r="V46" s="150">
        <v>6.7200000000000006</v>
      </c>
      <c r="W46" s="150"/>
      <c r="X46" s="150" t="s">
        <v>114</v>
      </c>
      <c r="Y46" s="150" t="s">
        <v>115</v>
      </c>
      <c r="Z46" s="146"/>
      <c r="AA46" s="146"/>
      <c r="AB46" s="146"/>
      <c r="AC46" s="146"/>
      <c r="AD46" s="146"/>
      <c r="AE46" s="146"/>
      <c r="AF46" s="146"/>
      <c r="AG46" s="146" t="s">
        <v>116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>
      <c r="A47" s="164">
        <v>35</v>
      </c>
      <c r="B47" s="165" t="s">
        <v>193</v>
      </c>
      <c r="C47" s="171" t="s">
        <v>194</v>
      </c>
      <c r="D47" s="166" t="s">
        <v>192</v>
      </c>
      <c r="E47" s="167">
        <v>6</v>
      </c>
      <c r="F47" s="168"/>
      <c r="G47" s="169">
        <f t="shared" si="4"/>
        <v>0</v>
      </c>
      <c r="H47" s="150">
        <v>0</v>
      </c>
      <c r="I47" s="150">
        <v>0</v>
      </c>
      <c r="J47" s="150">
        <v>1217</v>
      </c>
      <c r="K47" s="150">
        <v>7302</v>
      </c>
      <c r="L47" s="150">
        <v>21</v>
      </c>
      <c r="M47" s="150">
        <v>8835.42</v>
      </c>
      <c r="N47" s="149">
        <v>0</v>
      </c>
      <c r="O47" s="149">
        <v>0</v>
      </c>
      <c r="P47" s="149">
        <v>0</v>
      </c>
      <c r="Q47" s="149">
        <v>0</v>
      </c>
      <c r="R47" s="150"/>
      <c r="S47" s="150" t="s">
        <v>113</v>
      </c>
      <c r="T47" s="150" t="s">
        <v>113</v>
      </c>
      <c r="U47" s="150">
        <v>1.77</v>
      </c>
      <c r="V47" s="150">
        <v>10.620000000000001</v>
      </c>
      <c r="W47" s="150"/>
      <c r="X47" s="150" t="s">
        <v>114</v>
      </c>
      <c r="Y47" s="150" t="s">
        <v>115</v>
      </c>
      <c r="Z47" s="146"/>
      <c r="AA47" s="146"/>
      <c r="AB47" s="146"/>
      <c r="AC47" s="146"/>
      <c r="AD47" s="146"/>
      <c r="AE47" s="146"/>
      <c r="AF47" s="146"/>
      <c r="AG47" s="146" t="s">
        <v>116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>
      <c r="A48" s="164">
        <v>36</v>
      </c>
      <c r="B48" s="165" t="s">
        <v>195</v>
      </c>
      <c r="C48" s="171" t="s">
        <v>196</v>
      </c>
      <c r="D48" s="166" t="s">
        <v>192</v>
      </c>
      <c r="E48" s="167">
        <v>2</v>
      </c>
      <c r="F48" s="168"/>
      <c r="G48" s="169">
        <f t="shared" si="4"/>
        <v>0</v>
      </c>
      <c r="H48" s="150">
        <v>0</v>
      </c>
      <c r="I48" s="150">
        <v>0</v>
      </c>
      <c r="J48" s="150">
        <v>680</v>
      </c>
      <c r="K48" s="150">
        <v>1360</v>
      </c>
      <c r="L48" s="150">
        <v>21</v>
      </c>
      <c r="M48" s="150">
        <v>1645.6</v>
      </c>
      <c r="N48" s="149">
        <v>3.9100000000000003E-3</v>
      </c>
      <c r="O48" s="149">
        <v>7.8200000000000006E-3</v>
      </c>
      <c r="P48" s="149">
        <v>0</v>
      </c>
      <c r="Q48" s="149">
        <v>0</v>
      </c>
      <c r="R48" s="150"/>
      <c r="S48" s="150" t="s">
        <v>113</v>
      </c>
      <c r="T48" s="150" t="s">
        <v>125</v>
      </c>
      <c r="U48" s="150">
        <v>0.755</v>
      </c>
      <c r="V48" s="150">
        <v>1.51</v>
      </c>
      <c r="W48" s="150"/>
      <c r="X48" s="150" t="s">
        <v>114</v>
      </c>
      <c r="Y48" s="150" t="s">
        <v>115</v>
      </c>
      <c r="Z48" s="146"/>
      <c r="AA48" s="146"/>
      <c r="AB48" s="146"/>
      <c r="AC48" s="146"/>
      <c r="AD48" s="146"/>
      <c r="AE48" s="146"/>
      <c r="AF48" s="146"/>
      <c r="AG48" s="146" t="s">
        <v>116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>
      <c r="A49" s="164">
        <v>37</v>
      </c>
      <c r="B49" s="165" t="s">
        <v>197</v>
      </c>
      <c r="C49" s="171" t="s">
        <v>198</v>
      </c>
      <c r="D49" s="166" t="s">
        <v>192</v>
      </c>
      <c r="E49" s="167">
        <v>2</v>
      </c>
      <c r="F49" s="168"/>
      <c r="G49" s="169">
        <f t="shared" si="4"/>
        <v>0</v>
      </c>
      <c r="H49" s="150">
        <v>0</v>
      </c>
      <c r="I49" s="150">
        <v>0</v>
      </c>
      <c r="J49" s="150">
        <v>958.51</v>
      </c>
      <c r="K49" s="150">
        <v>1917.02</v>
      </c>
      <c r="L49" s="150">
        <v>21</v>
      </c>
      <c r="M49" s="150">
        <v>2319.5942</v>
      </c>
      <c r="N49" s="149">
        <v>1.41E-3</v>
      </c>
      <c r="O49" s="149">
        <v>2.82E-3</v>
      </c>
      <c r="P49" s="149">
        <v>0</v>
      </c>
      <c r="Q49" s="149">
        <v>0</v>
      </c>
      <c r="R49" s="150"/>
      <c r="S49" s="150" t="s">
        <v>113</v>
      </c>
      <c r="T49" s="150" t="s">
        <v>125</v>
      </c>
      <c r="U49" s="150">
        <v>1.575</v>
      </c>
      <c r="V49" s="150">
        <v>3.15</v>
      </c>
      <c r="W49" s="150"/>
      <c r="X49" s="150" t="s">
        <v>114</v>
      </c>
      <c r="Y49" s="150" t="s">
        <v>115</v>
      </c>
      <c r="Z49" s="146"/>
      <c r="AA49" s="146"/>
      <c r="AB49" s="146"/>
      <c r="AC49" s="146"/>
      <c r="AD49" s="146"/>
      <c r="AE49" s="146"/>
      <c r="AF49" s="146"/>
      <c r="AG49" s="146" t="s">
        <v>116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>
      <c r="A50" s="164">
        <v>38</v>
      </c>
      <c r="B50" s="165" t="s">
        <v>199</v>
      </c>
      <c r="C50" s="171" t="s">
        <v>200</v>
      </c>
      <c r="D50" s="166" t="s">
        <v>146</v>
      </c>
      <c r="E50" s="167">
        <v>1</v>
      </c>
      <c r="F50" s="168"/>
      <c r="G50" s="169">
        <f t="shared" si="4"/>
        <v>0</v>
      </c>
      <c r="H50" s="150">
        <v>0</v>
      </c>
      <c r="I50" s="150">
        <v>0</v>
      </c>
      <c r="J50" s="150">
        <v>794.71</v>
      </c>
      <c r="K50" s="150">
        <v>794.71</v>
      </c>
      <c r="L50" s="150">
        <v>21</v>
      </c>
      <c r="M50" s="150">
        <v>961.59910000000002</v>
      </c>
      <c r="N50" s="149">
        <v>3.0699999999999998E-3</v>
      </c>
      <c r="O50" s="149">
        <v>3.0699999999999998E-3</v>
      </c>
      <c r="P50" s="149">
        <v>0</v>
      </c>
      <c r="Q50" s="149">
        <v>0</v>
      </c>
      <c r="R50" s="150"/>
      <c r="S50" s="150" t="s">
        <v>113</v>
      </c>
      <c r="T50" s="150" t="s">
        <v>125</v>
      </c>
      <c r="U50" s="150">
        <v>1.25</v>
      </c>
      <c r="V50" s="150">
        <v>1.25</v>
      </c>
      <c r="W50" s="150"/>
      <c r="X50" s="150" t="s">
        <v>114</v>
      </c>
      <c r="Y50" s="150" t="s">
        <v>115</v>
      </c>
      <c r="Z50" s="146"/>
      <c r="AA50" s="146"/>
      <c r="AB50" s="146"/>
      <c r="AC50" s="146"/>
      <c r="AD50" s="146"/>
      <c r="AE50" s="146"/>
      <c r="AF50" s="146"/>
      <c r="AG50" s="146" t="s">
        <v>116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>
      <c r="A51" s="164">
        <v>39</v>
      </c>
      <c r="B51" s="165" t="s">
        <v>201</v>
      </c>
      <c r="C51" s="171" t="s">
        <v>202</v>
      </c>
      <c r="D51" s="166" t="s">
        <v>192</v>
      </c>
      <c r="E51" s="167">
        <v>5</v>
      </c>
      <c r="F51" s="168"/>
      <c r="G51" s="169">
        <f t="shared" si="4"/>
        <v>0</v>
      </c>
      <c r="H51" s="150">
        <v>54.35</v>
      </c>
      <c r="I51" s="150">
        <v>271.75</v>
      </c>
      <c r="J51" s="150">
        <v>144.65</v>
      </c>
      <c r="K51" s="150">
        <v>723.25</v>
      </c>
      <c r="L51" s="150">
        <v>21</v>
      </c>
      <c r="M51" s="150">
        <v>1203.95</v>
      </c>
      <c r="N51" s="149">
        <v>8.0000000000000007E-5</v>
      </c>
      <c r="O51" s="149">
        <v>4.0000000000000002E-4</v>
      </c>
      <c r="P51" s="149">
        <v>0</v>
      </c>
      <c r="Q51" s="149">
        <v>0</v>
      </c>
      <c r="R51" s="150"/>
      <c r="S51" s="150" t="s">
        <v>113</v>
      </c>
      <c r="T51" s="150" t="s">
        <v>113</v>
      </c>
      <c r="U51" s="150">
        <v>0.22700000000000001</v>
      </c>
      <c r="V51" s="150">
        <v>1.135</v>
      </c>
      <c r="W51" s="150"/>
      <c r="X51" s="150" t="s">
        <v>114</v>
      </c>
      <c r="Y51" s="150" t="s">
        <v>115</v>
      </c>
      <c r="Z51" s="146"/>
      <c r="AA51" s="146"/>
      <c r="AB51" s="146"/>
      <c r="AC51" s="146"/>
      <c r="AD51" s="146"/>
      <c r="AE51" s="146"/>
      <c r="AF51" s="146"/>
      <c r="AG51" s="146" t="s">
        <v>116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>
      <c r="A52" s="164">
        <v>40</v>
      </c>
      <c r="B52" s="165" t="s">
        <v>203</v>
      </c>
      <c r="C52" s="171" t="s">
        <v>204</v>
      </c>
      <c r="D52" s="166" t="s">
        <v>146</v>
      </c>
      <c r="E52" s="167">
        <v>1</v>
      </c>
      <c r="F52" s="168"/>
      <c r="G52" s="169">
        <f t="shared" si="4"/>
        <v>0</v>
      </c>
      <c r="H52" s="150">
        <v>86.31</v>
      </c>
      <c r="I52" s="150">
        <v>86.31</v>
      </c>
      <c r="J52" s="150">
        <v>302.69</v>
      </c>
      <c r="K52" s="150">
        <v>302.69</v>
      </c>
      <c r="L52" s="150">
        <v>21</v>
      </c>
      <c r="M52" s="150">
        <v>470.69</v>
      </c>
      <c r="N52" s="149">
        <v>1.2E-4</v>
      </c>
      <c r="O52" s="149">
        <v>1.2E-4</v>
      </c>
      <c r="P52" s="149">
        <v>0</v>
      </c>
      <c r="Q52" s="149">
        <v>0</v>
      </c>
      <c r="R52" s="150"/>
      <c r="S52" s="150" t="s">
        <v>113</v>
      </c>
      <c r="T52" s="150" t="s">
        <v>113</v>
      </c>
      <c r="U52" s="150">
        <v>0.47599999999999998</v>
      </c>
      <c r="V52" s="150">
        <v>0.47599999999999998</v>
      </c>
      <c r="W52" s="150"/>
      <c r="X52" s="150" t="s">
        <v>114</v>
      </c>
      <c r="Y52" s="150" t="s">
        <v>115</v>
      </c>
      <c r="Z52" s="146"/>
      <c r="AA52" s="146"/>
      <c r="AB52" s="146"/>
      <c r="AC52" s="146"/>
      <c r="AD52" s="146"/>
      <c r="AE52" s="146"/>
      <c r="AF52" s="146"/>
      <c r="AG52" s="146" t="s">
        <v>116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>
      <c r="A53" s="164">
        <v>41</v>
      </c>
      <c r="B53" s="165" t="s">
        <v>205</v>
      </c>
      <c r="C53" s="171" t="s">
        <v>206</v>
      </c>
      <c r="D53" s="166" t="s">
        <v>146</v>
      </c>
      <c r="E53" s="167">
        <v>2</v>
      </c>
      <c r="F53" s="168"/>
      <c r="G53" s="169">
        <f t="shared" si="4"/>
        <v>0</v>
      </c>
      <c r="H53" s="150">
        <v>9.34</v>
      </c>
      <c r="I53" s="150">
        <v>18.68</v>
      </c>
      <c r="J53" s="150">
        <v>283.16000000000003</v>
      </c>
      <c r="K53" s="150">
        <v>566.32000000000005</v>
      </c>
      <c r="L53" s="150">
        <v>21</v>
      </c>
      <c r="M53" s="150">
        <v>707.85</v>
      </c>
      <c r="N53" s="149">
        <v>4.0000000000000003E-5</v>
      </c>
      <c r="O53" s="149">
        <v>8.0000000000000007E-5</v>
      </c>
      <c r="P53" s="149">
        <v>0</v>
      </c>
      <c r="Q53" s="149">
        <v>0</v>
      </c>
      <c r="R53" s="150"/>
      <c r="S53" s="150" t="s">
        <v>113</v>
      </c>
      <c r="T53" s="150" t="s">
        <v>113</v>
      </c>
      <c r="U53" s="150">
        <v>0.44500000000000001</v>
      </c>
      <c r="V53" s="150">
        <v>0.89</v>
      </c>
      <c r="W53" s="150"/>
      <c r="X53" s="150" t="s">
        <v>114</v>
      </c>
      <c r="Y53" s="150" t="s">
        <v>115</v>
      </c>
      <c r="Z53" s="146"/>
      <c r="AA53" s="146"/>
      <c r="AB53" s="146"/>
      <c r="AC53" s="146"/>
      <c r="AD53" s="146"/>
      <c r="AE53" s="146"/>
      <c r="AF53" s="146"/>
      <c r="AG53" s="146" t="s">
        <v>116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>
      <c r="A54" s="164">
        <v>42</v>
      </c>
      <c r="B54" s="165" t="s">
        <v>207</v>
      </c>
      <c r="C54" s="171" t="s">
        <v>208</v>
      </c>
      <c r="D54" s="166" t="s">
        <v>157</v>
      </c>
      <c r="E54" s="167">
        <v>6</v>
      </c>
      <c r="F54" s="168"/>
      <c r="G54" s="169">
        <f>E54*F54</f>
        <v>0</v>
      </c>
      <c r="H54" s="150">
        <v>2802</v>
      </c>
      <c r="I54" s="150">
        <v>16812</v>
      </c>
      <c r="J54" s="150">
        <v>0</v>
      </c>
      <c r="K54" s="150">
        <v>0</v>
      </c>
      <c r="L54" s="150">
        <v>21</v>
      </c>
      <c r="M54" s="150">
        <v>20342.52</v>
      </c>
      <c r="N54" s="149">
        <v>0</v>
      </c>
      <c r="O54" s="149">
        <v>0</v>
      </c>
      <c r="P54" s="149">
        <v>0</v>
      </c>
      <c r="Q54" s="149">
        <v>0</v>
      </c>
      <c r="R54" s="150"/>
      <c r="S54" s="150" t="s">
        <v>124</v>
      </c>
      <c r="T54" s="150" t="s">
        <v>125</v>
      </c>
      <c r="U54" s="150">
        <v>0</v>
      </c>
      <c r="V54" s="150">
        <v>0</v>
      </c>
      <c r="W54" s="150"/>
      <c r="X54" s="150" t="s">
        <v>126</v>
      </c>
      <c r="Y54" s="150" t="s">
        <v>115</v>
      </c>
      <c r="Z54" s="146"/>
      <c r="AA54" s="146"/>
      <c r="AB54" s="146"/>
      <c r="AC54" s="146"/>
      <c r="AD54" s="146"/>
      <c r="AE54" s="146"/>
      <c r="AF54" s="146"/>
      <c r="AG54" s="146" t="s">
        <v>127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>
      <c r="A55" s="164">
        <v>43</v>
      </c>
      <c r="B55" s="165" t="s">
        <v>209</v>
      </c>
      <c r="C55" s="171" t="s">
        <v>210</v>
      </c>
      <c r="D55" s="166" t="s">
        <v>157</v>
      </c>
      <c r="E55" s="167">
        <v>6</v>
      </c>
      <c r="F55" s="168"/>
      <c r="G55" s="169">
        <f t="shared" ref="G55:G73" si="5">E55*F55</f>
        <v>0</v>
      </c>
      <c r="H55" s="150">
        <v>826</v>
      </c>
      <c r="I55" s="150">
        <v>4956</v>
      </c>
      <c r="J55" s="150">
        <v>0</v>
      </c>
      <c r="K55" s="150">
        <v>0</v>
      </c>
      <c r="L55" s="150">
        <v>21</v>
      </c>
      <c r="M55" s="150">
        <v>5996.76</v>
      </c>
      <c r="N55" s="149">
        <v>0</v>
      </c>
      <c r="O55" s="149">
        <v>0</v>
      </c>
      <c r="P55" s="149">
        <v>0</v>
      </c>
      <c r="Q55" s="149">
        <v>0</v>
      </c>
      <c r="R55" s="150"/>
      <c r="S55" s="150" t="s">
        <v>124</v>
      </c>
      <c r="T55" s="150" t="s">
        <v>125</v>
      </c>
      <c r="U55" s="150">
        <v>0</v>
      </c>
      <c r="V55" s="150">
        <v>0</v>
      </c>
      <c r="W55" s="150"/>
      <c r="X55" s="150" t="s">
        <v>126</v>
      </c>
      <c r="Y55" s="150" t="s">
        <v>115</v>
      </c>
      <c r="Z55" s="146"/>
      <c r="AA55" s="146"/>
      <c r="AB55" s="146"/>
      <c r="AC55" s="146"/>
      <c r="AD55" s="146"/>
      <c r="AE55" s="146"/>
      <c r="AF55" s="146"/>
      <c r="AG55" s="146" t="s">
        <v>127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>
      <c r="A56" s="164">
        <v>44</v>
      </c>
      <c r="B56" s="165" t="s">
        <v>211</v>
      </c>
      <c r="C56" s="171" t="s">
        <v>212</v>
      </c>
      <c r="D56" s="166" t="s">
        <v>157</v>
      </c>
      <c r="E56" s="167">
        <v>6</v>
      </c>
      <c r="F56" s="168"/>
      <c r="G56" s="169">
        <f t="shared" si="5"/>
        <v>0</v>
      </c>
      <c r="H56" s="150">
        <v>7872</v>
      </c>
      <c r="I56" s="150">
        <v>47232</v>
      </c>
      <c r="J56" s="150">
        <v>0</v>
      </c>
      <c r="K56" s="150">
        <v>0</v>
      </c>
      <c r="L56" s="150">
        <v>21</v>
      </c>
      <c r="M56" s="150">
        <v>57150.720000000001</v>
      </c>
      <c r="N56" s="149">
        <v>0</v>
      </c>
      <c r="O56" s="149">
        <v>0</v>
      </c>
      <c r="P56" s="149">
        <v>0</v>
      </c>
      <c r="Q56" s="149">
        <v>0</v>
      </c>
      <c r="R56" s="150"/>
      <c r="S56" s="150" t="s">
        <v>124</v>
      </c>
      <c r="T56" s="150" t="s">
        <v>125</v>
      </c>
      <c r="U56" s="150">
        <v>0</v>
      </c>
      <c r="V56" s="150">
        <v>0</v>
      </c>
      <c r="W56" s="150"/>
      <c r="X56" s="150" t="s">
        <v>126</v>
      </c>
      <c r="Y56" s="150" t="s">
        <v>115</v>
      </c>
      <c r="Z56" s="146"/>
      <c r="AA56" s="146"/>
      <c r="AB56" s="146"/>
      <c r="AC56" s="146"/>
      <c r="AD56" s="146"/>
      <c r="AE56" s="146"/>
      <c r="AF56" s="146"/>
      <c r="AG56" s="146" t="s">
        <v>127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>
      <c r="A57" s="164">
        <v>45</v>
      </c>
      <c r="B57" s="165" t="s">
        <v>213</v>
      </c>
      <c r="C57" s="171" t="s">
        <v>214</v>
      </c>
      <c r="D57" s="166" t="s">
        <v>157</v>
      </c>
      <c r="E57" s="167">
        <v>6</v>
      </c>
      <c r="F57" s="168"/>
      <c r="G57" s="169">
        <f t="shared" si="5"/>
        <v>0</v>
      </c>
      <c r="H57" s="150">
        <v>1758</v>
      </c>
      <c r="I57" s="150">
        <v>10548</v>
      </c>
      <c r="J57" s="150">
        <v>0</v>
      </c>
      <c r="K57" s="150">
        <v>0</v>
      </c>
      <c r="L57" s="150">
        <v>21</v>
      </c>
      <c r="M57" s="150">
        <v>12763.08</v>
      </c>
      <c r="N57" s="149">
        <v>0</v>
      </c>
      <c r="O57" s="149">
        <v>0</v>
      </c>
      <c r="P57" s="149">
        <v>0</v>
      </c>
      <c r="Q57" s="149">
        <v>0</v>
      </c>
      <c r="R57" s="150"/>
      <c r="S57" s="150" t="s">
        <v>124</v>
      </c>
      <c r="T57" s="150" t="s">
        <v>125</v>
      </c>
      <c r="U57" s="150">
        <v>0</v>
      </c>
      <c r="V57" s="150">
        <v>0</v>
      </c>
      <c r="W57" s="150"/>
      <c r="X57" s="150" t="s">
        <v>126</v>
      </c>
      <c r="Y57" s="150" t="s">
        <v>115</v>
      </c>
      <c r="Z57" s="146"/>
      <c r="AA57" s="146"/>
      <c r="AB57" s="146"/>
      <c r="AC57" s="146"/>
      <c r="AD57" s="146"/>
      <c r="AE57" s="146"/>
      <c r="AF57" s="146"/>
      <c r="AG57" s="146" t="s">
        <v>127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>
      <c r="A58" s="164">
        <v>46</v>
      </c>
      <c r="B58" s="165" t="s">
        <v>215</v>
      </c>
      <c r="C58" s="171" t="s">
        <v>216</v>
      </c>
      <c r="D58" s="166" t="s">
        <v>157</v>
      </c>
      <c r="E58" s="167">
        <v>2</v>
      </c>
      <c r="F58" s="168"/>
      <c r="G58" s="169">
        <f t="shared" si="5"/>
        <v>0</v>
      </c>
      <c r="H58" s="150">
        <v>13250</v>
      </c>
      <c r="I58" s="150">
        <v>26500</v>
      </c>
      <c r="J58" s="150">
        <v>0</v>
      </c>
      <c r="K58" s="150">
        <v>0</v>
      </c>
      <c r="L58" s="150">
        <v>21</v>
      </c>
      <c r="M58" s="150">
        <v>32065</v>
      </c>
      <c r="N58" s="149">
        <v>0</v>
      </c>
      <c r="O58" s="149">
        <v>0</v>
      </c>
      <c r="P58" s="149">
        <v>0</v>
      </c>
      <c r="Q58" s="149">
        <v>0</v>
      </c>
      <c r="R58" s="150"/>
      <c r="S58" s="150" t="s">
        <v>124</v>
      </c>
      <c r="T58" s="150" t="s">
        <v>125</v>
      </c>
      <c r="U58" s="150">
        <v>0</v>
      </c>
      <c r="V58" s="150">
        <v>0</v>
      </c>
      <c r="W58" s="150"/>
      <c r="X58" s="150" t="s">
        <v>126</v>
      </c>
      <c r="Y58" s="150" t="s">
        <v>115</v>
      </c>
      <c r="Z58" s="146"/>
      <c r="AA58" s="146"/>
      <c r="AB58" s="146"/>
      <c r="AC58" s="146"/>
      <c r="AD58" s="146"/>
      <c r="AE58" s="146"/>
      <c r="AF58" s="146"/>
      <c r="AG58" s="146" t="s">
        <v>127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>
      <c r="A59" s="164">
        <v>47</v>
      </c>
      <c r="B59" s="165" t="s">
        <v>217</v>
      </c>
      <c r="C59" s="171" t="s">
        <v>218</v>
      </c>
      <c r="D59" s="166" t="s">
        <v>157</v>
      </c>
      <c r="E59" s="167">
        <v>2</v>
      </c>
      <c r="F59" s="168"/>
      <c r="G59" s="169">
        <f t="shared" si="5"/>
        <v>0</v>
      </c>
      <c r="H59" s="150">
        <v>1264</v>
      </c>
      <c r="I59" s="150">
        <v>2528</v>
      </c>
      <c r="J59" s="150">
        <v>0</v>
      </c>
      <c r="K59" s="150">
        <v>0</v>
      </c>
      <c r="L59" s="150">
        <v>21</v>
      </c>
      <c r="M59" s="150">
        <v>3058.88</v>
      </c>
      <c r="N59" s="149">
        <v>0</v>
      </c>
      <c r="O59" s="149">
        <v>0</v>
      </c>
      <c r="P59" s="149">
        <v>0</v>
      </c>
      <c r="Q59" s="149">
        <v>0</v>
      </c>
      <c r="R59" s="150"/>
      <c r="S59" s="150" t="s">
        <v>124</v>
      </c>
      <c r="T59" s="150" t="s">
        <v>125</v>
      </c>
      <c r="U59" s="150">
        <v>0</v>
      </c>
      <c r="V59" s="150">
        <v>0</v>
      </c>
      <c r="W59" s="150"/>
      <c r="X59" s="150" t="s">
        <v>126</v>
      </c>
      <c r="Y59" s="150" t="s">
        <v>115</v>
      </c>
      <c r="Z59" s="146"/>
      <c r="AA59" s="146"/>
      <c r="AB59" s="146"/>
      <c r="AC59" s="146"/>
      <c r="AD59" s="146"/>
      <c r="AE59" s="146"/>
      <c r="AF59" s="146"/>
      <c r="AG59" s="146" t="s">
        <v>127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>
      <c r="A60" s="164">
        <v>48</v>
      </c>
      <c r="B60" s="165" t="s">
        <v>219</v>
      </c>
      <c r="C60" s="171" t="s">
        <v>220</v>
      </c>
      <c r="D60" s="166" t="s">
        <v>157</v>
      </c>
      <c r="E60" s="167">
        <v>2</v>
      </c>
      <c r="F60" s="168"/>
      <c r="G60" s="169">
        <f t="shared" si="5"/>
        <v>0</v>
      </c>
      <c r="H60" s="150">
        <v>280</v>
      </c>
      <c r="I60" s="150">
        <v>560</v>
      </c>
      <c r="J60" s="150">
        <v>0</v>
      </c>
      <c r="K60" s="150">
        <v>0</v>
      </c>
      <c r="L60" s="150">
        <v>21</v>
      </c>
      <c r="M60" s="150">
        <v>677.6</v>
      </c>
      <c r="N60" s="149">
        <v>0</v>
      </c>
      <c r="O60" s="149">
        <v>0</v>
      </c>
      <c r="P60" s="149">
        <v>0</v>
      </c>
      <c r="Q60" s="149">
        <v>0</v>
      </c>
      <c r="R60" s="150"/>
      <c r="S60" s="150" t="s">
        <v>124</v>
      </c>
      <c r="T60" s="150" t="s">
        <v>125</v>
      </c>
      <c r="U60" s="150">
        <v>0</v>
      </c>
      <c r="V60" s="150">
        <v>0</v>
      </c>
      <c r="W60" s="150"/>
      <c r="X60" s="150" t="s">
        <v>126</v>
      </c>
      <c r="Y60" s="150" t="s">
        <v>115</v>
      </c>
      <c r="Z60" s="146"/>
      <c r="AA60" s="146"/>
      <c r="AB60" s="146"/>
      <c r="AC60" s="146"/>
      <c r="AD60" s="146"/>
      <c r="AE60" s="146"/>
      <c r="AF60" s="146"/>
      <c r="AG60" s="146" t="s">
        <v>127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>
      <c r="A61" s="164">
        <v>49</v>
      </c>
      <c r="B61" s="165" t="s">
        <v>221</v>
      </c>
      <c r="C61" s="171" t="s">
        <v>222</v>
      </c>
      <c r="D61" s="166" t="s">
        <v>157</v>
      </c>
      <c r="E61" s="167">
        <v>2</v>
      </c>
      <c r="F61" s="168"/>
      <c r="G61" s="169">
        <f>E61*F61</f>
        <v>0</v>
      </c>
      <c r="H61" s="150">
        <v>7370</v>
      </c>
      <c r="I61" s="150">
        <v>14740</v>
      </c>
      <c r="J61" s="150">
        <v>0</v>
      </c>
      <c r="K61" s="150">
        <v>0</v>
      </c>
      <c r="L61" s="150">
        <v>21</v>
      </c>
      <c r="M61" s="150">
        <v>17835.400000000001</v>
      </c>
      <c r="N61" s="149">
        <v>0</v>
      </c>
      <c r="O61" s="149">
        <v>0</v>
      </c>
      <c r="P61" s="149">
        <v>0</v>
      </c>
      <c r="Q61" s="149">
        <v>0</v>
      </c>
      <c r="R61" s="150"/>
      <c r="S61" s="150" t="s">
        <v>124</v>
      </c>
      <c r="T61" s="150" t="s">
        <v>125</v>
      </c>
      <c r="U61" s="150">
        <v>0</v>
      </c>
      <c r="V61" s="150">
        <v>0</v>
      </c>
      <c r="W61" s="150"/>
      <c r="X61" s="150" t="s">
        <v>126</v>
      </c>
      <c r="Y61" s="150" t="s">
        <v>115</v>
      </c>
      <c r="Z61" s="146"/>
      <c r="AA61" s="146"/>
      <c r="AB61" s="146"/>
      <c r="AC61" s="146"/>
      <c r="AD61" s="146"/>
      <c r="AE61" s="146"/>
      <c r="AF61" s="146"/>
      <c r="AG61" s="146" t="s">
        <v>127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>
      <c r="A62" s="164">
        <v>50</v>
      </c>
      <c r="B62" s="165" t="s">
        <v>223</v>
      </c>
      <c r="C62" s="171" t="s">
        <v>224</v>
      </c>
      <c r="D62" s="166" t="s">
        <v>157</v>
      </c>
      <c r="E62" s="167">
        <v>1</v>
      </c>
      <c r="F62" s="168"/>
      <c r="G62" s="169">
        <f t="shared" si="5"/>
        <v>0</v>
      </c>
      <c r="H62" s="150">
        <v>1300</v>
      </c>
      <c r="I62" s="150">
        <v>1300</v>
      </c>
      <c r="J62" s="150">
        <v>0</v>
      </c>
      <c r="K62" s="150">
        <v>0</v>
      </c>
      <c r="L62" s="150">
        <v>21</v>
      </c>
      <c r="M62" s="150">
        <v>1573</v>
      </c>
      <c r="N62" s="149">
        <v>0</v>
      </c>
      <c r="O62" s="149">
        <v>0</v>
      </c>
      <c r="P62" s="149">
        <v>0</v>
      </c>
      <c r="Q62" s="149">
        <v>0</v>
      </c>
      <c r="R62" s="150"/>
      <c r="S62" s="150" t="s">
        <v>124</v>
      </c>
      <c r="T62" s="150" t="s">
        <v>125</v>
      </c>
      <c r="U62" s="150">
        <v>0</v>
      </c>
      <c r="V62" s="150">
        <v>0</v>
      </c>
      <c r="W62" s="150"/>
      <c r="X62" s="150" t="s">
        <v>126</v>
      </c>
      <c r="Y62" s="150" t="s">
        <v>115</v>
      </c>
      <c r="Z62" s="146"/>
      <c r="AA62" s="146"/>
      <c r="AB62" s="146"/>
      <c r="AC62" s="146"/>
      <c r="AD62" s="146"/>
      <c r="AE62" s="146"/>
      <c r="AF62" s="146"/>
      <c r="AG62" s="146" t="s">
        <v>127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>
      <c r="A63" s="164">
        <v>51</v>
      </c>
      <c r="B63" s="165" t="s">
        <v>225</v>
      </c>
      <c r="C63" s="171" t="s">
        <v>226</v>
      </c>
      <c r="D63" s="166" t="s">
        <v>157</v>
      </c>
      <c r="E63" s="167">
        <v>1</v>
      </c>
      <c r="F63" s="168"/>
      <c r="G63" s="169">
        <f t="shared" si="5"/>
        <v>0</v>
      </c>
      <c r="H63" s="150">
        <v>6081</v>
      </c>
      <c r="I63" s="150">
        <v>6081</v>
      </c>
      <c r="J63" s="150">
        <v>0</v>
      </c>
      <c r="K63" s="150">
        <v>0</v>
      </c>
      <c r="L63" s="150">
        <v>21</v>
      </c>
      <c r="M63" s="150">
        <v>7358.01</v>
      </c>
      <c r="N63" s="149">
        <v>0</v>
      </c>
      <c r="O63" s="149">
        <v>0</v>
      </c>
      <c r="P63" s="149">
        <v>0</v>
      </c>
      <c r="Q63" s="149">
        <v>0</v>
      </c>
      <c r="R63" s="150"/>
      <c r="S63" s="150" t="s">
        <v>124</v>
      </c>
      <c r="T63" s="150" t="s">
        <v>125</v>
      </c>
      <c r="U63" s="150">
        <v>0</v>
      </c>
      <c r="V63" s="150">
        <v>0</v>
      </c>
      <c r="W63" s="150"/>
      <c r="X63" s="150" t="s">
        <v>126</v>
      </c>
      <c r="Y63" s="150" t="s">
        <v>115</v>
      </c>
      <c r="Z63" s="146"/>
      <c r="AA63" s="146"/>
      <c r="AB63" s="146"/>
      <c r="AC63" s="146"/>
      <c r="AD63" s="146"/>
      <c r="AE63" s="146"/>
      <c r="AF63" s="146"/>
      <c r="AG63" s="146" t="s">
        <v>127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>
      <c r="A64" s="164">
        <v>52</v>
      </c>
      <c r="B64" s="165" t="s">
        <v>227</v>
      </c>
      <c r="C64" s="171" t="s">
        <v>228</v>
      </c>
      <c r="D64" s="166" t="s">
        <v>157</v>
      </c>
      <c r="E64" s="167">
        <v>1</v>
      </c>
      <c r="F64" s="168"/>
      <c r="G64" s="169">
        <f t="shared" si="5"/>
        <v>0</v>
      </c>
      <c r="H64" s="150">
        <v>1280</v>
      </c>
      <c r="I64" s="150">
        <v>1280</v>
      </c>
      <c r="J64" s="150">
        <v>0</v>
      </c>
      <c r="K64" s="150">
        <v>0</v>
      </c>
      <c r="L64" s="150">
        <v>21</v>
      </c>
      <c r="M64" s="150">
        <v>1548.8</v>
      </c>
      <c r="N64" s="149">
        <v>0</v>
      </c>
      <c r="O64" s="149">
        <v>0</v>
      </c>
      <c r="P64" s="149">
        <v>0</v>
      </c>
      <c r="Q64" s="149">
        <v>0</v>
      </c>
      <c r="R64" s="150"/>
      <c r="S64" s="150" t="s">
        <v>124</v>
      </c>
      <c r="T64" s="150" t="s">
        <v>125</v>
      </c>
      <c r="U64" s="150">
        <v>0</v>
      </c>
      <c r="V64" s="150">
        <v>0</v>
      </c>
      <c r="W64" s="150"/>
      <c r="X64" s="150" t="s">
        <v>126</v>
      </c>
      <c r="Y64" s="150" t="s">
        <v>115</v>
      </c>
      <c r="Z64" s="146"/>
      <c r="AA64" s="146"/>
      <c r="AB64" s="146"/>
      <c r="AC64" s="146"/>
      <c r="AD64" s="146"/>
      <c r="AE64" s="146"/>
      <c r="AF64" s="146"/>
      <c r="AG64" s="146" t="s">
        <v>127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>
      <c r="A65" s="164">
        <v>53</v>
      </c>
      <c r="B65" s="165" t="s">
        <v>229</v>
      </c>
      <c r="C65" s="171" t="s">
        <v>230</v>
      </c>
      <c r="D65" s="166" t="s">
        <v>157</v>
      </c>
      <c r="E65" s="167">
        <v>1</v>
      </c>
      <c r="F65" s="168"/>
      <c r="G65" s="169">
        <f t="shared" si="5"/>
        <v>0</v>
      </c>
      <c r="H65" s="150">
        <v>1253</v>
      </c>
      <c r="I65" s="150">
        <v>1253</v>
      </c>
      <c r="J65" s="150">
        <v>0</v>
      </c>
      <c r="K65" s="150">
        <v>0</v>
      </c>
      <c r="L65" s="150">
        <v>21</v>
      </c>
      <c r="M65" s="150">
        <v>1516.13</v>
      </c>
      <c r="N65" s="149">
        <v>0</v>
      </c>
      <c r="O65" s="149">
        <v>0</v>
      </c>
      <c r="P65" s="149">
        <v>0</v>
      </c>
      <c r="Q65" s="149">
        <v>0</v>
      </c>
      <c r="R65" s="150"/>
      <c r="S65" s="150" t="s">
        <v>124</v>
      </c>
      <c r="T65" s="150" t="s">
        <v>125</v>
      </c>
      <c r="U65" s="150">
        <v>0</v>
      </c>
      <c r="V65" s="150">
        <v>0</v>
      </c>
      <c r="W65" s="150"/>
      <c r="X65" s="150" t="s">
        <v>126</v>
      </c>
      <c r="Y65" s="150" t="s">
        <v>115</v>
      </c>
      <c r="Z65" s="146"/>
      <c r="AA65" s="146"/>
      <c r="AB65" s="146"/>
      <c r="AC65" s="146"/>
      <c r="AD65" s="146"/>
      <c r="AE65" s="146"/>
      <c r="AF65" s="146"/>
      <c r="AG65" s="146" t="s">
        <v>127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>
      <c r="A66" s="164">
        <v>54</v>
      </c>
      <c r="B66" s="165" t="s">
        <v>231</v>
      </c>
      <c r="C66" s="171" t="s">
        <v>232</v>
      </c>
      <c r="D66" s="166" t="s">
        <v>157</v>
      </c>
      <c r="E66" s="167">
        <v>1</v>
      </c>
      <c r="F66" s="168"/>
      <c r="G66" s="169">
        <f t="shared" si="5"/>
        <v>0</v>
      </c>
      <c r="H66" s="150">
        <v>131</v>
      </c>
      <c r="I66" s="150">
        <v>131</v>
      </c>
      <c r="J66" s="150">
        <v>0</v>
      </c>
      <c r="K66" s="150">
        <v>0</v>
      </c>
      <c r="L66" s="150">
        <v>21</v>
      </c>
      <c r="M66" s="150">
        <v>158.51</v>
      </c>
      <c r="N66" s="149">
        <v>0</v>
      </c>
      <c r="O66" s="149">
        <v>0</v>
      </c>
      <c r="P66" s="149">
        <v>0</v>
      </c>
      <c r="Q66" s="149">
        <v>0</v>
      </c>
      <c r="R66" s="150"/>
      <c r="S66" s="150" t="s">
        <v>124</v>
      </c>
      <c r="T66" s="150" t="s">
        <v>125</v>
      </c>
      <c r="U66" s="150">
        <v>0</v>
      </c>
      <c r="V66" s="150">
        <v>0</v>
      </c>
      <c r="W66" s="150"/>
      <c r="X66" s="150" t="s">
        <v>126</v>
      </c>
      <c r="Y66" s="150" t="s">
        <v>115</v>
      </c>
      <c r="Z66" s="146"/>
      <c r="AA66" s="146"/>
      <c r="AB66" s="146"/>
      <c r="AC66" s="146"/>
      <c r="AD66" s="146"/>
      <c r="AE66" s="146"/>
      <c r="AF66" s="146"/>
      <c r="AG66" s="146" t="s">
        <v>127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>
      <c r="A67" s="164">
        <v>55</v>
      </c>
      <c r="B67" s="165" t="s">
        <v>233</v>
      </c>
      <c r="C67" s="171" t="s">
        <v>234</v>
      </c>
      <c r="D67" s="166" t="s">
        <v>157</v>
      </c>
      <c r="E67" s="167">
        <v>1</v>
      </c>
      <c r="F67" s="168"/>
      <c r="G67" s="169">
        <f t="shared" si="5"/>
        <v>0</v>
      </c>
      <c r="H67" s="150">
        <v>65</v>
      </c>
      <c r="I67" s="150">
        <v>65</v>
      </c>
      <c r="J67" s="150">
        <v>0</v>
      </c>
      <c r="K67" s="150">
        <v>0</v>
      </c>
      <c r="L67" s="150">
        <v>21</v>
      </c>
      <c r="M67" s="150">
        <v>78.650000000000006</v>
      </c>
      <c r="N67" s="149">
        <v>0</v>
      </c>
      <c r="O67" s="149">
        <v>0</v>
      </c>
      <c r="P67" s="149">
        <v>0</v>
      </c>
      <c r="Q67" s="149">
        <v>0</v>
      </c>
      <c r="R67" s="150"/>
      <c r="S67" s="150" t="s">
        <v>124</v>
      </c>
      <c r="T67" s="150" t="s">
        <v>125</v>
      </c>
      <c r="U67" s="150">
        <v>0</v>
      </c>
      <c r="V67" s="150">
        <v>0</v>
      </c>
      <c r="W67" s="150"/>
      <c r="X67" s="150" t="s">
        <v>126</v>
      </c>
      <c r="Y67" s="150" t="s">
        <v>115</v>
      </c>
      <c r="Z67" s="146"/>
      <c r="AA67" s="146"/>
      <c r="AB67" s="146"/>
      <c r="AC67" s="146"/>
      <c r="AD67" s="146"/>
      <c r="AE67" s="146"/>
      <c r="AF67" s="146"/>
      <c r="AG67" s="146" t="s">
        <v>127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>
      <c r="A68" s="164">
        <v>56</v>
      </c>
      <c r="B68" s="165" t="s">
        <v>235</v>
      </c>
      <c r="C68" s="171" t="s">
        <v>236</v>
      </c>
      <c r="D68" s="166" t="s">
        <v>157</v>
      </c>
      <c r="E68" s="167">
        <v>2</v>
      </c>
      <c r="F68" s="168"/>
      <c r="G68" s="169">
        <f t="shared" si="5"/>
        <v>0</v>
      </c>
      <c r="H68" s="150">
        <v>13215</v>
      </c>
      <c r="I68" s="150">
        <v>26430</v>
      </c>
      <c r="J68" s="150">
        <v>0</v>
      </c>
      <c r="K68" s="150">
        <v>0</v>
      </c>
      <c r="L68" s="150">
        <v>21</v>
      </c>
      <c r="M68" s="150">
        <v>31980.3</v>
      </c>
      <c r="N68" s="149">
        <v>0</v>
      </c>
      <c r="O68" s="149">
        <v>0</v>
      </c>
      <c r="P68" s="149">
        <v>0</v>
      </c>
      <c r="Q68" s="149">
        <v>0</v>
      </c>
      <c r="R68" s="150"/>
      <c r="S68" s="150" t="s">
        <v>124</v>
      </c>
      <c r="T68" s="150" t="s">
        <v>125</v>
      </c>
      <c r="U68" s="150">
        <v>0</v>
      </c>
      <c r="V68" s="150">
        <v>0</v>
      </c>
      <c r="W68" s="150"/>
      <c r="X68" s="150" t="s">
        <v>126</v>
      </c>
      <c r="Y68" s="150" t="s">
        <v>115</v>
      </c>
      <c r="Z68" s="146"/>
      <c r="AA68" s="146"/>
      <c r="AB68" s="146"/>
      <c r="AC68" s="146"/>
      <c r="AD68" s="146"/>
      <c r="AE68" s="146"/>
      <c r="AF68" s="146"/>
      <c r="AG68" s="146" t="s">
        <v>127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>
      <c r="A69" s="164">
        <v>57</v>
      </c>
      <c r="B69" s="165" t="s">
        <v>237</v>
      </c>
      <c r="C69" s="171" t="s">
        <v>238</v>
      </c>
      <c r="D69" s="166" t="s">
        <v>157</v>
      </c>
      <c r="E69" s="167">
        <v>1</v>
      </c>
      <c r="F69" s="168"/>
      <c r="G69" s="169">
        <f t="shared" si="5"/>
        <v>0</v>
      </c>
      <c r="H69" s="150">
        <v>798</v>
      </c>
      <c r="I69" s="150">
        <v>798</v>
      </c>
      <c r="J69" s="150">
        <v>0</v>
      </c>
      <c r="K69" s="150">
        <v>0</v>
      </c>
      <c r="L69" s="150">
        <v>21</v>
      </c>
      <c r="M69" s="150">
        <v>965.58</v>
      </c>
      <c r="N69" s="149">
        <v>0</v>
      </c>
      <c r="O69" s="149">
        <v>0</v>
      </c>
      <c r="P69" s="149">
        <v>0</v>
      </c>
      <c r="Q69" s="149">
        <v>0</v>
      </c>
      <c r="R69" s="150"/>
      <c r="S69" s="150" t="s">
        <v>124</v>
      </c>
      <c r="T69" s="150" t="s">
        <v>125</v>
      </c>
      <c r="U69" s="150">
        <v>0</v>
      </c>
      <c r="V69" s="150">
        <v>0</v>
      </c>
      <c r="W69" s="150"/>
      <c r="X69" s="150" t="s">
        <v>126</v>
      </c>
      <c r="Y69" s="150" t="s">
        <v>115</v>
      </c>
      <c r="Z69" s="146"/>
      <c r="AA69" s="146"/>
      <c r="AB69" s="146"/>
      <c r="AC69" s="146"/>
      <c r="AD69" s="146"/>
      <c r="AE69" s="146"/>
      <c r="AF69" s="146"/>
      <c r="AG69" s="146" t="s">
        <v>127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>
      <c r="A70" s="164">
        <v>58</v>
      </c>
      <c r="B70" s="165" t="s">
        <v>239</v>
      </c>
      <c r="C70" s="171" t="s">
        <v>240</v>
      </c>
      <c r="D70" s="166" t="s">
        <v>157</v>
      </c>
      <c r="E70" s="167">
        <v>2</v>
      </c>
      <c r="F70" s="168"/>
      <c r="G70" s="169">
        <f t="shared" si="5"/>
        <v>0</v>
      </c>
      <c r="H70" s="150">
        <v>490</v>
      </c>
      <c r="I70" s="150">
        <v>980</v>
      </c>
      <c r="J70" s="150">
        <v>0</v>
      </c>
      <c r="K70" s="150">
        <v>0</v>
      </c>
      <c r="L70" s="150">
        <v>21</v>
      </c>
      <c r="M70" s="150">
        <v>1185.8</v>
      </c>
      <c r="N70" s="149">
        <v>0</v>
      </c>
      <c r="O70" s="149">
        <v>0</v>
      </c>
      <c r="P70" s="149">
        <v>0</v>
      </c>
      <c r="Q70" s="149">
        <v>0</v>
      </c>
      <c r="R70" s="150"/>
      <c r="S70" s="150" t="s">
        <v>124</v>
      </c>
      <c r="T70" s="150" t="s">
        <v>125</v>
      </c>
      <c r="U70" s="150">
        <v>0</v>
      </c>
      <c r="V70" s="150">
        <v>0</v>
      </c>
      <c r="W70" s="150"/>
      <c r="X70" s="150" t="s">
        <v>126</v>
      </c>
      <c r="Y70" s="150" t="s">
        <v>115</v>
      </c>
      <c r="Z70" s="146"/>
      <c r="AA70" s="146"/>
      <c r="AB70" s="146"/>
      <c r="AC70" s="146"/>
      <c r="AD70" s="146"/>
      <c r="AE70" s="146"/>
      <c r="AF70" s="146"/>
      <c r="AG70" s="146" t="s">
        <v>127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>
      <c r="A71" s="164">
        <v>59</v>
      </c>
      <c r="B71" s="165" t="s">
        <v>241</v>
      </c>
      <c r="C71" s="171" t="s">
        <v>242</v>
      </c>
      <c r="D71" s="166" t="s">
        <v>157</v>
      </c>
      <c r="E71" s="167">
        <v>2</v>
      </c>
      <c r="F71" s="168"/>
      <c r="G71" s="169">
        <f t="shared" si="5"/>
        <v>0</v>
      </c>
      <c r="H71" s="150">
        <v>904</v>
      </c>
      <c r="I71" s="150">
        <v>1808</v>
      </c>
      <c r="J71" s="150">
        <v>0</v>
      </c>
      <c r="K71" s="150">
        <v>0</v>
      </c>
      <c r="L71" s="150">
        <v>21</v>
      </c>
      <c r="M71" s="150">
        <v>2187.6799999999998</v>
      </c>
      <c r="N71" s="149">
        <v>0</v>
      </c>
      <c r="O71" s="149">
        <v>0</v>
      </c>
      <c r="P71" s="149">
        <v>0</v>
      </c>
      <c r="Q71" s="149">
        <v>0</v>
      </c>
      <c r="R71" s="150"/>
      <c r="S71" s="150" t="s">
        <v>124</v>
      </c>
      <c r="T71" s="150" t="s">
        <v>125</v>
      </c>
      <c r="U71" s="150">
        <v>0</v>
      </c>
      <c r="V71" s="150">
        <v>0</v>
      </c>
      <c r="W71" s="150"/>
      <c r="X71" s="150" t="s">
        <v>126</v>
      </c>
      <c r="Y71" s="150" t="s">
        <v>115</v>
      </c>
      <c r="Z71" s="146"/>
      <c r="AA71" s="146"/>
      <c r="AB71" s="146"/>
      <c r="AC71" s="146"/>
      <c r="AD71" s="146"/>
      <c r="AE71" s="146"/>
      <c r="AF71" s="146"/>
      <c r="AG71" s="146" t="s">
        <v>127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>
      <c r="A72" s="164">
        <v>60</v>
      </c>
      <c r="B72" s="165" t="s">
        <v>243</v>
      </c>
      <c r="C72" s="171" t="s">
        <v>244</v>
      </c>
      <c r="D72" s="166" t="s">
        <v>157</v>
      </c>
      <c r="E72" s="167">
        <v>6</v>
      </c>
      <c r="F72" s="168"/>
      <c r="G72" s="169">
        <f t="shared" si="5"/>
        <v>0</v>
      </c>
      <c r="H72" s="150">
        <v>950</v>
      </c>
      <c r="I72" s="150">
        <v>5700</v>
      </c>
      <c r="J72" s="150">
        <v>0</v>
      </c>
      <c r="K72" s="150">
        <v>0</v>
      </c>
      <c r="L72" s="150">
        <v>21</v>
      </c>
      <c r="M72" s="150">
        <v>6897</v>
      </c>
      <c r="N72" s="149">
        <v>0</v>
      </c>
      <c r="O72" s="149">
        <v>0</v>
      </c>
      <c r="P72" s="149">
        <v>0</v>
      </c>
      <c r="Q72" s="149">
        <v>0</v>
      </c>
      <c r="R72" s="150"/>
      <c r="S72" s="150" t="s">
        <v>124</v>
      </c>
      <c r="T72" s="150" t="s">
        <v>125</v>
      </c>
      <c r="U72" s="150">
        <v>0</v>
      </c>
      <c r="V72" s="150">
        <v>0</v>
      </c>
      <c r="W72" s="150"/>
      <c r="X72" s="150" t="s">
        <v>126</v>
      </c>
      <c r="Y72" s="150" t="s">
        <v>115</v>
      </c>
      <c r="Z72" s="146"/>
      <c r="AA72" s="146"/>
      <c r="AB72" s="146"/>
      <c r="AC72" s="146"/>
      <c r="AD72" s="146"/>
      <c r="AE72" s="146"/>
      <c r="AF72" s="146"/>
      <c r="AG72" s="146" t="s">
        <v>127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>
      <c r="A73" s="164">
        <v>61</v>
      </c>
      <c r="B73" s="165" t="s">
        <v>245</v>
      </c>
      <c r="C73" s="171" t="s">
        <v>246</v>
      </c>
      <c r="D73" s="166" t="s">
        <v>0</v>
      </c>
      <c r="E73" s="167">
        <v>1883.5391999999999</v>
      </c>
      <c r="F73" s="168"/>
      <c r="G73" s="169">
        <f>E73*F73</f>
        <v>0</v>
      </c>
      <c r="H73" s="150">
        <v>0</v>
      </c>
      <c r="I73" s="150">
        <v>0</v>
      </c>
      <c r="J73" s="150">
        <v>0.37</v>
      </c>
      <c r="K73" s="150">
        <v>696.90950399999997</v>
      </c>
      <c r="L73" s="150">
        <v>21</v>
      </c>
      <c r="M73" s="150">
        <v>843.26109999999994</v>
      </c>
      <c r="N73" s="149">
        <v>0</v>
      </c>
      <c r="O73" s="149">
        <v>0</v>
      </c>
      <c r="P73" s="149">
        <v>0</v>
      </c>
      <c r="Q73" s="149">
        <v>0</v>
      </c>
      <c r="R73" s="150"/>
      <c r="S73" s="150" t="s">
        <v>113</v>
      </c>
      <c r="T73" s="150" t="s">
        <v>113</v>
      </c>
      <c r="U73" s="150">
        <v>0</v>
      </c>
      <c r="V73" s="150">
        <v>0</v>
      </c>
      <c r="W73" s="150"/>
      <c r="X73" s="150" t="s">
        <v>142</v>
      </c>
      <c r="Y73" s="150" t="s">
        <v>115</v>
      </c>
      <c r="Z73" s="146"/>
      <c r="AA73" s="146"/>
      <c r="AB73" s="146"/>
      <c r="AC73" s="146"/>
      <c r="AD73" s="146"/>
      <c r="AE73" s="146"/>
      <c r="AF73" s="146"/>
      <c r="AG73" s="146" t="s">
        <v>143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>
      <c r="A74" s="153" t="s">
        <v>108</v>
      </c>
      <c r="B74" s="154" t="s">
        <v>70</v>
      </c>
      <c r="C74" s="170" t="s">
        <v>71</v>
      </c>
      <c r="D74" s="155"/>
      <c r="E74" s="156"/>
      <c r="F74" s="157"/>
      <c r="G74" s="158">
        <f>SUM(G75:G93)</f>
        <v>0</v>
      </c>
      <c r="H74" s="152"/>
      <c r="I74" s="152">
        <v>1352.18</v>
      </c>
      <c r="J74" s="152"/>
      <c r="K74" s="152">
        <v>12129.48</v>
      </c>
      <c r="L74" s="152"/>
      <c r="M74" s="152"/>
      <c r="N74" s="151"/>
      <c r="O74" s="151"/>
      <c r="P74" s="151"/>
      <c r="Q74" s="151"/>
      <c r="R74" s="152"/>
      <c r="S74" s="152"/>
      <c r="T74" s="152"/>
      <c r="U74" s="152"/>
      <c r="V74" s="152"/>
      <c r="W74" s="152"/>
      <c r="X74" s="152"/>
      <c r="Y74" s="152"/>
      <c r="AG74" t="s">
        <v>109</v>
      </c>
    </row>
    <row r="75" spans="1:60">
      <c r="A75" s="164">
        <v>62</v>
      </c>
      <c r="B75" s="165" t="s">
        <v>247</v>
      </c>
      <c r="C75" s="171" t="s">
        <v>248</v>
      </c>
      <c r="D75" s="166" t="s">
        <v>146</v>
      </c>
      <c r="E75" s="167">
        <v>1</v>
      </c>
      <c r="F75" s="168"/>
      <c r="G75" s="169">
        <f>E75*F75</f>
        <v>0</v>
      </c>
      <c r="H75" s="150">
        <v>0</v>
      </c>
      <c r="I75" s="150">
        <v>0</v>
      </c>
      <c r="J75" s="150">
        <v>166</v>
      </c>
      <c r="K75" s="150">
        <v>166</v>
      </c>
      <c r="L75" s="150">
        <v>21</v>
      </c>
      <c r="M75" s="150">
        <v>200.86</v>
      </c>
      <c r="N75" s="149">
        <v>0</v>
      </c>
      <c r="O75" s="149">
        <v>0</v>
      </c>
      <c r="P75" s="149">
        <v>1.218E-2</v>
      </c>
      <c r="Q75" s="149">
        <v>1.218E-2</v>
      </c>
      <c r="R75" s="150"/>
      <c r="S75" s="150" t="s">
        <v>113</v>
      </c>
      <c r="T75" s="150" t="s">
        <v>113</v>
      </c>
      <c r="U75" s="150">
        <v>0.33</v>
      </c>
      <c r="V75" s="150">
        <v>0.33</v>
      </c>
      <c r="W75" s="150"/>
      <c r="X75" s="150" t="s">
        <v>114</v>
      </c>
      <c r="Y75" s="150" t="s">
        <v>115</v>
      </c>
      <c r="Z75" s="146"/>
      <c r="AA75" s="146"/>
      <c r="AB75" s="146"/>
      <c r="AC75" s="146"/>
      <c r="AD75" s="146"/>
      <c r="AE75" s="146"/>
      <c r="AF75" s="146"/>
      <c r="AG75" s="146" t="s">
        <v>116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>
      <c r="A76" s="164">
        <v>63</v>
      </c>
      <c r="B76" s="165" t="s">
        <v>249</v>
      </c>
      <c r="C76" s="171" t="s">
        <v>250</v>
      </c>
      <c r="D76" s="166" t="s">
        <v>119</v>
      </c>
      <c r="E76" s="167">
        <v>6.6</v>
      </c>
      <c r="F76" s="168"/>
      <c r="G76" s="169">
        <f t="shared" ref="G76:G93" si="6">E76*F76</f>
        <v>0</v>
      </c>
      <c r="H76" s="150">
        <v>0</v>
      </c>
      <c r="I76" s="150">
        <v>0</v>
      </c>
      <c r="J76" s="150">
        <v>102.5</v>
      </c>
      <c r="K76" s="150">
        <v>676.5</v>
      </c>
      <c r="L76" s="150">
        <v>21</v>
      </c>
      <c r="M76" s="150">
        <v>818.56500000000005</v>
      </c>
      <c r="N76" s="149">
        <v>0</v>
      </c>
      <c r="O76" s="149">
        <v>0</v>
      </c>
      <c r="P76" s="149">
        <v>4.9699999999999996E-3</v>
      </c>
      <c r="Q76" s="149">
        <v>3.2801999999999998E-2</v>
      </c>
      <c r="R76" s="150"/>
      <c r="S76" s="150" t="s">
        <v>113</v>
      </c>
      <c r="T76" s="150" t="s">
        <v>113</v>
      </c>
      <c r="U76" s="150">
        <v>0.2</v>
      </c>
      <c r="V76" s="150">
        <v>1.32</v>
      </c>
      <c r="W76" s="150"/>
      <c r="X76" s="150" t="s">
        <v>114</v>
      </c>
      <c r="Y76" s="150" t="s">
        <v>115</v>
      </c>
      <c r="Z76" s="146"/>
      <c r="AA76" s="146"/>
      <c r="AB76" s="146"/>
      <c r="AC76" s="146"/>
      <c r="AD76" s="146"/>
      <c r="AE76" s="146"/>
      <c r="AF76" s="146"/>
      <c r="AG76" s="146" t="s">
        <v>116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>
      <c r="A77" s="164">
        <v>64</v>
      </c>
      <c r="B77" s="165" t="s">
        <v>251</v>
      </c>
      <c r="C77" s="171" t="s">
        <v>252</v>
      </c>
      <c r="D77" s="166" t="s">
        <v>146</v>
      </c>
      <c r="E77" s="167">
        <v>7</v>
      </c>
      <c r="F77" s="168"/>
      <c r="G77" s="169">
        <f t="shared" si="6"/>
        <v>0</v>
      </c>
      <c r="H77" s="150">
        <v>0</v>
      </c>
      <c r="I77" s="150">
        <v>0</v>
      </c>
      <c r="J77" s="150">
        <v>64.900000000000006</v>
      </c>
      <c r="K77" s="150">
        <v>454.30000000000007</v>
      </c>
      <c r="L77" s="150">
        <v>21</v>
      </c>
      <c r="M77" s="150">
        <v>549.70299999999997</v>
      </c>
      <c r="N77" s="149">
        <v>0</v>
      </c>
      <c r="O77" s="149">
        <v>0</v>
      </c>
      <c r="P77" s="149">
        <v>0</v>
      </c>
      <c r="Q77" s="149">
        <v>0</v>
      </c>
      <c r="R77" s="150"/>
      <c r="S77" s="150" t="s">
        <v>113</v>
      </c>
      <c r="T77" s="150" t="s">
        <v>113</v>
      </c>
      <c r="U77" s="150">
        <v>0.1</v>
      </c>
      <c r="V77" s="150">
        <v>0.70000000000000007</v>
      </c>
      <c r="W77" s="150"/>
      <c r="X77" s="150" t="s">
        <v>114</v>
      </c>
      <c r="Y77" s="150" t="s">
        <v>115</v>
      </c>
      <c r="Z77" s="146"/>
      <c r="AA77" s="146"/>
      <c r="AB77" s="146"/>
      <c r="AC77" s="146"/>
      <c r="AD77" s="146"/>
      <c r="AE77" s="146"/>
      <c r="AF77" s="146"/>
      <c r="AG77" s="146" t="s">
        <v>116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>
      <c r="A78" s="164">
        <v>65</v>
      </c>
      <c r="B78" s="165" t="s">
        <v>253</v>
      </c>
      <c r="C78" s="171" t="s">
        <v>254</v>
      </c>
      <c r="D78" s="166" t="s">
        <v>146</v>
      </c>
      <c r="E78" s="167">
        <v>7</v>
      </c>
      <c r="F78" s="168"/>
      <c r="G78" s="169">
        <f t="shared" si="6"/>
        <v>0</v>
      </c>
      <c r="H78" s="150">
        <v>0</v>
      </c>
      <c r="I78" s="150">
        <v>0</v>
      </c>
      <c r="J78" s="150">
        <v>124</v>
      </c>
      <c r="K78" s="150">
        <v>868</v>
      </c>
      <c r="L78" s="150">
        <v>21</v>
      </c>
      <c r="M78" s="150">
        <v>1050.28</v>
      </c>
      <c r="N78" s="149">
        <v>0</v>
      </c>
      <c r="O78" s="149">
        <v>0</v>
      </c>
      <c r="P78" s="149">
        <v>0</v>
      </c>
      <c r="Q78" s="149">
        <v>0</v>
      </c>
      <c r="R78" s="150"/>
      <c r="S78" s="150" t="s">
        <v>113</v>
      </c>
      <c r="T78" s="150" t="s">
        <v>125</v>
      </c>
      <c r="U78" s="150">
        <v>0.04</v>
      </c>
      <c r="V78" s="150">
        <v>0.28000000000000003</v>
      </c>
      <c r="W78" s="150"/>
      <c r="X78" s="150" t="s">
        <v>114</v>
      </c>
      <c r="Y78" s="150" t="s">
        <v>115</v>
      </c>
      <c r="Z78" s="146"/>
      <c r="AA78" s="146"/>
      <c r="AB78" s="146"/>
      <c r="AC78" s="146"/>
      <c r="AD78" s="146"/>
      <c r="AE78" s="146"/>
      <c r="AF78" s="146"/>
      <c r="AG78" s="146" t="s">
        <v>116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>
      <c r="A79" s="164">
        <v>66</v>
      </c>
      <c r="B79" s="165" t="s">
        <v>255</v>
      </c>
      <c r="C79" s="171" t="s">
        <v>256</v>
      </c>
      <c r="D79" s="166" t="s">
        <v>192</v>
      </c>
      <c r="E79" s="167">
        <v>6</v>
      </c>
      <c r="F79" s="168"/>
      <c r="G79" s="169">
        <f t="shared" si="6"/>
        <v>0</v>
      </c>
      <c r="H79" s="150">
        <v>0</v>
      </c>
      <c r="I79" s="150">
        <v>0</v>
      </c>
      <c r="J79" s="150">
        <v>296</v>
      </c>
      <c r="K79" s="150">
        <v>1776</v>
      </c>
      <c r="L79" s="150">
        <v>21</v>
      </c>
      <c r="M79" s="150">
        <v>2148.96</v>
      </c>
      <c r="N79" s="149">
        <v>0</v>
      </c>
      <c r="O79" s="149">
        <v>0</v>
      </c>
      <c r="P79" s="149">
        <v>1.933E-2</v>
      </c>
      <c r="Q79" s="149">
        <v>0.11598</v>
      </c>
      <c r="R79" s="150"/>
      <c r="S79" s="150" t="s">
        <v>113</v>
      </c>
      <c r="T79" s="150" t="s">
        <v>113</v>
      </c>
      <c r="U79" s="150">
        <v>0.59</v>
      </c>
      <c r="V79" s="150">
        <v>3.54</v>
      </c>
      <c r="W79" s="150"/>
      <c r="X79" s="150" t="s">
        <v>114</v>
      </c>
      <c r="Y79" s="150" t="s">
        <v>115</v>
      </c>
      <c r="Z79" s="146"/>
      <c r="AA79" s="146"/>
      <c r="AB79" s="146"/>
      <c r="AC79" s="146"/>
      <c r="AD79" s="146"/>
      <c r="AE79" s="146"/>
      <c r="AF79" s="146"/>
      <c r="AG79" s="146" t="s">
        <v>116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>
      <c r="A80" s="164">
        <v>67</v>
      </c>
      <c r="B80" s="165" t="s">
        <v>257</v>
      </c>
      <c r="C80" s="171" t="s">
        <v>258</v>
      </c>
      <c r="D80" s="166" t="s">
        <v>192</v>
      </c>
      <c r="E80" s="167">
        <v>2</v>
      </c>
      <c r="F80" s="168"/>
      <c r="G80" s="169">
        <f t="shared" si="6"/>
        <v>0</v>
      </c>
      <c r="H80" s="150">
        <v>0</v>
      </c>
      <c r="I80" s="150">
        <v>0</v>
      </c>
      <c r="J80" s="150">
        <v>114</v>
      </c>
      <c r="K80" s="150">
        <v>228</v>
      </c>
      <c r="L80" s="150">
        <v>21</v>
      </c>
      <c r="M80" s="150">
        <v>275.88</v>
      </c>
      <c r="N80" s="149">
        <v>0</v>
      </c>
      <c r="O80" s="149">
        <v>0</v>
      </c>
      <c r="P80" s="149">
        <v>1.107E-2</v>
      </c>
      <c r="Q80" s="149">
        <v>2.214E-2</v>
      </c>
      <c r="R80" s="150"/>
      <c r="S80" s="150" t="s">
        <v>113</v>
      </c>
      <c r="T80" s="150" t="s">
        <v>113</v>
      </c>
      <c r="U80" s="150">
        <v>0.23</v>
      </c>
      <c r="V80" s="150">
        <v>0.46</v>
      </c>
      <c r="W80" s="150"/>
      <c r="X80" s="150" t="s">
        <v>114</v>
      </c>
      <c r="Y80" s="150" t="s">
        <v>115</v>
      </c>
      <c r="Z80" s="146"/>
      <c r="AA80" s="146"/>
      <c r="AB80" s="146"/>
      <c r="AC80" s="146"/>
      <c r="AD80" s="146"/>
      <c r="AE80" s="146"/>
      <c r="AF80" s="146"/>
      <c r="AG80" s="146" t="s">
        <v>116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>
      <c r="A81" s="164">
        <v>68</v>
      </c>
      <c r="B81" s="165" t="s">
        <v>259</v>
      </c>
      <c r="C81" s="171" t="s">
        <v>260</v>
      </c>
      <c r="D81" s="166" t="s">
        <v>192</v>
      </c>
      <c r="E81" s="167">
        <v>2</v>
      </c>
      <c r="F81" s="168"/>
      <c r="G81" s="169">
        <f t="shared" si="6"/>
        <v>0</v>
      </c>
      <c r="H81" s="150">
        <v>0</v>
      </c>
      <c r="I81" s="150">
        <v>0</v>
      </c>
      <c r="J81" s="150">
        <v>192</v>
      </c>
      <c r="K81" s="150">
        <v>384</v>
      </c>
      <c r="L81" s="150">
        <v>21</v>
      </c>
      <c r="M81" s="150">
        <v>464.64</v>
      </c>
      <c r="N81" s="149">
        <v>0</v>
      </c>
      <c r="O81" s="149">
        <v>0</v>
      </c>
      <c r="P81" s="149">
        <v>1.9460000000000002E-2</v>
      </c>
      <c r="Q81" s="149">
        <v>3.8920000000000003E-2</v>
      </c>
      <c r="R81" s="150"/>
      <c r="S81" s="150" t="s">
        <v>113</v>
      </c>
      <c r="T81" s="150" t="s">
        <v>113</v>
      </c>
      <c r="U81" s="150">
        <v>0.38</v>
      </c>
      <c r="V81" s="150">
        <v>0.76</v>
      </c>
      <c r="W81" s="150"/>
      <c r="X81" s="150" t="s">
        <v>114</v>
      </c>
      <c r="Y81" s="150" t="s">
        <v>115</v>
      </c>
      <c r="Z81" s="146"/>
      <c r="AA81" s="146"/>
      <c r="AB81" s="146"/>
      <c r="AC81" s="146"/>
      <c r="AD81" s="146"/>
      <c r="AE81" s="146"/>
      <c r="AF81" s="146"/>
      <c r="AG81" s="146" t="s">
        <v>116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>
      <c r="A82" s="164">
        <v>69</v>
      </c>
      <c r="B82" s="165" t="s">
        <v>261</v>
      </c>
      <c r="C82" s="171" t="s">
        <v>262</v>
      </c>
      <c r="D82" s="166" t="s">
        <v>192</v>
      </c>
      <c r="E82" s="167">
        <v>1</v>
      </c>
      <c r="F82" s="168"/>
      <c r="G82" s="169">
        <f t="shared" si="6"/>
        <v>0</v>
      </c>
      <c r="H82" s="150">
        <v>0</v>
      </c>
      <c r="I82" s="150">
        <v>0</v>
      </c>
      <c r="J82" s="150">
        <v>285.5</v>
      </c>
      <c r="K82" s="150">
        <v>285.5</v>
      </c>
      <c r="L82" s="150">
        <v>21</v>
      </c>
      <c r="M82" s="150">
        <v>345.45499999999998</v>
      </c>
      <c r="N82" s="149">
        <v>0</v>
      </c>
      <c r="O82" s="149">
        <v>0</v>
      </c>
      <c r="P82" s="149">
        <v>3.4700000000000002E-2</v>
      </c>
      <c r="Q82" s="149">
        <v>3.4700000000000002E-2</v>
      </c>
      <c r="R82" s="150"/>
      <c r="S82" s="150" t="s">
        <v>113</v>
      </c>
      <c r="T82" s="150" t="s">
        <v>113</v>
      </c>
      <c r="U82" s="150">
        <v>0.56999999999999995</v>
      </c>
      <c r="V82" s="150">
        <v>0.56999999999999995</v>
      </c>
      <c r="W82" s="150"/>
      <c r="X82" s="150" t="s">
        <v>114</v>
      </c>
      <c r="Y82" s="150" t="s">
        <v>115</v>
      </c>
      <c r="Z82" s="146"/>
      <c r="AA82" s="146"/>
      <c r="AB82" s="146"/>
      <c r="AC82" s="146"/>
      <c r="AD82" s="146"/>
      <c r="AE82" s="146"/>
      <c r="AF82" s="146"/>
      <c r="AG82" s="146" t="s">
        <v>116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>
      <c r="A83" s="164">
        <v>70</v>
      </c>
      <c r="B83" s="165" t="s">
        <v>263</v>
      </c>
      <c r="C83" s="171" t="s">
        <v>264</v>
      </c>
      <c r="D83" s="166" t="s">
        <v>146</v>
      </c>
      <c r="E83" s="167">
        <v>7</v>
      </c>
      <c r="F83" s="168"/>
      <c r="G83" s="169">
        <f t="shared" si="6"/>
        <v>0</v>
      </c>
      <c r="H83" s="150">
        <v>0</v>
      </c>
      <c r="I83" s="150">
        <v>0</v>
      </c>
      <c r="J83" s="150">
        <v>57.2</v>
      </c>
      <c r="K83" s="150">
        <v>400.40000000000003</v>
      </c>
      <c r="L83" s="150">
        <v>21</v>
      </c>
      <c r="M83" s="150">
        <v>484.48399999999998</v>
      </c>
      <c r="N83" s="149">
        <v>0</v>
      </c>
      <c r="O83" s="149">
        <v>0</v>
      </c>
      <c r="P83" s="149">
        <v>4.8999999999999998E-4</v>
      </c>
      <c r="Q83" s="149">
        <v>3.4299999999999999E-3</v>
      </c>
      <c r="R83" s="150"/>
      <c r="S83" s="150" t="s">
        <v>113</v>
      </c>
      <c r="T83" s="150" t="s">
        <v>113</v>
      </c>
      <c r="U83" s="150">
        <v>0.11</v>
      </c>
      <c r="V83" s="150">
        <v>0.77</v>
      </c>
      <c r="W83" s="150"/>
      <c r="X83" s="150" t="s">
        <v>114</v>
      </c>
      <c r="Y83" s="150" t="s">
        <v>115</v>
      </c>
      <c r="Z83" s="146"/>
      <c r="AA83" s="146"/>
      <c r="AB83" s="146"/>
      <c r="AC83" s="146"/>
      <c r="AD83" s="146"/>
      <c r="AE83" s="146"/>
      <c r="AF83" s="146"/>
      <c r="AG83" s="146" t="s">
        <v>116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>
      <c r="A84" s="164">
        <v>71</v>
      </c>
      <c r="B84" s="165" t="s">
        <v>265</v>
      </c>
      <c r="C84" s="171" t="s">
        <v>266</v>
      </c>
      <c r="D84" s="166" t="s">
        <v>192</v>
      </c>
      <c r="E84" s="167">
        <v>3</v>
      </c>
      <c r="F84" s="168"/>
      <c r="G84" s="169">
        <f t="shared" si="6"/>
        <v>0</v>
      </c>
      <c r="H84" s="150">
        <v>0</v>
      </c>
      <c r="I84" s="150">
        <v>0</v>
      </c>
      <c r="J84" s="150">
        <v>109</v>
      </c>
      <c r="K84" s="150">
        <v>327</v>
      </c>
      <c r="L84" s="150">
        <v>21</v>
      </c>
      <c r="M84" s="150">
        <v>395.67</v>
      </c>
      <c r="N84" s="149">
        <v>0</v>
      </c>
      <c r="O84" s="149">
        <v>0</v>
      </c>
      <c r="P84" s="149">
        <v>1.56E-3</v>
      </c>
      <c r="Q84" s="149">
        <v>4.6800000000000001E-3</v>
      </c>
      <c r="R84" s="150"/>
      <c r="S84" s="150" t="s">
        <v>113</v>
      </c>
      <c r="T84" s="150" t="s">
        <v>113</v>
      </c>
      <c r="U84" s="150">
        <v>0.22</v>
      </c>
      <c r="V84" s="150">
        <v>0.66</v>
      </c>
      <c r="W84" s="150"/>
      <c r="X84" s="150" t="s">
        <v>114</v>
      </c>
      <c r="Y84" s="150" t="s">
        <v>115</v>
      </c>
      <c r="Z84" s="146"/>
      <c r="AA84" s="146"/>
      <c r="AB84" s="146"/>
      <c r="AC84" s="146"/>
      <c r="AD84" s="146"/>
      <c r="AE84" s="146"/>
      <c r="AF84" s="146"/>
      <c r="AG84" s="146" t="s">
        <v>116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>
      <c r="A85" s="164">
        <v>72</v>
      </c>
      <c r="B85" s="165" t="s">
        <v>267</v>
      </c>
      <c r="C85" s="171" t="s">
        <v>268</v>
      </c>
      <c r="D85" s="166" t="s">
        <v>146</v>
      </c>
      <c r="E85" s="167">
        <v>2</v>
      </c>
      <c r="F85" s="168"/>
      <c r="G85" s="169">
        <f t="shared" si="6"/>
        <v>0</v>
      </c>
      <c r="H85" s="150">
        <v>0</v>
      </c>
      <c r="I85" s="150">
        <v>0</v>
      </c>
      <c r="J85" s="150">
        <v>19.100000000000001</v>
      </c>
      <c r="K85" s="150">
        <v>38.200000000000003</v>
      </c>
      <c r="L85" s="150">
        <v>21</v>
      </c>
      <c r="M85" s="150">
        <v>46.222000000000001</v>
      </c>
      <c r="N85" s="149">
        <v>0</v>
      </c>
      <c r="O85" s="149">
        <v>0</v>
      </c>
      <c r="P85" s="149">
        <v>8.4999999999999995E-4</v>
      </c>
      <c r="Q85" s="149">
        <v>1.6999999999999999E-3</v>
      </c>
      <c r="R85" s="150"/>
      <c r="S85" s="150" t="s">
        <v>113</v>
      </c>
      <c r="T85" s="150" t="s">
        <v>113</v>
      </c>
      <c r="U85" s="150">
        <v>0.04</v>
      </c>
      <c r="V85" s="150">
        <v>0.08</v>
      </c>
      <c r="W85" s="150"/>
      <c r="X85" s="150" t="s">
        <v>114</v>
      </c>
      <c r="Y85" s="150" t="s">
        <v>115</v>
      </c>
      <c r="Z85" s="146"/>
      <c r="AA85" s="146"/>
      <c r="AB85" s="146"/>
      <c r="AC85" s="146"/>
      <c r="AD85" s="146"/>
      <c r="AE85" s="146"/>
      <c r="AF85" s="146"/>
      <c r="AG85" s="146" t="s">
        <v>116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>
      <c r="A86" s="164">
        <v>73</v>
      </c>
      <c r="B86" s="165" t="s">
        <v>269</v>
      </c>
      <c r="C86" s="171" t="s">
        <v>270</v>
      </c>
      <c r="D86" s="166" t="s">
        <v>119</v>
      </c>
      <c r="E86" s="167">
        <v>26</v>
      </c>
      <c r="F86" s="168"/>
      <c r="G86" s="169">
        <f t="shared" si="6"/>
        <v>0</v>
      </c>
      <c r="H86" s="150">
        <v>7.57</v>
      </c>
      <c r="I86" s="150">
        <v>196.82</v>
      </c>
      <c r="J86" s="150">
        <v>30.93</v>
      </c>
      <c r="K86" s="150">
        <v>804.18</v>
      </c>
      <c r="L86" s="150">
        <v>21</v>
      </c>
      <c r="M86" s="150">
        <v>1211.21</v>
      </c>
      <c r="N86" s="149">
        <v>2.0000000000000002E-5</v>
      </c>
      <c r="O86" s="149">
        <v>5.2000000000000006E-4</v>
      </c>
      <c r="P86" s="149">
        <v>3.2000000000000002E-3</v>
      </c>
      <c r="Q86" s="149">
        <v>8.320000000000001E-2</v>
      </c>
      <c r="R86" s="150"/>
      <c r="S86" s="150" t="s">
        <v>113</v>
      </c>
      <c r="T86" s="150" t="s">
        <v>113</v>
      </c>
      <c r="U86" s="150">
        <v>0.05</v>
      </c>
      <c r="V86" s="150">
        <v>1.3</v>
      </c>
      <c r="W86" s="150"/>
      <c r="X86" s="150" t="s">
        <v>114</v>
      </c>
      <c r="Y86" s="150" t="s">
        <v>115</v>
      </c>
      <c r="Z86" s="146"/>
      <c r="AA86" s="146"/>
      <c r="AB86" s="146"/>
      <c r="AC86" s="146"/>
      <c r="AD86" s="146"/>
      <c r="AE86" s="146"/>
      <c r="AF86" s="146"/>
      <c r="AG86" s="146" t="s">
        <v>116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>
      <c r="A87" s="164">
        <v>74</v>
      </c>
      <c r="B87" s="165" t="s">
        <v>271</v>
      </c>
      <c r="C87" s="171" t="s">
        <v>272</v>
      </c>
      <c r="D87" s="166" t="s">
        <v>119</v>
      </c>
      <c r="E87" s="167">
        <v>12</v>
      </c>
      <c r="F87" s="168"/>
      <c r="G87" s="169">
        <f t="shared" si="6"/>
        <v>0</v>
      </c>
      <c r="H87" s="150">
        <v>20.3</v>
      </c>
      <c r="I87" s="150">
        <v>243.60000000000002</v>
      </c>
      <c r="J87" s="150">
        <v>60</v>
      </c>
      <c r="K87" s="150">
        <v>720</v>
      </c>
      <c r="L87" s="150">
        <v>21</v>
      </c>
      <c r="M87" s="150">
        <v>1165.9560000000001</v>
      </c>
      <c r="N87" s="149">
        <v>5.0000000000000002E-5</v>
      </c>
      <c r="O87" s="149">
        <v>6.0000000000000006E-4</v>
      </c>
      <c r="P87" s="149">
        <v>5.3200000000000001E-3</v>
      </c>
      <c r="Q87" s="149">
        <v>6.3840000000000008E-2</v>
      </c>
      <c r="R87" s="150"/>
      <c r="S87" s="150" t="s">
        <v>113</v>
      </c>
      <c r="T87" s="150" t="s">
        <v>113</v>
      </c>
      <c r="U87" s="150">
        <v>0.1</v>
      </c>
      <c r="V87" s="150">
        <v>1.2000000000000002</v>
      </c>
      <c r="W87" s="150"/>
      <c r="X87" s="150" t="s">
        <v>114</v>
      </c>
      <c r="Y87" s="150" t="s">
        <v>115</v>
      </c>
      <c r="Z87" s="146"/>
      <c r="AA87" s="146"/>
      <c r="AB87" s="146"/>
      <c r="AC87" s="146"/>
      <c r="AD87" s="146"/>
      <c r="AE87" s="146"/>
      <c r="AF87" s="146"/>
      <c r="AG87" s="146" t="s">
        <v>116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>
      <c r="A88" s="164">
        <v>75</v>
      </c>
      <c r="B88" s="165" t="s">
        <v>273</v>
      </c>
      <c r="C88" s="171" t="s">
        <v>274</v>
      </c>
      <c r="D88" s="166" t="s">
        <v>275</v>
      </c>
      <c r="E88" s="167">
        <v>0.7</v>
      </c>
      <c r="F88" s="168"/>
      <c r="G88" s="169">
        <f t="shared" si="6"/>
        <v>0</v>
      </c>
      <c r="H88" s="150">
        <v>0</v>
      </c>
      <c r="I88" s="150">
        <v>0</v>
      </c>
      <c r="J88" s="150">
        <v>1844</v>
      </c>
      <c r="K88" s="150">
        <v>1290.8</v>
      </c>
      <c r="L88" s="150">
        <v>21</v>
      </c>
      <c r="M88" s="150">
        <v>1561.8679999999999</v>
      </c>
      <c r="N88" s="149">
        <v>0</v>
      </c>
      <c r="O88" s="149">
        <v>0</v>
      </c>
      <c r="P88" s="149">
        <v>0</v>
      </c>
      <c r="Q88" s="149">
        <v>0</v>
      </c>
      <c r="R88" s="150"/>
      <c r="S88" s="150" t="s">
        <v>113</v>
      </c>
      <c r="T88" s="150" t="s">
        <v>113</v>
      </c>
      <c r="U88" s="150">
        <v>3.56</v>
      </c>
      <c r="V88" s="150">
        <v>2.492</v>
      </c>
      <c r="W88" s="150"/>
      <c r="X88" s="150" t="s">
        <v>114</v>
      </c>
      <c r="Y88" s="150" t="s">
        <v>115</v>
      </c>
      <c r="Z88" s="146"/>
      <c r="AA88" s="146"/>
      <c r="AB88" s="146"/>
      <c r="AC88" s="146"/>
      <c r="AD88" s="146"/>
      <c r="AE88" s="146"/>
      <c r="AF88" s="146"/>
      <c r="AG88" s="146" t="s">
        <v>116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>
      <c r="A89" s="164">
        <v>76</v>
      </c>
      <c r="B89" s="165" t="s">
        <v>276</v>
      </c>
      <c r="C89" s="171" t="s">
        <v>277</v>
      </c>
      <c r="D89" s="166" t="s">
        <v>146</v>
      </c>
      <c r="E89" s="167">
        <v>9</v>
      </c>
      <c r="F89" s="168"/>
      <c r="G89" s="169">
        <f t="shared" si="6"/>
        <v>0</v>
      </c>
      <c r="H89" s="150">
        <v>34.64</v>
      </c>
      <c r="I89" s="150">
        <v>311.76</v>
      </c>
      <c r="J89" s="150">
        <v>96.86</v>
      </c>
      <c r="K89" s="150">
        <v>871.74</v>
      </c>
      <c r="L89" s="150">
        <v>21</v>
      </c>
      <c r="M89" s="150">
        <v>1432.0350000000001</v>
      </c>
      <c r="N89" s="149">
        <v>9.0000000000000006E-5</v>
      </c>
      <c r="O89" s="149">
        <v>8.1000000000000006E-4</v>
      </c>
      <c r="P89" s="149">
        <v>4.4999999999999999E-4</v>
      </c>
      <c r="Q89" s="149">
        <v>4.0499999999999998E-3</v>
      </c>
      <c r="R89" s="150"/>
      <c r="S89" s="150" t="s">
        <v>113</v>
      </c>
      <c r="T89" s="150" t="s">
        <v>113</v>
      </c>
      <c r="U89" s="150">
        <v>0.17</v>
      </c>
      <c r="V89" s="150">
        <v>1.53</v>
      </c>
      <c r="W89" s="150"/>
      <c r="X89" s="150" t="s">
        <v>114</v>
      </c>
      <c r="Y89" s="150" t="s">
        <v>115</v>
      </c>
      <c r="Z89" s="146"/>
      <c r="AA89" s="146"/>
      <c r="AB89" s="146"/>
      <c r="AC89" s="146"/>
      <c r="AD89" s="146"/>
      <c r="AE89" s="146"/>
      <c r="AF89" s="146"/>
      <c r="AG89" s="146" t="s">
        <v>116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>
      <c r="A90" s="164">
        <v>77</v>
      </c>
      <c r="B90" s="165" t="s">
        <v>278</v>
      </c>
      <c r="C90" s="171" t="s">
        <v>279</v>
      </c>
      <c r="D90" s="166" t="s">
        <v>280</v>
      </c>
      <c r="E90" s="167">
        <v>3.7</v>
      </c>
      <c r="F90" s="168"/>
      <c r="G90" s="169">
        <f>E90*F90</f>
        <v>0</v>
      </c>
      <c r="H90" s="150">
        <v>0</v>
      </c>
      <c r="I90" s="150">
        <v>0</v>
      </c>
      <c r="J90" s="150">
        <v>47.8</v>
      </c>
      <c r="K90" s="150">
        <v>176.85999999999999</v>
      </c>
      <c r="L90" s="150">
        <v>21</v>
      </c>
      <c r="M90" s="150">
        <v>214.00060000000002</v>
      </c>
      <c r="N90" s="149">
        <v>0</v>
      </c>
      <c r="O90" s="149">
        <v>0</v>
      </c>
      <c r="P90" s="149">
        <v>2.3800000000000002E-2</v>
      </c>
      <c r="Q90" s="149">
        <v>8.8060000000000013E-2</v>
      </c>
      <c r="R90" s="150"/>
      <c r="S90" s="150" t="s">
        <v>113</v>
      </c>
      <c r="T90" s="150" t="s">
        <v>113</v>
      </c>
      <c r="U90" s="150">
        <v>0.08</v>
      </c>
      <c r="V90" s="150">
        <v>0.29600000000000004</v>
      </c>
      <c r="W90" s="150"/>
      <c r="X90" s="150" t="s">
        <v>114</v>
      </c>
      <c r="Y90" s="150" t="s">
        <v>115</v>
      </c>
      <c r="Z90" s="146"/>
      <c r="AA90" s="146"/>
      <c r="AB90" s="146"/>
      <c r="AC90" s="146"/>
      <c r="AD90" s="146"/>
      <c r="AE90" s="146"/>
      <c r="AF90" s="146"/>
      <c r="AG90" s="146" t="s">
        <v>116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>
      <c r="A91" s="164">
        <v>78</v>
      </c>
      <c r="B91" s="165" t="s">
        <v>281</v>
      </c>
      <c r="C91" s="171" t="s">
        <v>282</v>
      </c>
      <c r="D91" s="166" t="s">
        <v>280</v>
      </c>
      <c r="E91" s="167">
        <v>55</v>
      </c>
      <c r="F91" s="168"/>
      <c r="G91" s="169">
        <f t="shared" si="6"/>
        <v>0</v>
      </c>
      <c r="H91" s="150">
        <v>0</v>
      </c>
      <c r="I91" s="150">
        <v>0</v>
      </c>
      <c r="J91" s="150">
        <v>18.100000000000001</v>
      </c>
      <c r="K91" s="150">
        <v>995.50000000000011</v>
      </c>
      <c r="L91" s="150">
        <v>21</v>
      </c>
      <c r="M91" s="150">
        <v>1204.5550000000001</v>
      </c>
      <c r="N91" s="149">
        <v>0</v>
      </c>
      <c r="O91" s="149">
        <v>0</v>
      </c>
      <c r="P91" s="149">
        <v>0</v>
      </c>
      <c r="Q91" s="149">
        <v>0</v>
      </c>
      <c r="R91" s="150"/>
      <c r="S91" s="150" t="s">
        <v>113</v>
      </c>
      <c r="T91" s="150" t="s">
        <v>113</v>
      </c>
      <c r="U91" s="150">
        <v>0.03</v>
      </c>
      <c r="V91" s="150">
        <v>1.65</v>
      </c>
      <c r="W91" s="150"/>
      <c r="X91" s="150" t="s">
        <v>114</v>
      </c>
      <c r="Y91" s="150" t="s">
        <v>115</v>
      </c>
      <c r="Z91" s="146"/>
      <c r="AA91" s="146"/>
      <c r="AB91" s="146"/>
      <c r="AC91" s="146"/>
      <c r="AD91" s="146"/>
      <c r="AE91" s="146"/>
      <c r="AF91" s="146"/>
      <c r="AG91" s="146" t="s">
        <v>116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>
      <c r="A92" s="164">
        <v>79</v>
      </c>
      <c r="B92" s="165" t="s">
        <v>283</v>
      </c>
      <c r="C92" s="171" t="s">
        <v>284</v>
      </c>
      <c r="D92" s="166" t="s">
        <v>280</v>
      </c>
      <c r="E92" s="167">
        <v>55</v>
      </c>
      <c r="F92" s="168"/>
      <c r="G92" s="169">
        <f t="shared" si="6"/>
        <v>0</v>
      </c>
      <c r="H92" s="150">
        <v>0</v>
      </c>
      <c r="I92" s="150">
        <v>0</v>
      </c>
      <c r="J92" s="150">
        <v>30.3</v>
      </c>
      <c r="K92" s="150">
        <v>1666.5</v>
      </c>
      <c r="L92" s="150">
        <v>21</v>
      </c>
      <c r="M92" s="150">
        <v>2016.4649999999999</v>
      </c>
      <c r="N92" s="149">
        <v>0</v>
      </c>
      <c r="O92" s="149">
        <v>0</v>
      </c>
      <c r="P92" s="149">
        <v>0</v>
      </c>
      <c r="Q92" s="149">
        <v>0</v>
      </c>
      <c r="R92" s="150"/>
      <c r="S92" s="150" t="s">
        <v>113</v>
      </c>
      <c r="T92" s="150" t="s">
        <v>113</v>
      </c>
      <c r="U92" s="150">
        <v>0.05</v>
      </c>
      <c r="V92" s="150">
        <v>2.75</v>
      </c>
      <c r="W92" s="150"/>
      <c r="X92" s="150" t="s">
        <v>114</v>
      </c>
      <c r="Y92" s="150" t="s">
        <v>115</v>
      </c>
      <c r="Z92" s="146"/>
      <c r="AA92" s="146"/>
      <c r="AB92" s="146"/>
      <c r="AC92" s="146"/>
      <c r="AD92" s="146"/>
      <c r="AE92" s="146"/>
      <c r="AF92" s="146"/>
      <c r="AG92" s="146" t="s">
        <v>116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>
      <c r="A93" s="164">
        <v>80</v>
      </c>
      <c r="B93" s="165" t="s">
        <v>285</v>
      </c>
      <c r="C93" s="171" t="s">
        <v>286</v>
      </c>
      <c r="D93" s="166" t="s">
        <v>157</v>
      </c>
      <c r="E93" s="167">
        <v>2</v>
      </c>
      <c r="F93" s="168"/>
      <c r="G93" s="169">
        <f>E93*F93</f>
        <v>0</v>
      </c>
      <c r="H93" s="150">
        <v>300</v>
      </c>
      <c r="I93" s="150">
        <v>600</v>
      </c>
      <c r="J93" s="150">
        <v>0</v>
      </c>
      <c r="K93" s="150">
        <v>0</v>
      </c>
      <c r="L93" s="150">
        <v>21</v>
      </c>
      <c r="M93" s="150">
        <v>726</v>
      </c>
      <c r="N93" s="149">
        <v>0</v>
      </c>
      <c r="O93" s="149">
        <v>0</v>
      </c>
      <c r="P93" s="149">
        <v>0</v>
      </c>
      <c r="Q93" s="149">
        <v>0</v>
      </c>
      <c r="R93" s="150"/>
      <c r="S93" s="150" t="s">
        <v>124</v>
      </c>
      <c r="T93" s="150" t="s">
        <v>125</v>
      </c>
      <c r="U93" s="150">
        <v>0</v>
      </c>
      <c r="V93" s="150">
        <v>0</v>
      </c>
      <c r="W93" s="150"/>
      <c r="X93" s="150" t="s">
        <v>126</v>
      </c>
      <c r="Y93" s="150" t="s">
        <v>115</v>
      </c>
      <c r="Z93" s="146"/>
      <c r="AA93" s="146"/>
      <c r="AB93" s="146"/>
      <c r="AC93" s="146"/>
      <c r="AD93" s="146"/>
      <c r="AE93" s="146"/>
      <c r="AF93" s="146"/>
      <c r="AG93" s="146" t="s">
        <v>127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>
      <c r="A94" s="153" t="s">
        <v>108</v>
      </c>
      <c r="B94" s="154" t="s">
        <v>72</v>
      </c>
      <c r="C94" s="170" t="s">
        <v>73</v>
      </c>
      <c r="D94" s="155"/>
      <c r="E94" s="156"/>
      <c r="F94" s="157"/>
      <c r="G94" s="158">
        <f>SUM(G95:G99)</f>
        <v>0</v>
      </c>
      <c r="H94" s="152"/>
      <c r="I94" s="152">
        <v>10850.64</v>
      </c>
      <c r="J94" s="152"/>
      <c r="K94" s="152">
        <v>10449.89</v>
      </c>
      <c r="L94" s="152"/>
      <c r="M94" s="152"/>
      <c r="N94" s="151"/>
      <c r="O94" s="151"/>
      <c r="P94" s="151"/>
      <c r="Q94" s="151"/>
      <c r="R94" s="152"/>
      <c r="S94" s="152"/>
      <c r="T94" s="152"/>
      <c r="U94" s="152"/>
      <c r="V94" s="152"/>
      <c r="W94" s="152"/>
      <c r="X94" s="152"/>
      <c r="Y94" s="152"/>
      <c r="AG94" t="s">
        <v>109</v>
      </c>
    </row>
    <row r="95" spans="1:60">
      <c r="A95" s="164">
        <v>81</v>
      </c>
      <c r="B95" s="165" t="s">
        <v>287</v>
      </c>
      <c r="C95" s="171" t="s">
        <v>288</v>
      </c>
      <c r="D95" s="166" t="s">
        <v>119</v>
      </c>
      <c r="E95" s="167">
        <v>13</v>
      </c>
      <c r="F95" s="168"/>
      <c r="G95" s="169">
        <f>E95*F95</f>
        <v>0</v>
      </c>
      <c r="H95" s="150">
        <v>317.72000000000003</v>
      </c>
      <c r="I95" s="150">
        <v>4130.3600000000006</v>
      </c>
      <c r="J95" s="150">
        <v>287.27999999999997</v>
      </c>
      <c r="K95" s="150">
        <v>3734.6399999999994</v>
      </c>
      <c r="L95" s="150">
        <v>21</v>
      </c>
      <c r="M95" s="150">
        <v>9516.65</v>
      </c>
      <c r="N95" s="149">
        <v>8.1700000000000002E-3</v>
      </c>
      <c r="O95" s="149">
        <v>0.10621</v>
      </c>
      <c r="P95" s="149">
        <v>0</v>
      </c>
      <c r="Q95" s="149">
        <v>0</v>
      </c>
      <c r="R95" s="150"/>
      <c r="S95" s="150" t="s">
        <v>113</v>
      </c>
      <c r="T95" s="150" t="s">
        <v>113</v>
      </c>
      <c r="U95" s="150">
        <v>0.45200000000000001</v>
      </c>
      <c r="V95" s="150">
        <v>5.8760000000000003</v>
      </c>
      <c r="W95" s="150"/>
      <c r="X95" s="150" t="s">
        <v>114</v>
      </c>
      <c r="Y95" s="150" t="s">
        <v>115</v>
      </c>
      <c r="Z95" s="146"/>
      <c r="AA95" s="146"/>
      <c r="AB95" s="146"/>
      <c r="AC95" s="146"/>
      <c r="AD95" s="146"/>
      <c r="AE95" s="146"/>
      <c r="AF95" s="146"/>
      <c r="AG95" s="146" t="s">
        <v>116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>
      <c r="A96" s="164">
        <v>82</v>
      </c>
      <c r="B96" s="165" t="s">
        <v>289</v>
      </c>
      <c r="C96" s="171" t="s">
        <v>290</v>
      </c>
      <c r="D96" s="166" t="s">
        <v>146</v>
      </c>
      <c r="E96" s="167">
        <v>4</v>
      </c>
      <c r="F96" s="168"/>
      <c r="G96" s="169">
        <f t="shared" ref="G96:G99" si="7">E96*F96</f>
        <v>0</v>
      </c>
      <c r="H96" s="150">
        <v>0</v>
      </c>
      <c r="I96" s="150">
        <v>0</v>
      </c>
      <c r="J96" s="150">
        <v>151</v>
      </c>
      <c r="K96" s="150">
        <v>604</v>
      </c>
      <c r="L96" s="150">
        <v>21</v>
      </c>
      <c r="M96" s="150">
        <v>730.84</v>
      </c>
      <c r="N96" s="149">
        <v>0</v>
      </c>
      <c r="O96" s="149">
        <v>0</v>
      </c>
      <c r="P96" s="149">
        <v>0</v>
      </c>
      <c r="Q96" s="149">
        <v>0</v>
      </c>
      <c r="R96" s="150"/>
      <c r="S96" s="150" t="s">
        <v>113</v>
      </c>
      <c r="T96" s="150" t="s">
        <v>113</v>
      </c>
      <c r="U96" s="150">
        <v>0.23699999999999999</v>
      </c>
      <c r="V96" s="150">
        <v>0.94799999999999995</v>
      </c>
      <c r="W96" s="150"/>
      <c r="X96" s="150" t="s">
        <v>114</v>
      </c>
      <c r="Y96" s="150" t="s">
        <v>115</v>
      </c>
      <c r="Z96" s="146"/>
      <c r="AA96" s="146"/>
      <c r="AB96" s="146"/>
      <c r="AC96" s="146"/>
      <c r="AD96" s="146"/>
      <c r="AE96" s="146"/>
      <c r="AF96" s="146"/>
      <c r="AG96" s="146" t="s">
        <v>116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>
      <c r="A97" s="164">
        <v>83</v>
      </c>
      <c r="B97" s="165" t="s">
        <v>291</v>
      </c>
      <c r="C97" s="171" t="s">
        <v>292</v>
      </c>
      <c r="D97" s="166" t="s">
        <v>119</v>
      </c>
      <c r="E97" s="167">
        <v>24</v>
      </c>
      <c r="F97" s="168"/>
      <c r="G97" s="169">
        <f t="shared" si="7"/>
        <v>0</v>
      </c>
      <c r="H97" s="150">
        <v>279.58</v>
      </c>
      <c r="I97" s="150">
        <v>6709.92</v>
      </c>
      <c r="J97" s="150">
        <v>201.92</v>
      </c>
      <c r="K97" s="150">
        <v>4846.08</v>
      </c>
      <c r="L97" s="150">
        <v>21</v>
      </c>
      <c r="M97" s="150">
        <v>13982.76</v>
      </c>
      <c r="N97" s="149">
        <v>7.6000000000000004E-4</v>
      </c>
      <c r="O97" s="149">
        <v>1.8239999999999999E-2</v>
      </c>
      <c r="P97" s="149">
        <v>0</v>
      </c>
      <c r="Q97" s="149">
        <v>0</v>
      </c>
      <c r="R97" s="150"/>
      <c r="S97" s="150" t="s">
        <v>113</v>
      </c>
      <c r="T97" s="150" t="s">
        <v>113</v>
      </c>
      <c r="U97" s="150">
        <v>0.29737999999999998</v>
      </c>
      <c r="V97" s="150">
        <v>7.1371199999999995</v>
      </c>
      <c r="W97" s="150"/>
      <c r="X97" s="150" t="s">
        <v>114</v>
      </c>
      <c r="Y97" s="150" t="s">
        <v>115</v>
      </c>
      <c r="Z97" s="146"/>
      <c r="AA97" s="146"/>
      <c r="AB97" s="146"/>
      <c r="AC97" s="146"/>
      <c r="AD97" s="146"/>
      <c r="AE97" s="146"/>
      <c r="AF97" s="146"/>
      <c r="AG97" s="146" t="s">
        <v>116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>
      <c r="A98" s="164">
        <v>84</v>
      </c>
      <c r="B98" s="165" t="s">
        <v>293</v>
      </c>
      <c r="C98" s="171" t="s">
        <v>294</v>
      </c>
      <c r="D98" s="166" t="s">
        <v>119</v>
      </c>
      <c r="E98" s="167">
        <v>37</v>
      </c>
      <c r="F98" s="168"/>
      <c r="G98" s="169">
        <f t="shared" si="7"/>
        <v>0</v>
      </c>
      <c r="H98" s="150">
        <v>0.28000000000000003</v>
      </c>
      <c r="I98" s="150">
        <v>10.360000000000001</v>
      </c>
      <c r="J98" s="150">
        <v>11.52</v>
      </c>
      <c r="K98" s="150">
        <v>426.24</v>
      </c>
      <c r="L98" s="150">
        <v>21</v>
      </c>
      <c r="M98" s="150">
        <v>528.28600000000006</v>
      </c>
      <c r="N98" s="149">
        <v>0</v>
      </c>
      <c r="O98" s="149">
        <v>0</v>
      </c>
      <c r="P98" s="149">
        <v>0</v>
      </c>
      <c r="Q98" s="149">
        <v>0</v>
      </c>
      <c r="R98" s="150"/>
      <c r="S98" s="150" t="s">
        <v>113</v>
      </c>
      <c r="T98" s="150" t="s">
        <v>113</v>
      </c>
      <c r="U98" s="150">
        <v>0.02</v>
      </c>
      <c r="V98" s="150">
        <v>0.74</v>
      </c>
      <c r="W98" s="150"/>
      <c r="X98" s="150" t="s">
        <v>114</v>
      </c>
      <c r="Y98" s="150" t="s">
        <v>115</v>
      </c>
      <c r="Z98" s="146"/>
      <c r="AA98" s="146"/>
      <c r="AB98" s="146"/>
      <c r="AC98" s="146"/>
      <c r="AD98" s="146"/>
      <c r="AE98" s="146"/>
      <c r="AF98" s="146"/>
      <c r="AG98" s="146" t="s">
        <v>116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>
      <c r="A99" s="164">
        <v>85</v>
      </c>
      <c r="B99" s="165" t="s">
        <v>295</v>
      </c>
      <c r="C99" s="171" t="s">
        <v>296</v>
      </c>
      <c r="D99" s="166" t="s">
        <v>0</v>
      </c>
      <c r="E99" s="167">
        <v>204.61600000000001</v>
      </c>
      <c r="F99" s="168"/>
      <c r="G99" s="169">
        <f>E99*F99</f>
        <v>0</v>
      </c>
      <c r="H99" s="150">
        <v>0</v>
      </c>
      <c r="I99" s="150">
        <v>0</v>
      </c>
      <c r="J99" s="150">
        <v>4.0999999999999996</v>
      </c>
      <c r="K99" s="150">
        <v>838.92560000000003</v>
      </c>
      <c r="L99" s="150">
        <v>21</v>
      </c>
      <c r="M99" s="150">
        <v>1015.1052999999999</v>
      </c>
      <c r="N99" s="149">
        <v>0</v>
      </c>
      <c r="O99" s="149">
        <v>0</v>
      </c>
      <c r="P99" s="149">
        <v>0</v>
      </c>
      <c r="Q99" s="149">
        <v>0</v>
      </c>
      <c r="R99" s="150"/>
      <c r="S99" s="150" t="s">
        <v>113</v>
      </c>
      <c r="T99" s="150" t="s">
        <v>113</v>
      </c>
      <c r="U99" s="150">
        <v>0</v>
      </c>
      <c r="V99" s="150">
        <v>0</v>
      </c>
      <c r="W99" s="150"/>
      <c r="X99" s="150" t="s">
        <v>142</v>
      </c>
      <c r="Y99" s="150" t="s">
        <v>115</v>
      </c>
      <c r="Z99" s="146"/>
      <c r="AA99" s="146"/>
      <c r="AB99" s="146"/>
      <c r="AC99" s="146"/>
      <c r="AD99" s="146"/>
      <c r="AE99" s="146"/>
      <c r="AF99" s="146"/>
      <c r="AG99" s="146" t="s">
        <v>143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>
      <c r="A100" s="153" t="s">
        <v>108</v>
      </c>
      <c r="B100" s="154" t="s">
        <v>74</v>
      </c>
      <c r="C100" s="170" t="s">
        <v>75</v>
      </c>
      <c r="D100" s="155"/>
      <c r="E100" s="156"/>
      <c r="F100" s="157"/>
      <c r="G100" s="158">
        <f>SUM(G101:G108)</f>
        <v>0</v>
      </c>
      <c r="H100" s="152"/>
      <c r="I100" s="152">
        <v>1910.68</v>
      </c>
      <c r="J100" s="152"/>
      <c r="K100" s="152">
        <v>667.37</v>
      </c>
      <c r="L100" s="152"/>
      <c r="M100" s="152"/>
      <c r="N100" s="151"/>
      <c r="O100" s="151"/>
      <c r="P100" s="151"/>
      <c r="Q100" s="151"/>
      <c r="R100" s="152"/>
      <c r="S100" s="152"/>
      <c r="T100" s="152"/>
      <c r="U100" s="152"/>
      <c r="V100" s="152"/>
      <c r="W100" s="152"/>
      <c r="X100" s="152"/>
      <c r="Y100" s="152"/>
      <c r="AG100" t="s">
        <v>109</v>
      </c>
    </row>
    <row r="101" spans="1:60">
      <c r="A101" s="164">
        <v>86</v>
      </c>
      <c r="B101" s="165" t="s">
        <v>297</v>
      </c>
      <c r="C101" s="171" t="s">
        <v>298</v>
      </c>
      <c r="D101" s="166" t="s">
        <v>146</v>
      </c>
      <c r="E101" s="167">
        <v>2</v>
      </c>
      <c r="F101" s="168"/>
      <c r="G101" s="169">
        <f>E101*F101</f>
        <v>0</v>
      </c>
      <c r="H101" s="150">
        <v>1.44</v>
      </c>
      <c r="I101" s="150">
        <v>2.88</v>
      </c>
      <c r="J101" s="150">
        <v>32.46</v>
      </c>
      <c r="K101" s="150">
        <v>64.92</v>
      </c>
      <c r="L101" s="150">
        <v>21</v>
      </c>
      <c r="M101" s="150">
        <v>82.037999999999997</v>
      </c>
      <c r="N101" s="149">
        <v>0</v>
      </c>
      <c r="O101" s="149">
        <v>0</v>
      </c>
      <c r="P101" s="149">
        <v>0</v>
      </c>
      <c r="Q101" s="149">
        <v>0</v>
      </c>
      <c r="R101" s="150"/>
      <c r="S101" s="150" t="s">
        <v>113</v>
      </c>
      <c r="T101" s="150" t="s">
        <v>113</v>
      </c>
      <c r="U101" s="150">
        <v>5.0999999999999997E-2</v>
      </c>
      <c r="V101" s="150">
        <v>0.10199999999999999</v>
      </c>
      <c r="W101" s="150"/>
      <c r="X101" s="150" t="s">
        <v>114</v>
      </c>
      <c r="Y101" s="150" t="s">
        <v>115</v>
      </c>
      <c r="Z101" s="146"/>
      <c r="AA101" s="146"/>
      <c r="AB101" s="146"/>
      <c r="AC101" s="146"/>
      <c r="AD101" s="146"/>
      <c r="AE101" s="146"/>
      <c r="AF101" s="146"/>
      <c r="AG101" s="146" t="s">
        <v>116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>
      <c r="A102" s="164">
        <v>87</v>
      </c>
      <c r="B102" s="165" t="s">
        <v>299</v>
      </c>
      <c r="C102" s="171" t="s">
        <v>300</v>
      </c>
      <c r="D102" s="166" t="s">
        <v>146</v>
      </c>
      <c r="E102" s="167">
        <v>2</v>
      </c>
      <c r="F102" s="168"/>
      <c r="G102" s="169">
        <f t="shared" ref="G102:G108" si="8">E102*F102</f>
        <v>0</v>
      </c>
      <c r="H102" s="150">
        <v>2.15</v>
      </c>
      <c r="I102" s="150">
        <v>4.3</v>
      </c>
      <c r="J102" s="150">
        <v>32.450000000000003</v>
      </c>
      <c r="K102" s="150">
        <v>64.900000000000006</v>
      </c>
      <c r="L102" s="150">
        <v>21</v>
      </c>
      <c r="M102" s="150">
        <v>83.731999999999999</v>
      </c>
      <c r="N102" s="149">
        <v>0</v>
      </c>
      <c r="O102" s="149">
        <v>0</v>
      </c>
      <c r="P102" s="149">
        <v>0</v>
      </c>
      <c r="Q102" s="149">
        <v>0</v>
      </c>
      <c r="R102" s="150"/>
      <c r="S102" s="150" t="s">
        <v>113</v>
      </c>
      <c r="T102" s="150" t="s">
        <v>113</v>
      </c>
      <c r="U102" s="150">
        <v>5.0999999999999997E-2</v>
      </c>
      <c r="V102" s="150">
        <v>0.10199999999999999</v>
      </c>
      <c r="W102" s="150"/>
      <c r="X102" s="150" t="s">
        <v>114</v>
      </c>
      <c r="Y102" s="150" t="s">
        <v>115</v>
      </c>
      <c r="Z102" s="146"/>
      <c r="AA102" s="146"/>
      <c r="AB102" s="146"/>
      <c r="AC102" s="146"/>
      <c r="AD102" s="146"/>
      <c r="AE102" s="146"/>
      <c r="AF102" s="146"/>
      <c r="AG102" s="146" t="s">
        <v>116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>
      <c r="A103" s="164">
        <v>88</v>
      </c>
      <c r="B103" s="165" t="s">
        <v>301</v>
      </c>
      <c r="C103" s="171" t="s">
        <v>302</v>
      </c>
      <c r="D103" s="166" t="s">
        <v>146</v>
      </c>
      <c r="E103" s="167">
        <v>5</v>
      </c>
      <c r="F103" s="168"/>
      <c r="G103" s="169">
        <f t="shared" si="8"/>
        <v>0</v>
      </c>
      <c r="H103" s="150">
        <v>4.3</v>
      </c>
      <c r="I103" s="150">
        <v>21.5</v>
      </c>
      <c r="J103" s="150">
        <v>105.2</v>
      </c>
      <c r="K103" s="150">
        <v>526</v>
      </c>
      <c r="L103" s="150">
        <v>21</v>
      </c>
      <c r="M103" s="150">
        <v>662.47500000000002</v>
      </c>
      <c r="N103" s="149">
        <v>0</v>
      </c>
      <c r="O103" s="149">
        <v>0</v>
      </c>
      <c r="P103" s="149">
        <v>0</v>
      </c>
      <c r="Q103" s="149">
        <v>0</v>
      </c>
      <c r="R103" s="150"/>
      <c r="S103" s="150" t="s">
        <v>113</v>
      </c>
      <c r="T103" s="150" t="s">
        <v>113</v>
      </c>
      <c r="U103" s="150">
        <v>0.16500000000000001</v>
      </c>
      <c r="V103" s="150">
        <v>0.82500000000000007</v>
      </c>
      <c r="W103" s="150"/>
      <c r="X103" s="150" t="s">
        <v>114</v>
      </c>
      <c r="Y103" s="150" t="s">
        <v>115</v>
      </c>
      <c r="Z103" s="146"/>
      <c r="AA103" s="146"/>
      <c r="AB103" s="146"/>
      <c r="AC103" s="146"/>
      <c r="AD103" s="146"/>
      <c r="AE103" s="146"/>
      <c r="AF103" s="146"/>
      <c r="AG103" s="146" t="s">
        <v>116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>
      <c r="A104" s="164">
        <v>89</v>
      </c>
      <c r="B104" s="165" t="s">
        <v>303</v>
      </c>
      <c r="C104" s="171" t="s">
        <v>304</v>
      </c>
      <c r="D104" s="166" t="s">
        <v>157</v>
      </c>
      <c r="E104" s="167">
        <v>2</v>
      </c>
      <c r="F104" s="168"/>
      <c r="G104" s="169">
        <f t="shared" si="8"/>
        <v>0</v>
      </c>
      <c r="H104" s="150">
        <v>322</v>
      </c>
      <c r="I104" s="150">
        <v>644</v>
      </c>
      <c r="J104" s="150">
        <v>0</v>
      </c>
      <c r="K104" s="150">
        <v>0</v>
      </c>
      <c r="L104" s="150">
        <v>21</v>
      </c>
      <c r="M104" s="150">
        <v>779.24</v>
      </c>
      <c r="N104" s="149">
        <v>0</v>
      </c>
      <c r="O104" s="149">
        <v>0</v>
      </c>
      <c r="P104" s="149">
        <v>0</v>
      </c>
      <c r="Q104" s="149">
        <v>0</v>
      </c>
      <c r="R104" s="150"/>
      <c r="S104" s="150" t="s">
        <v>124</v>
      </c>
      <c r="T104" s="150" t="s">
        <v>125</v>
      </c>
      <c r="U104" s="150">
        <v>0</v>
      </c>
      <c r="V104" s="150">
        <v>0</v>
      </c>
      <c r="W104" s="150"/>
      <c r="X104" s="150" t="s">
        <v>126</v>
      </c>
      <c r="Y104" s="150" t="s">
        <v>115</v>
      </c>
      <c r="Z104" s="146"/>
      <c r="AA104" s="146"/>
      <c r="AB104" s="146"/>
      <c r="AC104" s="146"/>
      <c r="AD104" s="146"/>
      <c r="AE104" s="146"/>
      <c r="AF104" s="146"/>
      <c r="AG104" s="146" t="s">
        <v>127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>
      <c r="A105" s="164">
        <v>90</v>
      </c>
      <c r="B105" s="165" t="s">
        <v>305</v>
      </c>
      <c r="C105" s="171" t="s">
        <v>306</v>
      </c>
      <c r="D105" s="166" t="s">
        <v>157</v>
      </c>
      <c r="E105" s="167">
        <v>2</v>
      </c>
      <c r="F105" s="168"/>
      <c r="G105" s="169">
        <f t="shared" si="8"/>
        <v>0</v>
      </c>
      <c r="H105" s="150">
        <v>207</v>
      </c>
      <c r="I105" s="150">
        <v>414</v>
      </c>
      <c r="J105" s="150">
        <v>0</v>
      </c>
      <c r="K105" s="150">
        <v>0</v>
      </c>
      <c r="L105" s="150">
        <v>21</v>
      </c>
      <c r="M105" s="150">
        <v>500.94</v>
      </c>
      <c r="N105" s="149">
        <v>0</v>
      </c>
      <c r="O105" s="149">
        <v>0</v>
      </c>
      <c r="P105" s="149">
        <v>0</v>
      </c>
      <c r="Q105" s="149">
        <v>0</v>
      </c>
      <c r="R105" s="150"/>
      <c r="S105" s="150" t="s">
        <v>124</v>
      </c>
      <c r="T105" s="150" t="s">
        <v>125</v>
      </c>
      <c r="U105" s="150">
        <v>0</v>
      </c>
      <c r="V105" s="150">
        <v>0</v>
      </c>
      <c r="W105" s="150"/>
      <c r="X105" s="150" t="s">
        <v>126</v>
      </c>
      <c r="Y105" s="150" t="s">
        <v>115</v>
      </c>
      <c r="Z105" s="146"/>
      <c r="AA105" s="146"/>
      <c r="AB105" s="146"/>
      <c r="AC105" s="146"/>
      <c r="AD105" s="146"/>
      <c r="AE105" s="146"/>
      <c r="AF105" s="146"/>
      <c r="AG105" s="146" t="s">
        <v>127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>
      <c r="A106" s="164">
        <v>91</v>
      </c>
      <c r="B106" s="165" t="s">
        <v>307</v>
      </c>
      <c r="C106" s="171" t="s">
        <v>308</v>
      </c>
      <c r="D106" s="166" t="s">
        <v>157</v>
      </c>
      <c r="E106" s="167">
        <v>2</v>
      </c>
      <c r="F106" s="168"/>
      <c r="G106" s="169">
        <f t="shared" si="8"/>
        <v>0</v>
      </c>
      <c r="H106" s="150">
        <v>206</v>
      </c>
      <c r="I106" s="150">
        <v>412</v>
      </c>
      <c r="J106" s="150">
        <v>0</v>
      </c>
      <c r="K106" s="150">
        <v>0</v>
      </c>
      <c r="L106" s="150">
        <v>21</v>
      </c>
      <c r="M106" s="150">
        <v>498.52</v>
      </c>
      <c r="N106" s="149">
        <v>0</v>
      </c>
      <c r="O106" s="149">
        <v>0</v>
      </c>
      <c r="P106" s="149">
        <v>0</v>
      </c>
      <c r="Q106" s="149">
        <v>0</v>
      </c>
      <c r="R106" s="150"/>
      <c r="S106" s="150" t="s">
        <v>124</v>
      </c>
      <c r="T106" s="150" t="s">
        <v>125</v>
      </c>
      <c r="U106" s="150">
        <v>0</v>
      </c>
      <c r="V106" s="150">
        <v>0</v>
      </c>
      <c r="W106" s="150"/>
      <c r="X106" s="150" t="s">
        <v>126</v>
      </c>
      <c r="Y106" s="150" t="s">
        <v>115</v>
      </c>
      <c r="Z106" s="146"/>
      <c r="AA106" s="146"/>
      <c r="AB106" s="146"/>
      <c r="AC106" s="146"/>
      <c r="AD106" s="146"/>
      <c r="AE106" s="146"/>
      <c r="AF106" s="146"/>
      <c r="AG106" s="146" t="s">
        <v>127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>
      <c r="A107" s="164">
        <v>92</v>
      </c>
      <c r="B107" s="165" t="s">
        <v>309</v>
      </c>
      <c r="C107" s="171" t="s">
        <v>310</v>
      </c>
      <c r="D107" s="166" t="s">
        <v>157</v>
      </c>
      <c r="E107" s="167">
        <v>2</v>
      </c>
      <c r="F107" s="168"/>
      <c r="G107" s="169">
        <f t="shared" si="8"/>
        <v>0</v>
      </c>
      <c r="H107" s="150">
        <v>206</v>
      </c>
      <c r="I107" s="150">
        <v>412</v>
      </c>
      <c r="J107" s="150">
        <v>0</v>
      </c>
      <c r="K107" s="150">
        <v>0</v>
      </c>
      <c r="L107" s="150">
        <v>21</v>
      </c>
      <c r="M107" s="150">
        <v>498.52</v>
      </c>
      <c r="N107" s="149">
        <v>0</v>
      </c>
      <c r="O107" s="149">
        <v>0</v>
      </c>
      <c r="P107" s="149">
        <v>0</v>
      </c>
      <c r="Q107" s="149">
        <v>0</v>
      </c>
      <c r="R107" s="150"/>
      <c r="S107" s="150" t="s">
        <v>124</v>
      </c>
      <c r="T107" s="150" t="s">
        <v>125</v>
      </c>
      <c r="U107" s="150">
        <v>0</v>
      </c>
      <c r="V107" s="150">
        <v>0</v>
      </c>
      <c r="W107" s="150"/>
      <c r="X107" s="150" t="s">
        <v>126</v>
      </c>
      <c r="Y107" s="150" t="s">
        <v>115</v>
      </c>
      <c r="Z107" s="146"/>
      <c r="AA107" s="146"/>
      <c r="AB107" s="146"/>
      <c r="AC107" s="146"/>
      <c r="AD107" s="146"/>
      <c r="AE107" s="146"/>
      <c r="AF107" s="146"/>
      <c r="AG107" s="146" t="s">
        <v>127</v>
      </c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>
      <c r="A108" s="164">
        <v>93</v>
      </c>
      <c r="B108" s="165" t="s">
        <v>311</v>
      </c>
      <c r="C108" s="171" t="s">
        <v>312</v>
      </c>
      <c r="D108" s="166" t="s">
        <v>0</v>
      </c>
      <c r="E108" s="167">
        <v>25.664999999999999</v>
      </c>
      <c r="F108" s="168"/>
      <c r="G108" s="169">
        <f>E108*F108</f>
        <v>0</v>
      </c>
      <c r="H108" s="150">
        <v>0</v>
      </c>
      <c r="I108" s="150">
        <v>0</v>
      </c>
      <c r="J108" s="150">
        <v>0.45</v>
      </c>
      <c r="K108" s="150">
        <v>11.549250000000001</v>
      </c>
      <c r="L108" s="150">
        <v>21</v>
      </c>
      <c r="M108" s="150">
        <v>13.9755</v>
      </c>
      <c r="N108" s="149">
        <v>0</v>
      </c>
      <c r="O108" s="149">
        <v>0</v>
      </c>
      <c r="P108" s="149">
        <v>0</v>
      </c>
      <c r="Q108" s="149">
        <v>0</v>
      </c>
      <c r="R108" s="150"/>
      <c r="S108" s="150" t="s">
        <v>113</v>
      </c>
      <c r="T108" s="150" t="s">
        <v>113</v>
      </c>
      <c r="U108" s="150">
        <v>0</v>
      </c>
      <c r="V108" s="150">
        <v>0</v>
      </c>
      <c r="W108" s="150"/>
      <c r="X108" s="150" t="s">
        <v>142</v>
      </c>
      <c r="Y108" s="150" t="s">
        <v>115</v>
      </c>
      <c r="Z108" s="146"/>
      <c r="AA108" s="146"/>
      <c r="AB108" s="146"/>
      <c r="AC108" s="146"/>
      <c r="AD108" s="146"/>
      <c r="AE108" s="146"/>
      <c r="AF108" s="146"/>
      <c r="AG108" s="146" t="s">
        <v>143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>
      <c r="A109" s="153" t="s">
        <v>108</v>
      </c>
      <c r="B109" s="154" t="s">
        <v>76</v>
      </c>
      <c r="C109" s="170" t="s">
        <v>77</v>
      </c>
      <c r="D109" s="155"/>
      <c r="E109" s="156"/>
      <c r="F109" s="157"/>
      <c r="G109" s="158">
        <f>SUM(G110:G113)</f>
        <v>0</v>
      </c>
      <c r="H109" s="152"/>
      <c r="I109" s="152">
        <v>7277</v>
      </c>
      <c r="J109" s="152"/>
      <c r="K109" s="152">
        <v>1297.98</v>
      </c>
      <c r="L109" s="152"/>
      <c r="M109" s="152"/>
      <c r="N109" s="151"/>
      <c r="O109" s="151"/>
      <c r="P109" s="151"/>
      <c r="Q109" s="151"/>
      <c r="R109" s="152"/>
      <c r="S109" s="152"/>
      <c r="T109" s="152"/>
      <c r="U109" s="152"/>
      <c r="V109" s="152"/>
      <c r="W109" s="152"/>
      <c r="X109" s="152"/>
      <c r="Y109" s="152"/>
      <c r="AG109" t="s">
        <v>109</v>
      </c>
    </row>
    <row r="110" spans="1:60">
      <c r="A110" s="164">
        <v>94</v>
      </c>
      <c r="B110" s="165" t="s">
        <v>313</v>
      </c>
      <c r="C110" s="171" t="s">
        <v>314</v>
      </c>
      <c r="D110" s="166" t="s">
        <v>146</v>
      </c>
      <c r="E110" s="167">
        <v>2</v>
      </c>
      <c r="F110" s="168"/>
      <c r="G110" s="169">
        <f>E110*F110</f>
        <v>0</v>
      </c>
      <c r="H110" s="150">
        <v>0</v>
      </c>
      <c r="I110" s="150">
        <v>0</v>
      </c>
      <c r="J110" s="150">
        <v>504</v>
      </c>
      <c r="K110" s="150">
        <v>1008</v>
      </c>
      <c r="L110" s="150">
        <v>21</v>
      </c>
      <c r="M110" s="150">
        <v>1219.68</v>
      </c>
      <c r="N110" s="149">
        <v>0</v>
      </c>
      <c r="O110" s="149">
        <v>0</v>
      </c>
      <c r="P110" s="149">
        <v>0</v>
      </c>
      <c r="Q110" s="149">
        <v>0</v>
      </c>
      <c r="R110" s="150"/>
      <c r="S110" s="150" t="s">
        <v>113</v>
      </c>
      <c r="T110" s="150" t="s">
        <v>113</v>
      </c>
      <c r="U110" s="150">
        <v>0.94</v>
      </c>
      <c r="V110" s="150">
        <v>1.88</v>
      </c>
      <c r="W110" s="150"/>
      <c r="X110" s="150" t="s">
        <v>114</v>
      </c>
      <c r="Y110" s="150" t="s">
        <v>115</v>
      </c>
      <c r="Z110" s="146"/>
      <c r="AA110" s="146"/>
      <c r="AB110" s="146"/>
      <c r="AC110" s="146"/>
      <c r="AD110" s="146"/>
      <c r="AE110" s="146"/>
      <c r="AF110" s="146"/>
      <c r="AG110" s="146" t="s">
        <v>116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ht="20.399999999999999">
      <c r="A111" s="164">
        <v>95</v>
      </c>
      <c r="B111" s="165" t="s">
        <v>315</v>
      </c>
      <c r="C111" s="171" t="s">
        <v>316</v>
      </c>
      <c r="D111" s="166" t="s">
        <v>157</v>
      </c>
      <c r="E111" s="167">
        <v>1</v>
      </c>
      <c r="F111" s="168"/>
      <c r="G111" s="169">
        <f t="shared" ref="G111:G115" si="9">E111*F111</f>
        <v>0</v>
      </c>
      <c r="H111" s="150">
        <v>3373</v>
      </c>
      <c r="I111" s="150">
        <v>3373</v>
      </c>
      <c r="J111" s="150">
        <v>0</v>
      </c>
      <c r="K111" s="150">
        <v>0</v>
      </c>
      <c r="L111" s="150">
        <v>21</v>
      </c>
      <c r="M111" s="150">
        <v>4081.33</v>
      </c>
      <c r="N111" s="149">
        <v>0</v>
      </c>
      <c r="O111" s="149">
        <v>0</v>
      </c>
      <c r="P111" s="149">
        <v>0</v>
      </c>
      <c r="Q111" s="149">
        <v>0</v>
      </c>
      <c r="R111" s="150"/>
      <c r="S111" s="150" t="s">
        <v>124</v>
      </c>
      <c r="T111" s="150" t="s">
        <v>125</v>
      </c>
      <c r="U111" s="150">
        <v>0</v>
      </c>
      <c r="V111" s="150">
        <v>0</v>
      </c>
      <c r="W111" s="150"/>
      <c r="X111" s="150" t="s">
        <v>126</v>
      </c>
      <c r="Y111" s="150" t="s">
        <v>115</v>
      </c>
      <c r="Z111" s="146"/>
      <c r="AA111" s="146"/>
      <c r="AB111" s="146"/>
      <c r="AC111" s="146"/>
      <c r="AD111" s="146"/>
      <c r="AE111" s="146"/>
      <c r="AF111" s="146"/>
      <c r="AG111" s="146" t="s">
        <v>127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>
      <c r="A112" s="164">
        <v>96</v>
      </c>
      <c r="B112" s="165" t="s">
        <v>317</v>
      </c>
      <c r="C112" s="171" t="s">
        <v>318</v>
      </c>
      <c r="D112" s="166" t="s">
        <v>157</v>
      </c>
      <c r="E112" s="167">
        <v>1</v>
      </c>
      <c r="F112" s="168"/>
      <c r="G112" s="169">
        <f t="shared" si="9"/>
        <v>0</v>
      </c>
      <c r="H112" s="150">
        <v>3904</v>
      </c>
      <c r="I112" s="150">
        <v>3904</v>
      </c>
      <c r="J112" s="150">
        <v>0</v>
      </c>
      <c r="K112" s="150">
        <v>0</v>
      </c>
      <c r="L112" s="150">
        <v>21</v>
      </c>
      <c r="M112" s="150">
        <v>4723.84</v>
      </c>
      <c r="N112" s="149">
        <v>0</v>
      </c>
      <c r="O112" s="149">
        <v>0</v>
      </c>
      <c r="P112" s="149">
        <v>0</v>
      </c>
      <c r="Q112" s="149">
        <v>0</v>
      </c>
      <c r="R112" s="150"/>
      <c r="S112" s="150" t="s">
        <v>124</v>
      </c>
      <c r="T112" s="150" t="s">
        <v>125</v>
      </c>
      <c r="U112" s="150">
        <v>0</v>
      </c>
      <c r="V112" s="150">
        <v>0</v>
      </c>
      <c r="W112" s="150"/>
      <c r="X112" s="150" t="s">
        <v>126</v>
      </c>
      <c r="Y112" s="150" t="s">
        <v>115</v>
      </c>
      <c r="Z112" s="146"/>
      <c r="AA112" s="146"/>
      <c r="AB112" s="146"/>
      <c r="AC112" s="146"/>
      <c r="AD112" s="146"/>
      <c r="AE112" s="146"/>
      <c r="AF112" s="146"/>
      <c r="AG112" s="146" t="s">
        <v>127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>
      <c r="A113" s="164">
        <v>97</v>
      </c>
      <c r="B113" s="165" t="s">
        <v>319</v>
      </c>
      <c r="C113" s="171" t="s">
        <v>320</v>
      </c>
      <c r="D113" s="166" t="s">
        <v>0</v>
      </c>
      <c r="E113" s="167">
        <v>82.85</v>
      </c>
      <c r="F113" s="168"/>
      <c r="G113" s="169">
        <f t="shared" si="9"/>
        <v>0</v>
      </c>
      <c r="H113" s="150">
        <v>0</v>
      </c>
      <c r="I113" s="150">
        <v>0</v>
      </c>
      <c r="J113" s="150">
        <v>3.5</v>
      </c>
      <c r="K113" s="150">
        <v>289.97499999999997</v>
      </c>
      <c r="L113" s="150">
        <v>21</v>
      </c>
      <c r="M113" s="150">
        <v>350.87580000000003</v>
      </c>
      <c r="N113" s="149">
        <v>0</v>
      </c>
      <c r="O113" s="149">
        <v>0</v>
      </c>
      <c r="P113" s="149">
        <v>0</v>
      </c>
      <c r="Q113" s="149">
        <v>0</v>
      </c>
      <c r="R113" s="150"/>
      <c r="S113" s="150" t="s">
        <v>113</v>
      </c>
      <c r="T113" s="150" t="s">
        <v>113</v>
      </c>
      <c r="U113" s="150">
        <v>0</v>
      </c>
      <c r="V113" s="150">
        <v>0</v>
      </c>
      <c r="W113" s="150"/>
      <c r="X113" s="150" t="s">
        <v>142</v>
      </c>
      <c r="Y113" s="150" t="s">
        <v>115</v>
      </c>
      <c r="Z113" s="146"/>
      <c r="AA113" s="146"/>
      <c r="AB113" s="146"/>
      <c r="AC113" s="146"/>
      <c r="AD113" s="146"/>
      <c r="AE113" s="146"/>
      <c r="AF113" s="146"/>
      <c r="AG113" s="146" t="s">
        <v>143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>
      <c r="A114" s="153" t="s">
        <v>108</v>
      </c>
      <c r="B114" s="154" t="s">
        <v>78</v>
      </c>
      <c r="C114" s="170" t="s">
        <v>79</v>
      </c>
      <c r="D114" s="155"/>
      <c r="E114" s="156"/>
      <c r="F114" s="157"/>
      <c r="G114" s="158">
        <f>SUM(G115)</f>
        <v>0</v>
      </c>
      <c r="H114" s="152"/>
      <c r="I114" s="152">
        <v>78</v>
      </c>
      <c r="J114" s="152"/>
      <c r="K114" s="152">
        <v>286</v>
      </c>
      <c r="L114" s="152"/>
      <c r="M114" s="152"/>
      <c r="N114" s="151"/>
      <c r="O114" s="151"/>
      <c r="P114" s="151"/>
      <c r="Q114" s="151"/>
      <c r="R114" s="152"/>
      <c r="S114" s="152"/>
      <c r="T114" s="152"/>
      <c r="U114" s="152"/>
      <c r="V114" s="152"/>
      <c r="W114" s="152"/>
      <c r="X114" s="152"/>
      <c r="Y114" s="152"/>
      <c r="AG114" t="s">
        <v>109</v>
      </c>
    </row>
    <row r="115" spans="1:60">
      <c r="A115" s="159">
        <v>98</v>
      </c>
      <c r="B115" s="160" t="s">
        <v>321</v>
      </c>
      <c r="C115" s="172" t="s">
        <v>322</v>
      </c>
      <c r="D115" s="161" t="s">
        <v>119</v>
      </c>
      <c r="E115" s="162">
        <v>13</v>
      </c>
      <c r="F115" s="163"/>
      <c r="G115" s="169">
        <f>E115*F115</f>
        <v>0</v>
      </c>
      <c r="H115" s="150">
        <v>6</v>
      </c>
      <c r="I115" s="150">
        <v>78</v>
      </c>
      <c r="J115" s="150">
        <v>22</v>
      </c>
      <c r="K115" s="150">
        <v>286</v>
      </c>
      <c r="L115" s="150">
        <v>21</v>
      </c>
      <c r="M115" s="150">
        <v>440.44</v>
      </c>
      <c r="N115" s="149">
        <v>3.0000000000000001E-5</v>
      </c>
      <c r="O115" s="149">
        <v>3.8999999999999999E-4</v>
      </c>
      <c r="P115" s="149">
        <v>0</v>
      </c>
      <c r="Q115" s="149">
        <v>0</v>
      </c>
      <c r="R115" s="150"/>
      <c r="S115" s="150" t="s">
        <v>113</v>
      </c>
      <c r="T115" s="150" t="s">
        <v>125</v>
      </c>
      <c r="U115" s="150">
        <v>2.9000000000000001E-2</v>
      </c>
      <c r="V115" s="150">
        <v>0.377</v>
      </c>
      <c r="W115" s="150"/>
      <c r="X115" s="150" t="s">
        <v>114</v>
      </c>
      <c r="Y115" s="150" t="s">
        <v>115</v>
      </c>
      <c r="Z115" s="146"/>
      <c r="AA115" s="146"/>
      <c r="AB115" s="146"/>
      <c r="AC115" s="146"/>
      <c r="AD115" s="146"/>
      <c r="AE115" s="146"/>
      <c r="AF115" s="146"/>
      <c r="AG115" s="146" t="s">
        <v>116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>
      <c r="A116" s="3"/>
      <c r="B116" s="4"/>
      <c r="C116" s="173"/>
      <c r="D116" s="6"/>
      <c r="E116" s="3"/>
      <c r="F116" s="3"/>
      <c r="G116" s="148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AE116">
        <v>12</v>
      </c>
      <c r="AF116">
        <v>21</v>
      </c>
      <c r="AG116" t="s">
        <v>94</v>
      </c>
    </row>
    <row r="117" spans="1:60">
      <c r="C117" s="174"/>
      <c r="D117" s="10"/>
      <c r="AG117" t="s">
        <v>323</v>
      </c>
    </row>
    <row r="118" spans="1:60">
      <c r="D118" s="10"/>
    </row>
    <row r="119" spans="1:60">
      <c r="D119" s="10"/>
    </row>
    <row r="120" spans="1:60">
      <c r="D120" s="10"/>
    </row>
    <row r="121" spans="1:60">
      <c r="D121" s="10"/>
    </row>
    <row r="122" spans="1:60">
      <c r="D122" s="10"/>
    </row>
    <row r="123" spans="1:60">
      <c r="D123" s="10"/>
    </row>
    <row r="124" spans="1:60">
      <c r="D124" s="10"/>
    </row>
    <row r="125" spans="1:60">
      <c r="D125" s="10"/>
    </row>
    <row r="126" spans="1:60">
      <c r="D126" s="10"/>
    </row>
    <row r="127" spans="1:60">
      <c r="D127" s="10"/>
    </row>
    <row r="128" spans="1:60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1.2 1.2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'1.2 1.2 Pol'!Názvy_tisku</vt:lpstr>
      <vt:lpstr>oadresa</vt:lpstr>
      <vt:lpstr>Stavba!Objednatel</vt:lpstr>
      <vt:lpstr>Stavba!Objekt</vt:lpstr>
      <vt:lpstr>'1.2 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Radomír Jurášek</dc:creator>
  <cp:lastModifiedBy>J.Š.</cp:lastModifiedBy>
  <cp:lastPrinted>2019-03-19T12:27:02Z</cp:lastPrinted>
  <dcterms:created xsi:type="dcterms:W3CDTF">2009-04-08T07:15:50Z</dcterms:created>
  <dcterms:modified xsi:type="dcterms:W3CDTF">2024-10-15T09:41:28Z</dcterms:modified>
</cp:coreProperties>
</file>