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28680" yWindow="-120" windowWidth="20730" windowHeight="11760" activeTab="1"/>
  </bookViews>
  <sheets>
    <sheet name="Pokyny pro vyplnění" sheetId="11" r:id="rId1"/>
    <sheet name="Stavba" sheetId="1" r:id="rId2"/>
    <sheet name="VzorPolozky" sheetId="10" state="hidden" r:id="rId3"/>
    <sheet name="VRN VNON Naklady" sheetId="12" r:id="rId4"/>
    <sheet name="100 100 n Pol" sheetId="13" r:id="rId5"/>
    <sheet name="100 100 u Pol" sheetId="14" r:id="rId6"/>
    <sheet name="SO301 001 Pol" sheetId="15" r:id="rId7"/>
    <sheet name="SO301 002 Pol" sheetId="16" r:id="rId8"/>
  </sheets>
  <externalReferences>
    <externalReference r:id="rId9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'100 100 n Pol'!$1:$7</definedName>
    <definedName name="_xlnm.Print_Titles" localSheetId="5">'100 100 u Pol'!$1:$7</definedName>
    <definedName name="_xlnm.Print_Titles" localSheetId="6">'SO301 001 Pol'!$1:$7</definedName>
    <definedName name="_xlnm.Print_Titles" localSheetId="7">'SO301 002 Pol'!$1:$7</definedName>
    <definedName name="_xlnm.Print_Titles" localSheetId="3">'VRN VNON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'100 100 n Pol'!$A$1:$Y$281</definedName>
    <definedName name="_xlnm.Print_Area" localSheetId="5">'100 100 u Pol'!$A$1:$Y$414</definedName>
    <definedName name="_xlnm.Print_Area" localSheetId="6">'SO301 001 Pol'!$A$1:$Y$204</definedName>
    <definedName name="_xlnm.Print_Area" localSheetId="7">'SO301 002 Pol'!$A$1:$Y$168</definedName>
    <definedName name="_xlnm.Print_Area" localSheetId="1">Stavba!$A$1:$J$79</definedName>
    <definedName name="_xlnm.Print_Area" localSheetId="3">'VRN VNON Naklady'!$A$1:$Y$47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8" i="1"/>
  <c r="I20" s="1"/>
  <c r="I77"/>
  <c r="I19" s="1"/>
  <c r="I76"/>
  <c r="I75"/>
  <c r="I74"/>
  <c r="I73"/>
  <c r="I72"/>
  <c r="I71"/>
  <c r="I70"/>
  <c r="I69"/>
  <c r="I68"/>
  <c r="I67"/>
  <c r="I66"/>
  <c r="G49"/>
  <c r="F49"/>
  <c r="G48"/>
  <c r="F48"/>
  <c r="G47"/>
  <c r="I47" s="1"/>
  <c r="F47"/>
  <c r="G45"/>
  <c r="F45"/>
  <c r="G44"/>
  <c r="I44" s="1"/>
  <c r="F44"/>
  <c r="G43"/>
  <c r="F43"/>
  <c r="G41"/>
  <c r="I41" s="1"/>
  <c r="F41"/>
  <c r="G40"/>
  <c r="F40"/>
  <c r="G39"/>
  <c r="F39"/>
  <c r="G162" i="16"/>
  <c r="BA69"/>
  <c r="BA36"/>
  <c r="BA22"/>
  <c r="BA14"/>
  <c r="BA10"/>
  <c r="G9"/>
  <c r="I9"/>
  <c r="I8" s="1"/>
  <c r="K9"/>
  <c r="M9"/>
  <c r="O9"/>
  <c r="Q9"/>
  <c r="Q8" s="1"/>
  <c r="V9"/>
  <c r="G13"/>
  <c r="G8" s="1"/>
  <c r="I13"/>
  <c r="K13"/>
  <c r="K8" s="1"/>
  <c r="O13"/>
  <c r="O8" s="1"/>
  <c r="Q13"/>
  <c r="V13"/>
  <c r="V8" s="1"/>
  <c r="G21"/>
  <c r="I21"/>
  <c r="K21"/>
  <c r="M21"/>
  <c r="O21"/>
  <c r="Q21"/>
  <c r="V21"/>
  <c r="G25"/>
  <c r="M25" s="1"/>
  <c r="I25"/>
  <c r="K25"/>
  <c r="O25"/>
  <c r="Q25"/>
  <c r="V25"/>
  <c r="G31"/>
  <c r="I31"/>
  <c r="K31"/>
  <c r="M31"/>
  <c r="O31"/>
  <c r="Q31"/>
  <c r="V31"/>
  <c r="G35"/>
  <c r="M35" s="1"/>
  <c r="I35"/>
  <c r="K35"/>
  <c r="O35"/>
  <c r="Q35"/>
  <c r="V35"/>
  <c r="G40"/>
  <c r="I40"/>
  <c r="K40"/>
  <c r="M40"/>
  <c r="O40"/>
  <c r="Q40"/>
  <c r="V40"/>
  <c r="G49"/>
  <c r="M49" s="1"/>
  <c r="I49"/>
  <c r="K49"/>
  <c r="O49"/>
  <c r="Q49"/>
  <c r="V49"/>
  <c r="G52"/>
  <c r="I52"/>
  <c r="K52"/>
  <c r="M52"/>
  <c r="O52"/>
  <c r="Q52"/>
  <c r="V52"/>
  <c r="G55"/>
  <c r="M55" s="1"/>
  <c r="I55"/>
  <c r="K55"/>
  <c r="O55"/>
  <c r="Q55"/>
  <c r="V55"/>
  <c r="G68"/>
  <c r="I68"/>
  <c r="K68"/>
  <c r="M68"/>
  <c r="O68"/>
  <c r="Q68"/>
  <c r="V68"/>
  <c r="G75"/>
  <c r="M75" s="1"/>
  <c r="I75"/>
  <c r="K75"/>
  <c r="O75"/>
  <c r="Q75"/>
  <c r="V75"/>
  <c r="G78"/>
  <c r="I78"/>
  <c r="K78"/>
  <c r="M78"/>
  <c r="O78"/>
  <c r="Q78"/>
  <c r="V78"/>
  <c r="G83"/>
  <c r="K83"/>
  <c r="O83"/>
  <c r="V83"/>
  <c r="G84"/>
  <c r="I84"/>
  <c r="I83" s="1"/>
  <c r="K84"/>
  <c r="M84"/>
  <c r="M83" s="1"/>
  <c r="O84"/>
  <c r="Q84"/>
  <c r="Q83" s="1"/>
  <c r="V84"/>
  <c r="G92"/>
  <c r="I92"/>
  <c r="I91" s="1"/>
  <c r="K92"/>
  <c r="M92"/>
  <c r="O92"/>
  <c r="Q92"/>
  <c r="Q91" s="1"/>
  <c r="V92"/>
  <c r="G96"/>
  <c r="G91" s="1"/>
  <c r="I96"/>
  <c r="K96"/>
  <c r="K91" s="1"/>
  <c r="O96"/>
  <c r="O91" s="1"/>
  <c r="Q96"/>
  <c r="V96"/>
  <c r="V91" s="1"/>
  <c r="G101"/>
  <c r="I101"/>
  <c r="K101"/>
  <c r="M101"/>
  <c r="O101"/>
  <c r="Q101"/>
  <c r="V101"/>
  <c r="G105"/>
  <c r="M105" s="1"/>
  <c r="I105"/>
  <c r="K105"/>
  <c r="O105"/>
  <c r="Q105"/>
  <c r="V105"/>
  <c r="G110"/>
  <c r="I110"/>
  <c r="K110"/>
  <c r="M110"/>
  <c r="O110"/>
  <c r="Q110"/>
  <c r="V110"/>
  <c r="G114"/>
  <c r="M114" s="1"/>
  <c r="I114"/>
  <c r="K114"/>
  <c r="O114"/>
  <c r="Q114"/>
  <c r="V114"/>
  <c r="G119"/>
  <c r="I119"/>
  <c r="K119"/>
  <c r="M119"/>
  <c r="O119"/>
  <c r="Q119"/>
  <c r="V119"/>
  <c r="G122"/>
  <c r="M122" s="1"/>
  <c r="I122"/>
  <c r="K122"/>
  <c r="O122"/>
  <c r="Q122"/>
  <c r="V122"/>
  <c r="G125"/>
  <c r="I125"/>
  <c r="K125"/>
  <c r="M125"/>
  <c r="O125"/>
  <c r="Q125"/>
  <c r="V125"/>
  <c r="G128"/>
  <c r="M128" s="1"/>
  <c r="I128"/>
  <c r="K128"/>
  <c r="O128"/>
  <c r="Q128"/>
  <c r="V128"/>
  <c r="G131"/>
  <c r="I131"/>
  <c r="K131"/>
  <c r="M131"/>
  <c r="O131"/>
  <c r="Q131"/>
  <c r="V131"/>
  <c r="G134"/>
  <c r="M134" s="1"/>
  <c r="I134"/>
  <c r="K134"/>
  <c r="O134"/>
  <c r="Q134"/>
  <c r="V134"/>
  <c r="G137"/>
  <c r="I137"/>
  <c r="K137"/>
  <c r="M137"/>
  <c r="O137"/>
  <c r="Q137"/>
  <c r="V137"/>
  <c r="G140"/>
  <c r="M140" s="1"/>
  <c r="I140"/>
  <c r="K140"/>
  <c r="O140"/>
  <c r="Q140"/>
  <c r="V140"/>
  <c r="G143"/>
  <c r="I143"/>
  <c r="K143"/>
  <c r="M143"/>
  <c r="O143"/>
  <c r="Q143"/>
  <c r="V143"/>
  <c r="G146"/>
  <c r="M146" s="1"/>
  <c r="I146"/>
  <c r="K146"/>
  <c r="O146"/>
  <c r="Q146"/>
  <c r="V146"/>
  <c r="G149"/>
  <c r="I149"/>
  <c r="K149"/>
  <c r="M149"/>
  <c r="O149"/>
  <c r="Q149"/>
  <c r="V149"/>
  <c r="G152"/>
  <c r="M152" s="1"/>
  <c r="I152"/>
  <c r="K152"/>
  <c r="O152"/>
  <c r="Q152"/>
  <c r="V152"/>
  <c r="I156"/>
  <c r="Q156"/>
  <c r="G157"/>
  <c r="G156" s="1"/>
  <c r="I157"/>
  <c r="K157"/>
  <c r="K156" s="1"/>
  <c r="O157"/>
  <c r="O156" s="1"/>
  <c r="Q157"/>
  <c r="V157"/>
  <c r="V156" s="1"/>
  <c r="AE162"/>
  <c r="AF162"/>
  <c r="G198" i="15"/>
  <c r="BA108"/>
  <c r="BA94"/>
  <c r="BA57"/>
  <c r="BA43"/>
  <c r="BA38"/>
  <c r="BA34"/>
  <c r="BA29"/>
  <c r="BA25"/>
  <c r="BA18"/>
  <c r="BA14"/>
  <c r="BA10"/>
  <c r="G9"/>
  <c r="I9"/>
  <c r="I8" s="1"/>
  <c r="K9"/>
  <c r="M9"/>
  <c r="O9"/>
  <c r="Q9"/>
  <c r="Q8" s="1"/>
  <c r="V9"/>
  <c r="G13"/>
  <c r="G8" s="1"/>
  <c r="I13"/>
  <c r="K13"/>
  <c r="K8" s="1"/>
  <c r="O13"/>
  <c r="O8" s="1"/>
  <c r="Q13"/>
  <c r="V13"/>
  <c r="V8" s="1"/>
  <c r="G17"/>
  <c r="I17"/>
  <c r="K17"/>
  <c r="M17"/>
  <c r="O17"/>
  <c r="Q17"/>
  <c r="V17"/>
  <c r="G24"/>
  <c r="M24" s="1"/>
  <c r="I24"/>
  <c r="K24"/>
  <c r="O24"/>
  <c r="Q24"/>
  <c r="V24"/>
  <c r="G28"/>
  <c r="I28"/>
  <c r="K28"/>
  <c r="M28"/>
  <c r="O28"/>
  <c r="Q28"/>
  <c r="V28"/>
  <c r="G33"/>
  <c r="M33" s="1"/>
  <c r="I33"/>
  <c r="K33"/>
  <c r="O33"/>
  <c r="Q33"/>
  <c r="V33"/>
  <c r="G37"/>
  <c r="I37"/>
  <c r="K37"/>
  <c r="M37"/>
  <c r="O37"/>
  <c r="Q37"/>
  <c r="V37"/>
  <c r="G42"/>
  <c r="M42" s="1"/>
  <c r="I42"/>
  <c r="K42"/>
  <c r="O42"/>
  <c r="Q42"/>
  <c r="V42"/>
  <c r="G46"/>
  <c r="I46"/>
  <c r="K46"/>
  <c r="M46"/>
  <c r="O46"/>
  <c r="Q46"/>
  <c r="V46"/>
  <c r="G52"/>
  <c r="M52" s="1"/>
  <c r="I52"/>
  <c r="K52"/>
  <c r="O52"/>
  <c r="Q52"/>
  <c r="V52"/>
  <c r="G56"/>
  <c r="I56"/>
  <c r="K56"/>
  <c r="M56"/>
  <c r="O56"/>
  <c r="Q56"/>
  <c r="V56"/>
  <c r="G64"/>
  <c r="M64" s="1"/>
  <c r="I64"/>
  <c r="K64"/>
  <c r="O64"/>
  <c r="Q64"/>
  <c r="V64"/>
  <c r="G73"/>
  <c r="I73"/>
  <c r="K73"/>
  <c r="M73"/>
  <c r="O73"/>
  <c r="Q73"/>
  <c r="V73"/>
  <c r="G76"/>
  <c r="M76" s="1"/>
  <c r="I76"/>
  <c r="K76"/>
  <c r="O76"/>
  <c r="Q76"/>
  <c r="V76"/>
  <c r="G79"/>
  <c r="I79"/>
  <c r="K79"/>
  <c r="M79"/>
  <c r="O79"/>
  <c r="Q79"/>
  <c r="V79"/>
  <c r="G93"/>
  <c r="M93" s="1"/>
  <c r="I93"/>
  <c r="K93"/>
  <c r="O93"/>
  <c r="Q93"/>
  <c r="V93"/>
  <c r="G98"/>
  <c r="I98"/>
  <c r="K98"/>
  <c r="M98"/>
  <c r="O98"/>
  <c r="Q98"/>
  <c r="V98"/>
  <c r="G101"/>
  <c r="M101" s="1"/>
  <c r="I101"/>
  <c r="K101"/>
  <c r="O101"/>
  <c r="Q101"/>
  <c r="V101"/>
  <c r="I106"/>
  <c r="Q106"/>
  <c r="G107"/>
  <c r="G106" s="1"/>
  <c r="I107"/>
  <c r="K107"/>
  <c r="K106" s="1"/>
  <c r="O107"/>
  <c r="O106" s="1"/>
  <c r="Q107"/>
  <c r="V107"/>
  <c r="V106" s="1"/>
  <c r="G113"/>
  <c r="G112" s="1"/>
  <c r="I113"/>
  <c r="I112" s="1"/>
  <c r="K113"/>
  <c r="K112" s="1"/>
  <c r="M113"/>
  <c r="M112" s="1"/>
  <c r="O113"/>
  <c r="O112" s="1"/>
  <c r="Q113"/>
  <c r="Q112" s="1"/>
  <c r="V113"/>
  <c r="V112" s="1"/>
  <c r="G117"/>
  <c r="I117"/>
  <c r="K117"/>
  <c r="M117"/>
  <c r="O117"/>
  <c r="Q117"/>
  <c r="V117"/>
  <c r="G122"/>
  <c r="I122"/>
  <c r="K122"/>
  <c r="M122"/>
  <c r="O122"/>
  <c r="Q122"/>
  <c r="V122"/>
  <c r="G126"/>
  <c r="I126"/>
  <c r="K126"/>
  <c r="M126"/>
  <c r="O126"/>
  <c r="Q126"/>
  <c r="V126"/>
  <c r="G131"/>
  <c r="I131"/>
  <c r="K131"/>
  <c r="M131"/>
  <c r="O131"/>
  <c r="Q131"/>
  <c r="V131"/>
  <c r="G138"/>
  <c r="I138"/>
  <c r="K138"/>
  <c r="M138"/>
  <c r="O138"/>
  <c r="Q138"/>
  <c r="V138"/>
  <c r="G144"/>
  <c r="I144"/>
  <c r="I143" s="1"/>
  <c r="K144"/>
  <c r="M144"/>
  <c r="O144"/>
  <c r="Q144"/>
  <c r="Q143" s="1"/>
  <c r="V144"/>
  <c r="G149"/>
  <c r="G143" s="1"/>
  <c r="I149"/>
  <c r="K149"/>
  <c r="K143" s="1"/>
  <c r="O149"/>
  <c r="O143" s="1"/>
  <c r="Q149"/>
  <c r="V149"/>
  <c r="V143" s="1"/>
  <c r="G154"/>
  <c r="I154"/>
  <c r="K154"/>
  <c r="M154"/>
  <c r="O154"/>
  <c r="Q154"/>
  <c r="V154"/>
  <c r="G158"/>
  <c r="M158" s="1"/>
  <c r="I158"/>
  <c r="K158"/>
  <c r="O158"/>
  <c r="Q158"/>
  <c r="V158"/>
  <c r="G162"/>
  <c r="I162"/>
  <c r="K162"/>
  <c r="M162"/>
  <c r="O162"/>
  <c r="Q162"/>
  <c r="V162"/>
  <c r="G165"/>
  <c r="M165" s="1"/>
  <c r="I165"/>
  <c r="K165"/>
  <c r="O165"/>
  <c r="Q165"/>
  <c r="V165"/>
  <c r="G169"/>
  <c r="I169"/>
  <c r="K169"/>
  <c r="M169"/>
  <c r="O169"/>
  <c r="Q169"/>
  <c r="V169"/>
  <c r="G172"/>
  <c r="M172" s="1"/>
  <c r="I172"/>
  <c r="K172"/>
  <c r="O172"/>
  <c r="Q172"/>
  <c r="V172"/>
  <c r="G176"/>
  <c r="I176"/>
  <c r="K176"/>
  <c r="M176"/>
  <c r="O176"/>
  <c r="Q176"/>
  <c r="V176"/>
  <c r="G179"/>
  <c r="M179" s="1"/>
  <c r="I179"/>
  <c r="K179"/>
  <c r="O179"/>
  <c r="Q179"/>
  <c r="V179"/>
  <c r="G182"/>
  <c r="I182"/>
  <c r="K182"/>
  <c r="M182"/>
  <c r="O182"/>
  <c r="Q182"/>
  <c r="V182"/>
  <c r="G186"/>
  <c r="I186"/>
  <c r="I185" s="1"/>
  <c r="K186"/>
  <c r="M186"/>
  <c r="O186"/>
  <c r="Q186"/>
  <c r="Q185" s="1"/>
  <c r="V186"/>
  <c r="G189"/>
  <c r="G185" s="1"/>
  <c r="I189"/>
  <c r="K189"/>
  <c r="K185" s="1"/>
  <c r="O189"/>
  <c r="O185" s="1"/>
  <c r="Q189"/>
  <c r="V189"/>
  <c r="V185" s="1"/>
  <c r="I192"/>
  <c r="Q192"/>
  <c r="G193"/>
  <c r="G192" s="1"/>
  <c r="I193"/>
  <c r="K193"/>
  <c r="K192" s="1"/>
  <c r="O193"/>
  <c r="O192" s="1"/>
  <c r="Q193"/>
  <c r="V193"/>
  <c r="V192" s="1"/>
  <c r="AE198"/>
  <c r="AF198"/>
  <c r="G408" i="14"/>
  <c r="BA373"/>
  <c r="BA368"/>
  <c r="BA301"/>
  <c r="BA292"/>
  <c r="BA286"/>
  <c r="BA252"/>
  <c r="BA247"/>
  <c r="BA240"/>
  <c r="BA235"/>
  <c r="BA228"/>
  <c r="BA130"/>
  <c r="BA121"/>
  <c r="BA110"/>
  <c r="BA102"/>
  <c r="BA60"/>
  <c r="BA54"/>
  <c r="BA50"/>
  <c r="BA45"/>
  <c r="BA37"/>
  <c r="BA32"/>
  <c r="G9"/>
  <c r="I9"/>
  <c r="I8" s="1"/>
  <c r="K9"/>
  <c r="M9"/>
  <c r="O9"/>
  <c r="Q9"/>
  <c r="Q8" s="1"/>
  <c r="V9"/>
  <c r="G15"/>
  <c r="M15" s="1"/>
  <c r="I15"/>
  <c r="K15"/>
  <c r="K8" s="1"/>
  <c r="O15"/>
  <c r="O8" s="1"/>
  <c r="Q15"/>
  <c r="V15"/>
  <c r="V8" s="1"/>
  <c r="G20"/>
  <c r="I20"/>
  <c r="K20"/>
  <c r="M20"/>
  <c r="O20"/>
  <c r="Q20"/>
  <c r="V20"/>
  <c r="G27"/>
  <c r="M27" s="1"/>
  <c r="I27"/>
  <c r="K27"/>
  <c r="O27"/>
  <c r="Q27"/>
  <c r="V27"/>
  <c r="G31"/>
  <c r="I31"/>
  <c r="K31"/>
  <c r="M31"/>
  <c r="O31"/>
  <c r="Q31"/>
  <c r="V31"/>
  <c r="G36"/>
  <c r="M36" s="1"/>
  <c r="I36"/>
  <c r="K36"/>
  <c r="O36"/>
  <c r="Q36"/>
  <c r="V36"/>
  <c r="G44"/>
  <c r="I44"/>
  <c r="K44"/>
  <c r="M44"/>
  <c r="O44"/>
  <c r="Q44"/>
  <c r="V44"/>
  <c r="G49"/>
  <c r="M49" s="1"/>
  <c r="I49"/>
  <c r="K49"/>
  <c r="O49"/>
  <c r="Q49"/>
  <c r="V49"/>
  <c r="G53"/>
  <c r="I53"/>
  <c r="K53"/>
  <c r="M53"/>
  <c r="O53"/>
  <c r="Q53"/>
  <c r="V53"/>
  <c r="G59"/>
  <c r="M59" s="1"/>
  <c r="I59"/>
  <c r="K59"/>
  <c r="O59"/>
  <c r="Q59"/>
  <c r="V59"/>
  <c r="G63"/>
  <c r="I63"/>
  <c r="K63"/>
  <c r="M63"/>
  <c r="O63"/>
  <c r="Q63"/>
  <c r="V63"/>
  <c r="G75"/>
  <c r="M75" s="1"/>
  <c r="I75"/>
  <c r="K75"/>
  <c r="O75"/>
  <c r="Q75"/>
  <c r="V75"/>
  <c r="G80"/>
  <c r="I80"/>
  <c r="K80"/>
  <c r="M80"/>
  <c r="O80"/>
  <c r="Q80"/>
  <c r="V80"/>
  <c r="G85"/>
  <c r="M85" s="1"/>
  <c r="I85"/>
  <c r="K85"/>
  <c r="O85"/>
  <c r="Q85"/>
  <c r="V85"/>
  <c r="G88"/>
  <c r="I88"/>
  <c r="K88"/>
  <c r="M88"/>
  <c r="O88"/>
  <c r="Q88"/>
  <c r="V88"/>
  <c r="G94"/>
  <c r="M94" s="1"/>
  <c r="I94"/>
  <c r="K94"/>
  <c r="O94"/>
  <c r="Q94"/>
  <c r="V94"/>
  <c r="G97"/>
  <c r="I97"/>
  <c r="K97"/>
  <c r="M97"/>
  <c r="O97"/>
  <c r="Q97"/>
  <c r="V97"/>
  <c r="G101"/>
  <c r="M101" s="1"/>
  <c r="I101"/>
  <c r="K101"/>
  <c r="O101"/>
  <c r="Q101"/>
  <c r="V101"/>
  <c r="G109"/>
  <c r="I109"/>
  <c r="K109"/>
  <c r="M109"/>
  <c r="O109"/>
  <c r="Q109"/>
  <c r="V109"/>
  <c r="G114"/>
  <c r="M114" s="1"/>
  <c r="I114"/>
  <c r="K114"/>
  <c r="O114"/>
  <c r="Q114"/>
  <c r="V114"/>
  <c r="G120"/>
  <c r="G119" s="1"/>
  <c r="I120"/>
  <c r="K120"/>
  <c r="K119" s="1"/>
  <c r="O120"/>
  <c r="O119" s="1"/>
  <c r="Q120"/>
  <c r="V120"/>
  <c r="V119" s="1"/>
  <c r="G129"/>
  <c r="I129"/>
  <c r="I119" s="1"/>
  <c r="K129"/>
  <c r="M129"/>
  <c r="O129"/>
  <c r="Q129"/>
  <c r="Q119" s="1"/>
  <c r="V129"/>
  <c r="G135"/>
  <c r="M135" s="1"/>
  <c r="I135"/>
  <c r="K135"/>
  <c r="O135"/>
  <c r="Q135"/>
  <c r="V135"/>
  <c r="G141"/>
  <c r="I141"/>
  <c r="K141"/>
  <c r="M141"/>
  <c r="O141"/>
  <c r="Q141"/>
  <c r="V141"/>
  <c r="G146"/>
  <c r="M146" s="1"/>
  <c r="I146"/>
  <c r="K146"/>
  <c r="O146"/>
  <c r="Q146"/>
  <c r="V146"/>
  <c r="G151"/>
  <c r="I151"/>
  <c r="K151"/>
  <c r="M151"/>
  <c r="O151"/>
  <c r="Q151"/>
  <c r="V151"/>
  <c r="G157"/>
  <c r="M157" s="1"/>
  <c r="I157"/>
  <c r="K157"/>
  <c r="O157"/>
  <c r="Q157"/>
  <c r="V157"/>
  <c r="G163"/>
  <c r="I163"/>
  <c r="K163"/>
  <c r="M163"/>
  <c r="O163"/>
  <c r="Q163"/>
  <c r="V163"/>
  <c r="G169"/>
  <c r="M169" s="1"/>
  <c r="I169"/>
  <c r="K169"/>
  <c r="O169"/>
  <c r="Q169"/>
  <c r="V169"/>
  <c r="G176"/>
  <c r="G175" s="1"/>
  <c r="I176"/>
  <c r="K176"/>
  <c r="K175" s="1"/>
  <c r="O176"/>
  <c r="O175" s="1"/>
  <c r="Q176"/>
  <c r="V176"/>
  <c r="V175" s="1"/>
  <c r="G179"/>
  <c r="I179"/>
  <c r="I175" s="1"/>
  <c r="K179"/>
  <c r="M179"/>
  <c r="O179"/>
  <c r="Q179"/>
  <c r="Q175" s="1"/>
  <c r="V179"/>
  <c r="G182"/>
  <c r="M182" s="1"/>
  <c r="I182"/>
  <c r="K182"/>
  <c r="O182"/>
  <c r="Q182"/>
  <c r="V182"/>
  <c r="G186"/>
  <c r="I186"/>
  <c r="K186"/>
  <c r="M186"/>
  <c r="O186"/>
  <c r="Q186"/>
  <c r="V186"/>
  <c r="G190"/>
  <c r="M190" s="1"/>
  <c r="I190"/>
  <c r="K190"/>
  <c r="O190"/>
  <c r="Q190"/>
  <c r="V190"/>
  <c r="G194"/>
  <c r="I194"/>
  <c r="K194"/>
  <c r="M194"/>
  <c r="O194"/>
  <c r="Q194"/>
  <c r="V194"/>
  <c r="G197"/>
  <c r="M197" s="1"/>
  <c r="I197"/>
  <c r="K197"/>
  <c r="O197"/>
  <c r="Q197"/>
  <c r="V197"/>
  <c r="G202"/>
  <c r="I202"/>
  <c r="K202"/>
  <c r="M202"/>
  <c r="O202"/>
  <c r="Q202"/>
  <c r="V202"/>
  <c r="G206"/>
  <c r="M206" s="1"/>
  <c r="I206"/>
  <c r="K206"/>
  <c r="O206"/>
  <c r="Q206"/>
  <c r="V206"/>
  <c r="G211"/>
  <c r="I211"/>
  <c r="K211"/>
  <c r="M211"/>
  <c r="O211"/>
  <c r="Q211"/>
  <c r="V211"/>
  <c r="G215"/>
  <c r="M215" s="1"/>
  <c r="I215"/>
  <c r="K215"/>
  <c r="O215"/>
  <c r="Q215"/>
  <c r="V215"/>
  <c r="G218"/>
  <c r="I218"/>
  <c r="K218"/>
  <c r="M218"/>
  <c r="O218"/>
  <c r="Q218"/>
  <c r="V218"/>
  <c r="G222"/>
  <c r="M222" s="1"/>
  <c r="I222"/>
  <c r="K222"/>
  <c r="O222"/>
  <c r="Q222"/>
  <c r="V222"/>
  <c r="G227"/>
  <c r="I227"/>
  <c r="K227"/>
  <c r="M227"/>
  <c r="O227"/>
  <c r="Q227"/>
  <c r="V227"/>
  <c r="G234"/>
  <c r="M234" s="1"/>
  <c r="I234"/>
  <c r="K234"/>
  <c r="O234"/>
  <c r="Q234"/>
  <c r="V234"/>
  <c r="G239"/>
  <c r="I239"/>
  <c r="K239"/>
  <c r="M239"/>
  <c r="O239"/>
  <c r="Q239"/>
  <c r="V239"/>
  <c r="G246"/>
  <c r="I246"/>
  <c r="K246"/>
  <c r="M246"/>
  <c r="O246"/>
  <c r="Q246"/>
  <c r="V246"/>
  <c r="G251"/>
  <c r="M251" s="1"/>
  <c r="I251"/>
  <c r="K251"/>
  <c r="O251"/>
  <c r="Q251"/>
  <c r="V251"/>
  <c r="G257"/>
  <c r="I257"/>
  <c r="K257"/>
  <c r="M257"/>
  <c r="O257"/>
  <c r="Q257"/>
  <c r="V257"/>
  <c r="G261"/>
  <c r="M261" s="1"/>
  <c r="I261"/>
  <c r="K261"/>
  <c r="O261"/>
  <c r="Q261"/>
  <c r="V261"/>
  <c r="G265"/>
  <c r="I265"/>
  <c r="K265"/>
  <c r="M265"/>
  <c r="O265"/>
  <c r="Q265"/>
  <c r="V265"/>
  <c r="G268"/>
  <c r="M268" s="1"/>
  <c r="I268"/>
  <c r="K268"/>
  <c r="O268"/>
  <c r="Q268"/>
  <c r="V268"/>
  <c r="G272"/>
  <c r="I272"/>
  <c r="K272"/>
  <c r="M272"/>
  <c r="O272"/>
  <c r="Q272"/>
  <c r="V272"/>
  <c r="G276"/>
  <c r="M276" s="1"/>
  <c r="I276"/>
  <c r="K276"/>
  <c r="O276"/>
  <c r="Q276"/>
  <c r="V276"/>
  <c r="G280"/>
  <c r="I280"/>
  <c r="K280"/>
  <c r="M280"/>
  <c r="O280"/>
  <c r="Q280"/>
  <c r="V280"/>
  <c r="G285"/>
  <c r="I285"/>
  <c r="I284" s="1"/>
  <c r="K285"/>
  <c r="M285"/>
  <c r="O285"/>
  <c r="Q285"/>
  <c r="Q284" s="1"/>
  <c r="V285"/>
  <c r="G291"/>
  <c r="G284" s="1"/>
  <c r="I291"/>
  <c r="K291"/>
  <c r="K284" s="1"/>
  <c r="O291"/>
  <c r="O284" s="1"/>
  <c r="Q291"/>
  <c r="V291"/>
  <c r="V284" s="1"/>
  <c r="G296"/>
  <c r="I296"/>
  <c r="K296"/>
  <c r="M296"/>
  <c r="O296"/>
  <c r="Q296"/>
  <c r="V296"/>
  <c r="G300"/>
  <c r="M300" s="1"/>
  <c r="I300"/>
  <c r="K300"/>
  <c r="O300"/>
  <c r="Q300"/>
  <c r="V300"/>
  <c r="G306"/>
  <c r="G305" s="1"/>
  <c r="I306"/>
  <c r="K306"/>
  <c r="K305" s="1"/>
  <c r="O306"/>
  <c r="O305" s="1"/>
  <c r="Q306"/>
  <c r="V306"/>
  <c r="V305" s="1"/>
  <c r="G309"/>
  <c r="I309"/>
  <c r="I305" s="1"/>
  <c r="K309"/>
  <c r="M309"/>
  <c r="O309"/>
  <c r="Q309"/>
  <c r="Q305" s="1"/>
  <c r="V309"/>
  <c r="G314"/>
  <c r="M314" s="1"/>
  <c r="I314"/>
  <c r="K314"/>
  <c r="O314"/>
  <c r="Q314"/>
  <c r="V314"/>
  <c r="G322"/>
  <c r="I322"/>
  <c r="K322"/>
  <c r="M322"/>
  <c r="O322"/>
  <c r="Q322"/>
  <c r="V322"/>
  <c r="G327"/>
  <c r="M327" s="1"/>
  <c r="I327"/>
  <c r="K327"/>
  <c r="O327"/>
  <c r="Q327"/>
  <c r="V327"/>
  <c r="G332"/>
  <c r="I332"/>
  <c r="K332"/>
  <c r="M332"/>
  <c r="O332"/>
  <c r="Q332"/>
  <c r="V332"/>
  <c r="G335"/>
  <c r="M335" s="1"/>
  <c r="I335"/>
  <c r="K335"/>
  <c r="O335"/>
  <c r="Q335"/>
  <c r="V335"/>
  <c r="G339"/>
  <c r="I339"/>
  <c r="K339"/>
  <c r="M339"/>
  <c r="O339"/>
  <c r="Q339"/>
  <c r="V339"/>
  <c r="G343"/>
  <c r="M343" s="1"/>
  <c r="I343"/>
  <c r="K343"/>
  <c r="O343"/>
  <c r="Q343"/>
  <c r="V343"/>
  <c r="G347"/>
  <c r="I347"/>
  <c r="K347"/>
  <c r="M347"/>
  <c r="O347"/>
  <c r="Q347"/>
  <c r="V347"/>
  <c r="G351"/>
  <c r="M351" s="1"/>
  <c r="I351"/>
  <c r="K351"/>
  <c r="O351"/>
  <c r="Q351"/>
  <c r="V351"/>
  <c r="G356"/>
  <c r="G355" s="1"/>
  <c r="I356"/>
  <c r="K356"/>
  <c r="K355" s="1"/>
  <c r="O356"/>
  <c r="O355" s="1"/>
  <c r="Q356"/>
  <c r="V356"/>
  <c r="V355" s="1"/>
  <c r="G362"/>
  <c r="I362"/>
  <c r="I355" s="1"/>
  <c r="K362"/>
  <c r="M362"/>
  <c r="O362"/>
  <c r="Q362"/>
  <c r="Q355" s="1"/>
  <c r="V362"/>
  <c r="G367"/>
  <c r="M367" s="1"/>
  <c r="I367"/>
  <c r="K367"/>
  <c r="O367"/>
  <c r="Q367"/>
  <c r="V367"/>
  <c r="G372"/>
  <c r="I372"/>
  <c r="K372"/>
  <c r="M372"/>
  <c r="O372"/>
  <c r="Q372"/>
  <c r="V372"/>
  <c r="G377"/>
  <c r="K377"/>
  <c r="O377"/>
  <c r="V377"/>
  <c r="G378"/>
  <c r="I378"/>
  <c r="I377" s="1"/>
  <c r="K378"/>
  <c r="M378"/>
  <c r="M377" s="1"/>
  <c r="O378"/>
  <c r="Q378"/>
  <c r="Q377" s="1"/>
  <c r="V378"/>
  <c r="G382"/>
  <c r="I382"/>
  <c r="I381" s="1"/>
  <c r="K382"/>
  <c r="M382"/>
  <c r="O382"/>
  <c r="Q382"/>
  <c r="Q381" s="1"/>
  <c r="V382"/>
  <c r="G389"/>
  <c r="M389" s="1"/>
  <c r="I389"/>
  <c r="K389"/>
  <c r="K381" s="1"/>
  <c r="O389"/>
  <c r="O381" s="1"/>
  <c r="Q389"/>
  <c r="V389"/>
  <c r="V381" s="1"/>
  <c r="G393"/>
  <c r="I393"/>
  <c r="K393"/>
  <c r="M393"/>
  <c r="O393"/>
  <c r="Q393"/>
  <c r="V393"/>
  <c r="G397"/>
  <c r="M397" s="1"/>
  <c r="I397"/>
  <c r="K397"/>
  <c r="O397"/>
  <c r="Q397"/>
  <c r="V397"/>
  <c r="G402"/>
  <c r="I402"/>
  <c r="K402"/>
  <c r="M402"/>
  <c r="O402"/>
  <c r="Q402"/>
  <c r="V402"/>
  <c r="G405"/>
  <c r="M405" s="1"/>
  <c r="I405"/>
  <c r="K405"/>
  <c r="O405"/>
  <c r="Q405"/>
  <c r="V405"/>
  <c r="AE408"/>
  <c r="AF408"/>
  <c r="G275" i="13"/>
  <c r="BA200"/>
  <c r="BA190"/>
  <c r="BA122"/>
  <c r="BA115"/>
  <c r="BA100"/>
  <c r="BA95"/>
  <c r="BA53"/>
  <c r="BA49"/>
  <c r="BA45"/>
  <c r="BA40"/>
  <c r="BA34"/>
  <c r="BA29"/>
  <c r="G9"/>
  <c r="I9"/>
  <c r="I8" s="1"/>
  <c r="K9"/>
  <c r="M9"/>
  <c r="O9"/>
  <c r="Q9"/>
  <c r="Q8" s="1"/>
  <c r="V9"/>
  <c r="G14"/>
  <c r="M14" s="1"/>
  <c r="I14"/>
  <c r="K14"/>
  <c r="K8" s="1"/>
  <c r="O14"/>
  <c r="O8" s="1"/>
  <c r="Q14"/>
  <c r="V14"/>
  <c r="V8" s="1"/>
  <c r="G19"/>
  <c r="I19"/>
  <c r="K19"/>
  <c r="M19"/>
  <c r="O19"/>
  <c r="Q19"/>
  <c r="V19"/>
  <c r="G24"/>
  <c r="M24" s="1"/>
  <c r="I24"/>
  <c r="K24"/>
  <c r="O24"/>
  <c r="Q24"/>
  <c r="V24"/>
  <c r="G28"/>
  <c r="I28"/>
  <c r="K28"/>
  <c r="M28"/>
  <c r="O28"/>
  <c r="Q28"/>
  <c r="V28"/>
  <c r="G33"/>
  <c r="M33" s="1"/>
  <c r="I33"/>
  <c r="K33"/>
  <c r="O33"/>
  <c r="Q33"/>
  <c r="V33"/>
  <c r="G39"/>
  <c r="I39"/>
  <c r="K39"/>
  <c r="M39"/>
  <c r="O39"/>
  <c r="Q39"/>
  <c r="V39"/>
  <c r="G44"/>
  <c r="M44" s="1"/>
  <c r="I44"/>
  <c r="K44"/>
  <c r="O44"/>
  <c r="Q44"/>
  <c r="V44"/>
  <c r="G48"/>
  <c r="I48"/>
  <c r="K48"/>
  <c r="M48"/>
  <c r="O48"/>
  <c r="Q48"/>
  <c r="V48"/>
  <c r="G52"/>
  <c r="M52" s="1"/>
  <c r="I52"/>
  <c r="K52"/>
  <c r="O52"/>
  <c r="Q52"/>
  <c r="V52"/>
  <c r="G56"/>
  <c r="I56"/>
  <c r="K56"/>
  <c r="M56"/>
  <c r="O56"/>
  <c r="Q56"/>
  <c r="V56"/>
  <c r="G63"/>
  <c r="M63" s="1"/>
  <c r="I63"/>
  <c r="K63"/>
  <c r="O63"/>
  <c r="Q63"/>
  <c r="V63"/>
  <c r="G68"/>
  <c r="I68"/>
  <c r="K68"/>
  <c r="M68"/>
  <c r="O68"/>
  <c r="Q68"/>
  <c r="V68"/>
  <c r="G71"/>
  <c r="M71" s="1"/>
  <c r="I71"/>
  <c r="K71"/>
  <c r="O71"/>
  <c r="Q71"/>
  <c r="V71"/>
  <c r="G76"/>
  <c r="I76"/>
  <c r="K76"/>
  <c r="M76"/>
  <c r="O76"/>
  <c r="Q76"/>
  <c r="V76"/>
  <c r="G82"/>
  <c r="M82" s="1"/>
  <c r="I82"/>
  <c r="K82"/>
  <c r="O82"/>
  <c r="Q82"/>
  <c r="V82"/>
  <c r="G87"/>
  <c r="I87"/>
  <c r="K87"/>
  <c r="M87"/>
  <c r="O87"/>
  <c r="Q87"/>
  <c r="V87"/>
  <c r="G90"/>
  <c r="M90" s="1"/>
  <c r="I90"/>
  <c r="K90"/>
  <c r="O90"/>
  <c r="Q90"/>
  <c r="V90"/>
  <c r="G94"/>
  <c r="I94"/>
  <c r="K94"/>
  <c r="M94"/>
  <c r="O94"/>
  <c r="Q94"/>
  <c r="V94"/>
  <c r="G99"/>
  <c r="M99" s="1"/>
  <c r="I99"/>
  <c r="K99"/>
  <c r="O99"/>
  <c r="Q99"/>
  <c r="V99"/>
  <c r="G105"/>
  <c r="I105"/>
  <c r="K105"/>
  <c r="M105"/>
  <c r="O105"/>
  <c r="Q105"/>
  <c r="V105"/>
  <c r="G109"/>
  <c r="M109" s="1"/>
  <c r="I109"/>
  <c r="K109"/>
  <c r="O109"/>
  <c r="Q109"/>
  <c r="V109"/>
  <c r="G114"/>
  <c r="G113" s="1"/>
  <c r="I114"/>
  <c r="K114"/>
  <c r="K113" s="1"/>
  <c r="O114"/>
  <c r="O113" s="1"/>
  <c r="Q114"/>
  <c r="V114"/>
  <c r="V113" s="1"/>
  <c r="G121"/>
  <c r="I121"/>
  <c r="I113" s="1"/>
  <c r="K121"/>
  <c r="M121"/>
  <c r="O121"/>
  <c r="Q121"/>
  <c r="Q113" s="1"/>
  <c r="V121"/>
  <c r="G127"/>
  <c r="M127" s="1"/>
  <c r="I127"/>
  <c r="K127"/>
  <c r="O127"/>
  <c r="Q127"/>
  <c r="V127"/>
  <c r="G133"/>
  <c r="I133"/>
  <c r="K133"/>
  <c r="M133"/>
  <c r="O133"/>
  <c r="Q133"/>
  <c r="V133"/>
  <c r="G138"/>
  <c r="M138" s="1"/>
  <c r="I138"/>
  <c r="K138"/>
  <c r="O138"/>
  <c r="Q138"/>
  <c r="V138"/>
  <c r="G143"/>
  <c r="I143"/>
  <c r="K143"/>
  <c r="M143"/>
  <c r="O143"/>
  <c r="Q143"/>
  <c r="V143"/>
  <c r="G149"/>
  <c r="M149" s="1"/>
  <c r="I149"/>
  <c r="K149"/>
  <c r="O149"/>
  <c r="Q149"/>
  <c r="V149"/>
  <c r="G156"/>
  <c r="G155" s="1"/>
  <c r="I156"/>
  <c r="K156"/>
  <c r="K155" s="1"/>
  <c r="O156"/>
  <c r="O155" s="1"/>
  <c r="Q156"/>
  <c r="V156"/>
  <c r="V155" s="1"/>
  <c r="G160"/>
  <c r="I160"/>
  <c r="I155" s="1"/>
  <c r="K160"/>
  <c r="M160"/>
  <c r="O160"/>
  <c r="Q160"/>
  <c r="Q155" s="1"/>
  <c r="V160"/>
  <c r="G163"/>
  <c r="M163" s="1"/>
  <c r="I163"/>
  <c r="K163"/>
  <c r="O163"/>
  <c r="Q163"/>
  <c r="V163"/>
  <c r="G168"/>
  <c r="I168"/>
  <c r="K168"/>
  <c r="M168"/>
  <c r="O168"/>
  <c r="Q168"/>
  <c r="V168"/>
  <c r="G172"/>
  <c r="M172" s="1"/>
  <c r="I172"/>
  <c r="K172"/>
  <c r="O172"/>
  <c r="Q172"/>
  <c r="V172"/>
  <c r="G176"/>
  <c r="I176"/>
  <c r="K176"/>
  <c r="M176"/>
  <c r="O176"/>
  <c r="Q176"/>
  <c r="V176"/>
  <c r="G180"/>
  <c r="M180" s="1"/>
  <c r="I180"/>
  <c r="K180"/>
  <c r="O180"/>
  <c r="Q180"/>
  <c r="V180"/>
  <c r="G183"/>
  <c r="I183"/>
  <c r="K183"/>
  <c r="M183"/>
  <c r="O183"/>
  <c r="Q183"/>
  <c r="V183"/>
  <c r="G189"/>
  <c r="M189" s="1"/>
  <c r="I189"/>
  <c r="K189"/>
  <c r="O189"/>
  <c r="Q189"/>
  <c r="V189"/>
  <c r="G194"/>
  <c r="I194"/>
  <c r="K194"/>
  <c r="M194"/>
  <c r="O194"/>
  <c r="Q194"/>
  <c r="V194"/>
  <c r="G198"/>
  <c r="K198"/>
  <c r="O198"/>
  <c r="V198"/>
  <c r="G199"/>
  <c r="I199"/>
  <c r="I198" s="1"/>
  <c r="K199"/>
  <c r="M199"/>
  <c r="M198" s="1"/>
  <c r="O199"/>
  <c r="Q199"/>
  <c r="Q198" s="1"/>
  <c r="V199"/>
  <c r="G205"/>
  <c r="I205"/>
  <c r="I204" s="1"/>
  <c r="K205"/>
  <c r="M205"/>
  <c r="O205"/>
  <c r="Q205"/>
  <c r="Q204" s="1"/>
  <c r="V205"/>
  <c r="G210"/>
  <c r="M210" s="1"/>
  <c r="I210"/>
  <c r="K210"/>
  <c r="K204" s="1"/>
  <c r="O210"/>
  <c r="O204" s="1"/>
  <c r="Q210"/>
  <c r="V210"/>
  <c r="V204" s="1"/>
  <c r="G218"/>
  <c r="I218"/>
  <c r="K218"/>
  <c r="M218"/>
  <c r="O218"/>
  <c r="Q218"/>
  <c r="V218"/>
  <c r="G223"/>
  <c r="M223" s="1"/>
  <c r="I223"/>
  <c r="K223"/>
  <c r="O223"/>
  <c r="Q223"/>
  <c r="V223"/>
  <c r="G228"/>
  <c r="I228"/>
  <c r="K228"/>
  <c r="M228"/>
  <c r="O228"/>
  <c r="Q228"/>
  <c r="V228"/>
  <c r="G231"/>
  <c r="M231" s="1"/>
  <c r="I231"/>
  <c r="K231"/>
  <c r="O231"/>
  <c r="Q231"/>
  <c r="V231"/>
  <c r="G235"/>
  <c r="I235"/>
  <c r="K235"/>
  <c r="M235"/>
  <c r="O235"/>
  <c r="Q235"/>
  <c r="V235"/>
  <c r="G239"/>
  <c r="M239" s="1"/>
  <c r="I239"/>
  <c r="K239"/>
  <c r="O239"/>
  <c r="Q239"/>
  <c r="V239"/>
  <c r="G243"/>
  <c r="I243"/>
  <c r="K243"/>
  <c r="M243"/>
  <c r="O243"/>
  <c r="Q243"/>
  <c r="V243"/>
  <c r="G247"/>
  <c r="M247" s="1"/>
  <c r="I247"/>
  <c r="K247"/>
  <c r="O247"/>
  <c r="Q247"/>
  <c r="V247"/>
  <c r="I251"/>
  <c r="Q251"/>
  <c r="G252"/>
  <c r="G251" s="1"/>
  <c r="I252"/>
  <c r="K252"/>
  <c r="K251" s="1"/>
  <c r="O252"/>
  <c r="O251" s="1"/>
  <c r="Q252"/>
  <c r="V252"/>
  <c r="V251" s="1"/>
  <c r="G256"/>
  <c r="G255" s="1"/>
  <c r="I256"/>
  <c r="K256"/>
  <c r="K255" s="1"/>
  <c r="O256"/>
  <c r="O255" s="1"/>
  <c r="Q256"/>
  <c r="V256"/>
  <c r="V255" s="1"/>
  <c r="G260"/>
  <c r="I260"/>
  <c r="I255" s="1"/>
  <c r="K260"/>
  <c r="M260"/>
  <c r="O260"/>
  <c r="Q260"/>
  <c r="Q255" s="1"/>
  <c r="V260"/>
  <c r="G264"/>
  <c r="M264" s="1"/>
  <c r="I264"/>
  <c r="K264"/>
  <c r="O264"/>
  <c r="Q264"/>
  <c r="V264"/>
  <c r="G269"/>
  <c r="I269"/>
  <c r="K269"/>
  <c r="M269"/>
  <c r="O269"/>
  <c r="Q269"/>
  <c r="V269"/>
  <c r="G272"/>
  <c r="M272" s="1"/>
  <c r="I272"/>
  <c r="K272"/>
  <c r="O272"/>
  <c r="Q272"/>
  <c r="V272"/>
  <c r="AE275"/>
  <c r="AF275"/>
  <c r="G46" i="12"/>
  <c r="BA43"/>
  <c r="BA40"/>
  <c r="BA37"/>
  <c r="BA34"/>
  <c r="BA31"/>
  <c r="BA28"/>
  <c r="BA24"/>
  <c r="BA21"/>
  <c r="BA18"/>
  <c r="BA15"/>
  <c r="BA13"/>
  <c r="BA10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7"/>
  <c r="I17"/>
  <c r="K17"/>
  <c r="M17"/>
  <c r="O17"/>
  <c r="Q17"/>
  <c r="V17"/>
  <c r="G20"/>
  <c r="M20" s="1"/>
  <c r="I20"/>
  <c r="K20"/>
  <c r="O20"/>
  <c r="Q20"/>
  <c r="V20"/>
  <c r="G23"/>
  <c r="I23"/>
  <c r="K23"/>
  <c r="M23"/>
  <c r="O23"/>
  <c r="Q23"/>
  <c r="V23"/>
  <c r="G26"/>
  <c r="G27"/>
  <c r="I27"/>
  <c r="I26" s="1"/>
  <c r="K27"/>
  <c r="M27"/>
  <c r="O27"/>
  <c r="Q27"/>
  <c r="Q26" s="1"/>
  <c r="V27"/>
  <c r="G30"/>
  <c r="M30" s="1"/>
  <c r="I30"/>
  <c r="K30"/>
  <c r="K26" s="1"/>
  <c r="O30"/>
  <c r="O26" s="1"/>
  <c r="Q30"/>
  <c r="V30"/>
  <c r="V26" s="1"/>
  <c r="G33"/>
  <c r="I33"/>
  <c r="K33"/>
  <c r="M33"/>
  <c r="O33"/>
  <c r="Q33"/>
  <c r="V33"/>
  <c r="G36"/>
  <c r="M36" s="1"/>
  <c r="I36"/>
  <c r="K36"/>
  <c r="O36"/>
  <c r="Q36"/>
  <c r="V36"/>
  <c r="G39"/>
  <c r="I39"/>
  <c r="K39"/>
  <c r="M39"/>
  <c r="O39"/>
  <c r="Q39"/>
  <c r="V39"/>
  <c r="G42"/>
  <c r="M42" s="1"/>
  <c r="I42"/>
  <c r="K42"/>
  <c r="O42"/>
  <c r="Q42"/>
  <c r="V42"/>
  <c r="AE46"/>
  <c r="AF46"/>
  <c r="I18" i="1"/>
  <c r="I17"/>
  <c r="F50"/>
  <c r="G23" s="1"/>
  <c r="G50"/>
  <c r="G25" s="1"/>
  <c r="H50"/>
  <c r="I40"/>
  <c r="I49" l="1"/>
  <c r="I79"/>
  <c r="J78" s="1"/>
  <c r="I16"/>
  <c r="I21" s="1"/>
  <c r="J66"/>
  <c r="J68"/>
  <c r="J70"/>
  <c r="J72"/>
  <c r="J74"/>
  <c r="J76"/>
  <c r="I48"/>
  <c r="I45"/>
  <c r="I43"/>
  <c r="I39"/>
  <c r="I50" s="1"/>
  <c r="J48" s="1"/>
  <c r="A27"/>
  <c r="M157" i="16"/>
  <c r="M156" s="1"/>
  <c r="M96"/>
  <c r="M91" s="1"/>
  <c r="M13"/>
  <c r="M8" s="1"/>
  <c r="M193" i="15"/>
  <c r="M192" s="1"/>
  <c r="M189"/>
  <c r="M185" s="1"/>
  <c r="M149"/>
  <c r="M143" s="1"/>
  <c r="M107"/>
  <c r="M106" s="1"/>
  <c r="M13"/>
  <c r="M8" s="1"/>
  <c r="M381" i="14"/>
  <c r="M8"/>
  <c r="G381"/>
  <c r="M356"/>
  <c r="M355" s="1"/>
  <c r="M306"/>
  <c r="M305" s="1"/>
  <c r="M291"/>
  <c r="M284" s="1"/>
  <c r="G8"/>
  <c r="M176"/>
  <c r="M175" s="1"/>
  <c r="M120"/>
  <c r="M119" s="1"/>
  <c r="M204" i="13"/>
  <c r="M8"/>
  <c r="G204"/>
  <c r="G8"/>
  <c r="M256"/>
  <c r="M255" s="1"/>
  <c r="M252"/>
  <c r="M251" s="1"/>
  <c r="M156"/>
  <c r="M155" s="1"/>
  <c r="M114"/>
  <c r="M113" s="1"/>
  <c r="M26" i="12"/>
  <c r="M8"/>
  <c r="G8"/>
  <c r="J28" i="1"/>
  <c r="J26"/>
  <c r="G38"/>
  <c r="F38"/>
  <c r="J23"/>
  <c r="J24"/>
  <c r="J25"/>
  <c r="J27"/>
  <c r="E24"/>
  <c r="G24"/>
  <c r="E26"/>
  <c r="G26"/>
  <c r="J77" l="1"/>
  <c r="J75"/>
  <c r="J73"/>
  <c r="J71"/>
  <c r="J69"/>
  <c r="J67"/>
  <c r="J39"/>
  <c r="J50" s="1"/>
  <c r="J41"/>
  <c r="J44"/>
  <c r="J47"/>
  <c r="J49"/>
  <c r="J40"/>
  <c r="J43"/>
  <c r="J45"/>
  <c r="A28"/>
  <c r="G28"/>
  <c r="G27" s="1"/>
  <c r="G29" s="1"/>
  <c r="J79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<sst xmlns="http://schemas.openxmlformats.org/spreadsheetml/2006/main" count="3834" uniqueCount="809">
  <si>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</si>
  <si>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</si>
  <si>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</si>
  <si>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</si>
  <si>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</si>
  <si>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</si>
  <si>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</si>
  <si>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</si>
  <si>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</si>
  <si>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</si>
  <si>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</si>
  <si>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</si>
  <si>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</si>
  <si>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</si>
  <si>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</si>
  <si>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</si>
  <si>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</si>
  <si>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</si>
  <si>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</si>
  <si>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</si>
  <si>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</si>
  <si>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</si>
  <si>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</si>
  <si>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</si>
  <si>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</si>
  <si>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</si>
  <si>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</si>
  <si>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</si>
  <si>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</si>
  <si>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</si>
  <si>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</si>
  <si>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</si>
  <si>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</si>
  <si>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</si>
  <si>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</si>
  <si>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</si>
  <si>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</si>
  <si>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</si>
  <si>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</si>
  <si>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</si>
  <si>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</si>
  <si>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</si>
  <si>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</si>
  <si>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ZV25-0502</t>
  </si>
  <si>
    <t>Chodník pro pěší Kotojedy - Kroměříž</t>
  </si>
  <si>
    <t>Stavba</t>
  </si>
  <si>
    <t>Ostatní a vedlejší náklady</t>
  </si>
  <si>
    <t>VNON</t>
  </si>
  <si>
    <t>Vedlejší a ostatní náklady</t>
  </si>
  <si>
    <t>Stavební objekt</t>
  </si>
  <si>
    <t>100</t>
  </si>
  <si>
    <t>SO 101 Chodník pro pěší , SO 102 Sjezdy</t>
  </si>
  <si>
    <t>100 n</t>
  </si>
  <si>
    <t>101 Chodník,102 Sjezdy - Neuznatelné</t>
  </si>
  <si>
    <t>100 u</t>
  </si>
  <si>
    <t>101 Chodník,102 Sjezdy - Uznatelné</t>
  </si>
  <si>
    <t>Inženýrský objekt</t>
  </si>
  <si>
    <t>SO301</t>
  </si>
  <si>
    <t>Kanalizace dešťová</t>
  </si>
  <si>
    <t>001</t>
  </si>
  <si>
    <t>Kanalizace dešťová - nedotační část</t>
  </si>
  <si>
    <t>002</t>
  </si>
  <si>
    <t>Kanalizace dešťová - dotační část</t>
  </si>
  <si>
    <t>Celkem za stavbu</t>
  </si>
  <si>
    <t>CZK</t>
  </si>
  <si>
    <t>#POPS</t>
  </si>
  <si>
    <t>Popis stavby: ZV25-0502 - Chodník pro pěší Kotojedy - Kroměříž</t>
  </si>
  <si>
    <t>#POPO</t>
  </si>
  <si>
    <t>Popis objektu: 100 - SO 101 Chodník pro pěší , SO 102 Sjezdy</t>
  </si>
  <si>
    <t>#POPR</t>
  </si>
  <si>
    <t>Popis rozpočtu: 100 n - 101 Chodník,102 Sjezdy - Neuznatelné</t>
  </si>
  <si>
    <t>Popis rozpočtu: 100 u - 101 Chodník,102 Sjezdy - Uznatelné</t>
  </si>
  <si>
    <t>Popis objektu: SO301 - Kanalizace dešťová</t>
  </si>
  <si>
    <t>Popis rozpočtu: 001 - Kanalizace dešťová - nedotační část</t>
  </si>
  <si>
    <t>Popis rozpočtu: 002 - Kanalizace dešťová - dotační část</t>
  </si>
  <si>
    <t>Popis objektu: VRN - Vedlejší a ostatní náklady</t>
  </si>
  <si>
    <t>Popis rozpočtu: VNON - Vedlejší a ostatní náklady</t>
  </si>
  <si>
    <t>Rekapitulace dílů</t>
  </si>
  <si>
    <t>Typ dílu</t>
  </si>
  <si>
    <t>1</t>
  </si>
  <si>
    <t>Zemní práce</t>
  </si>
  <si>
    <t>2</t>
  </si>
  <si>
    <t>Základy a zvláštní zakládání</t>
  </si>
  <si>
    <t>21</t>
  </si>
  <si>
    <t>Úprava podloží a základ.spáry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</si>
  <si>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</si>
  <si>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</si>
  <si>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</si>
  <si>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</si>
  <si>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</si>
  <si>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</si>
  <si>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</si>
  <si>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</si>
  <si>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</si>
  <si>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</si>
  <si>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</si>
  <si>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</si>
  <si>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</si>
  <si>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</si>
  <si>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</si>
  <si>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</si>
  <si>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</si>
  <si>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</si>
  <si>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</si>
  <si>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</si>
  <si>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</si>
  <si>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</si>
  <si>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VRN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</si>
  <si>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</si>
  <si>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</si>
  <si>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</si>
  <si>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</si>
  <si>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</si>
  <si>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</si>
  <si>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</si>
  <si>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</si>
  <si>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</si>
  <si>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</si>
  <si>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</si>
  <si>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</si>
  <si>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</si>
  <si>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</si>
  <si>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</si>
  <si>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</si>
  <si>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</si>
  <si>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</si>
  <si>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</si>
  <si>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</si>
  <si>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</si>
  <si>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</si>
  <si>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</si>
  <si>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</si>
  <si>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</si>
  <si>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</si>
  <si>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</si>
  <si>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005111010R</t>
  </si>
  <si>
    <t>Zaměření před výstavbou (sítí, pozemku...)</t>
  </si>
  <si>
    <t>Soubor</t>
  </si>
  <si>
    <t>RTS 25/ I</t>
  </si>
  <si>
    <t>Indiv</t>
  </si>
  <si>
    <t>Běžná</t>
  </si>
  <si>
    <t>POL99_8</t>
  </si>
  <si>
    <t>Zaměření před výstavbou: přenesení poloh sítí, hranic pozemku apod. z mapy do terénu, označení a stabilizace lomových bodů, zaměření stávajícího objektu před rekonstrukcí. Zaměření a vytýčení stáv.inž.sítí. Geodetické práce zaměření a vytýčení v průběhu stavby</t>
  </si>
  <si>
    <t>POP</t>
  </si>
  <si>
    <t>SPU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</si>
  <si>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</si>
  <si>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</si>
  <si>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</t>
  </si>
  <si>
    <t>včetně oplocení, dočasných komunikací a zpev.ploch, skladovacích ploch, dočasných deponií,</t>
  </si>
  <si>
    <t>ochrany sousedních pozemků a objektů vč.stromů ap., objektů a zařízení pro zajištění organizace a bezpečnosti provozu sídliště vozidel i pěších v průběhu stavby, bezpečnost a ochranu zdraví na staveništi, ap.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</si>
  <si>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</si>
  <si>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</si>
  <si>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</si>
  <si>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</si>
  <si>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</si>
  <si>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</si>
  <si>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0054500R</t>
  </si>
  <si>
    <t>Kompletační, koordinační ostatní inženýrská činnost</t>
  </si>
  <si>
    <t>soubor</t>
  </si>
  <si>
    <t>Vlastní</t>
  </si>
  <si>
    <t>Náklady spojené se zajištěním činností souvisejících se zakázkou - účast všech zainteresovaných stran na přípravě, jednání, u zkoušek, atd, Koordinace stavby, prací a dodávek mezi dodavateli a se zůčastněnými, podchycení všech změn v průběhu stavby a předávání info o nich, řešení vazeb na okolí, další inženýrská činnost nezahrnutá v předchozích položkách.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</si>
  <si>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</si>
  <si>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</si>
  <si>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</si>
  <si>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</si>
  <si>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</si>
  <si>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</si>
  <si>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</si>
  <si>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</si>
  <si>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Zahrnuje také zaměření skutečného provedení stavby</t>
  </si>
  <si>
    <t>005231010R</t>
  </si>
  <si>
    <t>Revize</t>
  </si>
  <si>
    <t>náklady spojené s provedením všech technickými normami předepsaných zkoušek a revizí stavebních konstrukcí nebo stavebních prací.</t>
  </si>
  <si>
    <t>005401010R</t>
  </si>
  <si>
    <t>Publicita projektu</t>
  </si>
  <si>
    <t>Náklady spojené s publicitou projektu, zajištění informovanosti veřejnosti - především přímo dotčené stavbou, informační bilboard, ap.</t>
  </si>
  <si>
    <t>005501010R</t>
  </si>
  <si>
    <t>Ostatní nákldy z obchodních podmínek smlouvy</t>
  </si>
  <si>
    <t>Náklady spojené s dodržením podmínek uvedených dokumentech vyhlášené soutěže a dalších především obchodních podmínek smlouvy.</t>
  </si>
  <si>
    <t>SUM</t>
  </si>
  <si>
    <t>END</t>
  </si>
  <si>
    <t>Položkový soupis prací a dodávek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</si>
  <si>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</si>
  <si>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</si>
  <si>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</si>
  <si>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</si>
  <si>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Práce</t>
  </si>
  <si>
    <t>POL1_</t>
  </si>
  <si>
    <t>s přemístěním hmot na skládku na vzdálenost do 3 m nebo s naložením na dopravní prostředek</t>
  </si>
  <si>
    <t>SPI</t>
  </si>
  <si>
    <t>ROZEBRÁNÍ BETONOVÉ DLAŽBY 200/100/80mm : 5</t>
  </si>
  <si>
    <t>VV</t>
  </si>
  <si>
    <t xml:space="preserve">viz situace, zpráva : </t>
  </si>
  <si>
    <t>113107315R00</t>
  </si>
  <si>
    <t>Odstranění podkladů nebo krytů z kameniva těženého, v ploše jednotlivě do 50 m2, tloušťka vrstvy 150 mm</t>
  </si>
  <si>
    <t xml:space="preserve">podklad vybouraných zpev.ploch : </t>
  </si>
  <si>
    <t>Odkaz na mn. položky pořadí 1 : 5,00000</t>
  </si>
  <si>
    <t>Odkaz na mn. položky pořadí 4 : 35,00000</t>
  </si>
  <si>
    <t>113107515R00</t>
  </si>
  <si>
    <t>Odstranění podkladů nebo krytů z kameniva hrubého drceného, v ploše jednotlivě do 50 m2, tloušťka vrstvy 150 mm</t>
  </si>
  <si>
    <t>113108315R00</t>
  </si>
  <si>
    <t>Odstranění podkladů nebo krytů živičných, v ploše jednotlivě do 50 m2, tloušťka vrstvy 150 mm</t>
  </si>
  <si>
    <t>VYBOURÁNÍ ASFALTOBETONU TL. 150mm : 35</t>
  </si>
  <si>
    <t>113151114R00</t>
  </si>
  <si>
    <t>Odstranění podkladu, krytu frézováním povrch živičný, plochy do 500 m2 na jednom objektu nebo při provádění pruhu šířky do  750 mm,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</si>
  <si>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</si>
  <si>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FRÉZOVÁNÍ ASFALTOBETONU TL. 40mm : 33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</si>
  <si>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</si>
  <si>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</si>
  <si>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</si>
  <si>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</si>
  <si>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VYTRHÁNÍ SILNIČNÍHO OBRUBNÍKU : 12</t>
  </si>
  <si>
    <t>VYTRHÁNÍ SILNIČNÍHO OBRUBNÍKU NA LEŽATO : 5</t>
  </si>
  <si>
    <t>122202201R00</t>
  </si>
  <si>
    <t>Odkopávky a prokopávky pro silnice v hornině 3 do 100 m3</t>
  </si>
  <si>
    <t>m3</t>
  </si>
  <si>
    <t>800-1</t>
  </si>
  <si>
    <t>s přemístěním výkopku v příčných profilech na vzdálenost do 15 m nebo s naložením na dopravní prostředek.</t>
  </si>
  <si>
    <t>VÝKOP : 11</t>
  </si>
  <si>
    <t xml:space="preserve">viz situace, řez, zpráva : </t>
  </si>
  <si>
    <t>122202209R00</t>
  </si>
  <si>
    <t>Odkopávky a prokopávky pro silnice v hornině 3 příplatek za lepivost horniny</t>
  </si>
  <si>
    <t>Odkaz na mn. položky pořadí 7 : 11,00000</t>
  </si>
  <si>
    <t>132301210R00</t>
  </si>
  <si>
    <t xml:space="preserve">Hloubení rýh šířky přes 60 do 200 cm do 50 m3, v hornině 4,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</si>
  <si>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</si>
  <si>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Odkaz na mn. položky pořadí 40 : 46,00000*0,2</t>
  </si>
  <si>
    <t>132301219R00</t>
  </si>
  <si>
    <t xml:space="preserve">Hloubení rýh šířky přes 60 do 200 cm příplatek za lepivost, v hornině 4,  </t>
  </si>
  <si>
    <t>Odkaz na mn. položky pořadí 9 : 9,20000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</si>
  <si>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</si>
  <si>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</si>
  <si>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</si>
  <si>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přebytek odkopku na skládku : </t>
  </si>
  <si>
    <t>Odkaz na mn. položky pořadí 12 : 3,00000*-1</t>
  </si>
  <si>
    <t>171101101R00</t>
  </si>
  <si>
    <t>Uložení sypaniny do násypů zhutněných s uzavřením povrchu násypu z hornin soudržných s předepsanou mírou zhutnění v procentech výsledků zkoušek Proctor-Standard                 na 95 % PS</t>
  </si>
  <si>
    <t>s rozprostřením sypaniny ve vrstvách a s hrubým urovnáním,</t>
  </si>
  <si>
    <t>KONEČNÉ TERÉNNÍ ÚPRAVY - dosypání za obrubou : 3</t>
  </si>
  <si>
    <t>171201201R00</t>
  </si>
  <si>
    <t>Uložení sypaniny na dočasnou skládku tak, že na 1 m2 plochy připadá přes 2 m3 výkopku nebo ornice</t>
  </si>
  <si>
    <t>Odkaz na mn. položky pořadí 11 : 17,20000</t>
  </si>
  <si>
    <t>181101102R00</t>
  </si>
  <si>
    <t>Úprava pláně v zářezech v hornině 1 až 4, se zhutněním</t>
  </si>
  <si>
    <t>vyrovnáním výškových rozdílů, ploch vodorovných a ploch do sklonu 1 : 5.</t>
  </si>
  <si>
    <t>Odkaz na mn. položky pořadí 31 : 16,50000</t>
  </si>
  <si>
    <t>Odkaz na mn. položky pořadí 30 : 27,70000</t>
  </si>
  <si>
    <t>184807111R00</t>
  </si>
  <si>
    <t>Ochrana stromu bedněním zřízení bednění</t>
  </si>
  <si>
    <t>823-1</t>
  </si>
  <si>
    <t>před poškozením stavebním provozem,</t>
  </si>
  <si>
    <t>Včetně řeziva.</t>
  </si>
  <si>
    <t>OCHRANA STROMŮ 2 ks : 2*8</t>
  </si>
  <si>
    <t>184807112R00</t>
  </si>
  <si>
    <t>Ochrana stromu bedněním odstranění bednění</t>
  </si>
  <si>
    <t>Odkaz na mn. položky pořadí 15 : 16,00000</t>
  </si>
  <si>
    <t>199000002R00</t>
  </si>
  <si>
    <t>Poplatky za skládku horniny 1- 4, skupina 17 05 04 z Katalogu odpadů</t>
  </si>
  <si>
    <t>1811-NC</t>
  </si>
  <si>
    <t>Zkouška hutnění zemní pláně</t>
  </si>
  <si>
    <t>ks</t>
  </si>
  <si>
    <t>Kalkul</t>
  </si>
  <si>
    <t>POL1_1</t>
  </si>
  <si>
    <t>ZKOUŠKY ÚNOSNOSTI ZEMNÍ PLÁNĚ : 1</t>
  </si>
  <si>
    <t>121100001RAB</t>
  </si>
  <si>
    <t>Sejmutí ornice naložení a uložení  odvoz do 5 000 m</t>
  </si>
  <si>
    <t>AP-HSV</t>
  </si>
  <si>
    <t>Agregovaná položka</t>
  </si>
  <si>
    <t>POL2_</t>
  </si>
  <si>
    <t>popř. lesní půdy s naložením, vodorovným přemístěním a složením na hromady nebo se zpětným přemístěním a rozprostřením.</t>
  </si>
  <si>
    <t>ODHUMUSOVÁNÍ TL. 150mm : 252*0,15</t>
  </si>
  <si>
    <t>181300010RAC</t>
  </si>
  <si>
    <t>Rozprostření ornice v rovině nebo svahu do 1 : 5 a osetí travou při tloušťce 150 mm, dovoz ornice ze vzdálenosti 5 000 m</t>
  </si>
  <si>
    <t>vč. urovnání ornice, naložení na skládce, vodorovným přemístěním ornice na místo rozprostření, založení trávníku osetím a dodávky travního semene.</t>
  </si>
  <si>
    <t>Včetně přesunu hmot.</t>
  </si>
  <si>
    <t>HUMUSOVÁNÍ TL. 150mm A ZATRAVNĚNÍ _x000D_
 : 350</t>
  </si>
  <si>
    <t>183400012RAA</t>
  </si>
  <si>
    <t>Příprava půdy pro výsadbu v rovině, strojní, chemické odplevelení, frézování, hnojení</t>
  </si>
  <si>
    <t>Odkaz na mn. položky pořadí 20 : 350,00000</t>
  </si>
  <si>
    <t>18420111-NC</t>
  </si>
  <si>
    <t>Přesazení stromu</t>
  </si>
  <si>
    <t>kus</t>
  </si>
  <si>
    <t>PŘESAZENÍ STROMU - Tilia platyphyllos (lípa velkolistá) - obvod kmene 15cm : 1</t>
  </si>
  <si>
    <t xml:space="preserve">VÝMĚNA ZEMINY V AKTIVNÍ ZÓNĚ, TL. 400mm : </t>
  </si>
  <si>
    <t>Odkaz na mn. položky pořadí 28 : 35,70000*0,4</t>
  </si>
  <si>
    <t xml:space="preserve">(ZEMINA V AKTIVNÍ  ZÓNĚ, KTERÁ NEVYHOVÍ,  BUDE NAHRAZENÁ ŠTĚRKODRTÍ)   : </t>
  </si>
  <si>
    <t xml:space="preserve">plocha planimetrací  viz situace, řezy, zpráva : </t>
  </si>
  <si>
    <t>Odkaz na mn. položky pořadí 23 : 14,28000</t>
  </si>
  <si>
    <t xml:space="preserve">viz odkop : </t>
  </si>
  <si>
    <t>162702199R00</t>
  </si>
  <si>
    <t>Poplatek za skládku drnu</t>
  </si>
  <si>
    <t xml:space="preserve">PARAPLÁŇ : </t>
  </si>
  <si>
    <t>VÝMĚNA ZEMINY V AKTIVNÍ ZÓNĚ, TL. 400mm : (15+19)*1,05</t>
  </si>
  <si>
    <t>564861111R00</t>
  </si>
  <si>
    <t>Podklad ze štěrkodrti s rozprostřením a zhutněním frakce 0-63 mm, tloušťka po zhutnění 200 mm</t>
  </si>
  <si>
    <t>Odkaz na mn. položky pořadí 28 : 35,70000*2</t>
  </si>
  <si>
    <t>564851111R00</t>
  </si>
  <si>
    <t>Podklad ze štěrkodrti s rozprostřením a zhutněním frakce 0-63 mm, tloušťka po zhutnění 150 mm</t>
  </si>
  <si>
    <t>Odkaz na mn. položky pořadí 38 : 17,00000*1,1</t>
  </si>
  <si>
    <t>OPRAVA SJEZDŮ, VSTUPŮ - VÝŠKOVÉ NAPOJENÍ - ŠTĚRKODRŤ : 9</t>
  </si>
  <si>
    <t>Odkaz na mn. položky pořadí 32 : 15,00000*1,1</t>
  </si>
  <si>
    <t>565151111R00</t>
  </si>
  <si>
    <t>Podklad z kameniva obaleného asfaltem ACP 16+ až ACP 22+, v pruhu šířky do 3 m, třídy 1, tloušťka po zhutnění 70 mm</t>
  </si>
  <si>
    <t>s rozprostřením a zhutněním</t>
  </si>
  <si>
    <t>KOMUNIKACE - ASFALTOBETON - KOMPLETNÍ KONSTRUKCE : 15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</si>
  <si>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</si>
  <si>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</si>
  <si>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</si>
  <si>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Odkaz na mn. položky pořadí 32 : 15,00000</t>
  </si>
  <si>
    <t>567411115R00</t>
  </si>
  <si>
    <t>Podklad ze štěrku částečně vyplněného maltou (ŠCM) tloušťka 150 mm</t>
  </si>
  <si>
    <t>podkladní vrstva dle ČSN 73 6127-1</t>
  </si>
  <si>
    <t>Odkaz na mn. položky pořadí 38 : 17,00000</t>
  </si>
  <si>
    <t>573111112R00</t>
  </si>
  <si>
    <t>Postřik živičný infiltrační s posypem kamenivem v množství 1 kg/m2</t>
  </si>
  <si>
    <t>RTS 22/ I</t>
  </si>
  <si>
    <t>z asfaltu silničního</t>
  </si>
  <si>
    <t>573211111R00</t>
  </si>
  <si>
    <t>Postřik živičný spojovací bez posypu kamenivem z asfaltu silničního, v množství od 0,5 do 0,7 kg/m2</t>
  </si>
  <si>
    <t>Odkaz na mn. položky pořadí 37 : 50,50000</t>
  </si>
  <si>
    <t>577141212R00</t>
  </si>
  <si>
    <t>Beton asfaltový s rozprostřením a zhutněním v pruhu šířky do 3 m, ACO 8 nebo ACO 11 nebo ACO 16, tloušťky 50 mm, plochy přes 1000 m2</t>
  </si>
  <si>
    <t>KOMUNIKACE - ASFALTOBETON - NOVÁ OBRUSNÁ VRSTVA : 33</t>
  </si>
  <si>
    <t>OPRAVA SJEZDŮ, VSTUPŮ - VÝŠKOVÉ NAPOJENÍ - PŮVODNÍ MATERIÁL, PŘÍPADNĚ NOVÝ : 2,5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</si>
  <si>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</si>
  <si>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</si>
  <si>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</si>
  <si>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SJEZD - BETONOVÁ DLAŽBA 200/100/80mm - ŠEDÁ BARVA : 17</t>
  </si>
  <si>
    <t>592451170R</t>
  </si>
  <si>
    <t>Dlažba betonová typ: obdélníkový; dl = 200 mm; š = 100 mm; tl = 80,0 mm; barva: šedá</t>
  </si>
  <si>
    <t>SPCM</t>
  </si>
  <si>
    <t>Specifikace</t>
  </si>
  <si>
    <t>POL3_</t>
  </si>
  <si>
    <t>SJEZD - BETONOVÁ DLAŽBA 200/100/80mm - ŠEDÁ BARVA : 17*1,05</t>
  </si>
  <si>
    <t>212810010RAC</t>
  </si>
  <si>
    <t>Trativody z flexibilních trubek lože ze štěrkopísku a obsyp z drceného kameniva, d 100 mm, Kamenivo stanovené přírodní; drcené; 16/32; OH = 3,04 Mg/m3; amfibolit</t>
  </si>
  <si>
    <t>Lože pro trativody, položení trubek, obsyp potrubí sypaninou z vhodných hornin, nebo materiálem připraveným podél výkopu ve vzdálenosti do 3 m od jeho kraje.  Bez výkopu rýhy.</t>
  </si>
  <si>
    <t>DRENÁŽ DN 100 : 46</t>
  </si>
  <si>
    <t xml:space="preserve">viz situace, řezy a tech.zpráva : </t>
  </si>
  <si>
    <t>916231111RT1</t>
  </si>
  <si>
    <t>Osazení silniční obruby z dlažebních kostek včetně dodávky dlažebních kostek  z kostek drobných 120 mm, bez boční opěry, do lože z betonu prostého C 12/15</t>
  </si>
  <si>
    <t>v jedné řadě, se zřízením lože tl. 5 až 10 cm, s vyplněním a zatřením spár cementovou maltou</t>
  </si>
  <si>
    <t>DVOUŘÁDEK ZE ŽULOVÉ KOSTKY 100/100/100mm : 47*2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</si>
  <si>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</si>
  <si>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</si>
  <si>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</si>
  <si>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SILNIČNÍ OBRUBNÍK BO 15/25 (150/250/1000mm) - NÁŠLAP 120mm : 32</t>
  </si>
  <si>
    <t>PŘECHODOVÝ KUS DL. 1,0m BO 25/15 : 4</t>
  </si>
  <si>
    <t>NÁJEZDOVÝ OBRUBNÍK BO 15/15 (150/150/1000mm) - NÁŠLAP 20, 40, 50mm : 15</t>
  </si>
  <si>
    <t>BETONOVÝ OBRUBNÍK BO 10/25 (100/250/1000mm) - ZAPUŠTĚNÝ : 8</t>
  </si>
  <si>
    <t>919722212R00</t>
  </si>
  <si>
    <t>Dilatační spáry řezané v cementobetonovém krytu příčné, zalití spár za tepla s těsněním, šířka přes 3 do 9 mm</t>
  </si>
  <si>
    <t>vyčištění spár po řezání, vyčištění spár před zálivkou a impregnace spár před zálivkou,</t>
  </si>
  <si>
    <t>ZAŘEZÁNÍ STYČNÉ SPÁRY ASFALTU + ZALITÍ  BITUMENOVOU ZÁLIVKOU : 57</t>
  </si>
  <si>
    <t>919735113R00</t>
  </si>
  <si>
    <t>Řezání stávajících krytů nebo podkladů živičných, hloubky přes 100 do 150 mm</t>
  </si>
  <si>
    <t>včetně spotřeby vody</t>
  </si>
  <si>
    <t>ZAŘEZÁNÍ STYČNÉ SPÁRY ASFALTU : 57</t>
  </si>
  <si>
    <t>11163611R</t>
  </si>
  <si>
    <t>asfaltová zálivka zpracování za horka; bod měknutí nad 85 °C; skupenství při 20°C tuhá hmota; hustota při 25°C 1 000 kg/m3; nerozpustný ve vodě; hořlavý; bod hoření nad 300 °C; černý</t>
  </si>
  <si>
    <t>t</t>
  </si>
  <si>
    <t>Odkaz na mn. položky pořadí 43 : 57,00000*0,00025</t>
  </si>
  <si>
    <t>59217001R</t>
  </si>
  <si>
    <t>obrubník parkový materiál beton; l = 1000,0 mm; š = 100,0 mm; h = 250,0 mm; barva přírodní</t>
  </si>
  <si>
    <t>BETONOVÝ OBRUBNÍK BO 10/25 (100/250/1000mm) : 8*1,05</t>
  </si>
  <si>
    <t>59217010R</t>
  </si>
  <si>
    <t>obrubník silniční materiál beton; l = 1000,0 mm; š = 150,0 mm; h = 250,0 mm; barva přírodní</t>
  </si>
  <si>
    <t>SILNIČNÍ OBRUBNÍK BO 15/25 (150/250/1000mm) - NÁŠLAP 120mm : 32*1,05</t>
  </si>
  <si>
    <t>59217020R</t>
  </si>
  <si>
    <t>obrubník silniční nájezdový; materiál beton; l = 1000,0 mm; š = 148,5 mm; h = 145,0 mm; barva přírodní</t>
  </si>
  <si>
    <t>NÁJEZDOVÝ OBRUBNÍK BO 15/15 (150/150/1000mm) - NÁŠLAP 20mm, 400mm, 50mm : 15*1,05</t>
  </si>
  <si>
    <t>59217021R</t>
  </si>
  <si>
    <t>obrubník silniční přechodový pravý; materiál beton; l = 975,0 mm; š = 150,0 mm; výškový rozsah h = 145 až 250 mm; barva přírodní</t>
  </si>
  <si>
    <t>PŘECHODOVÝ KUS DL. 1,0m BO 25/15 : 4*1,05</t>
  </si>
  <si>
    <t>59217022R</t>
  </si>
  <si>
    <t>obrubník silniční přechodový levý; materiál beton; l = 975,0 mm; š = 150,0 mm; výškový rozsah h = 145 až 250 mm; barva přírodní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</si>
  <si>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</si>
  <si>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</si>
  <si>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</si>
  <si>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</si>
  <si>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</si>
  <si>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>979999973R00</t>
  </si>
  <si>
    <t>Poplatek za uložení, zemina a kamení,  , skupina 17 05 04 z Katalogu odpadů</t>
  </si>
  <si>
    <t>801-3</t>
  </si>
  <si>
    <t>Odkaz na dem. hmot. položky pořadí 2 : 13,20000</t>
  </si>
  <si>
    <t>Odkaz na dem. hmot. položky pořadí 3 : 13,20000</t>
  </si>
  <si>
    <t>979999981R00</t>
  </si>
  <si>
    <t>Poplatek za recyklaci, betonu, kusovost do 1600 cm2, skupina 17 01 01 z Katalogu odpadů</t>
  </si>
  <si>
    <t>Odkaz na dem. hmot. položky pořadí 1 : 1,12500</t>
  </si>
  <si>
    <t>Odkaz na dem. hmot. položky pořadí 6 : 4,59000</t>
  </si>
  <si>
    <t>979999995R00</t>
  </si>
  <si>
    <t>Poplatek za recyklaci, obalovaného kameniva a asfaltu, kusovost do 1600 cm2, skupina 17 03 02 z Katalogu odpadů</t>
  </si>
  <si>
    <t>170 302</t>
  </si>
  <si>
    <t>Odkaz na dem. hmot. položky pořadí 4 : 11,55000</t>
  </si>
  <si>
    <t>Odkaz na dem. hmot. položky pořadí 5 : 3,63000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</si>
  <si>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</si>
  <si>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</si>
  <si>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</si>
  <si>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</si>
  <si>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</si>
  <si>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</si>
  <si>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</si>
  <si>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JKSO:</t>
  </si>
  <si>
    <t>822.29</t>
  </si>
  <si>
    <t>komunikace pozemní ostatní</t>
  </si>
  <si>
    <t>JKSO</t>
  </si>
  <si>
    <t xml:space="preserve"> m2</t>
  </si>
  <si>
    <t>kryt (materiál konstrukce krytu) dlážděný</t>
  </si>
  <si>
    <t>JKSOChar</t>
  </si>
  <si>
    <t>rekonstrukce a modernizace objektu s rozšířením a opravou</t>
  </si>
  <si>
    <t>JKSOAkce</t>
  </si>
  <si>
    <t>ROZEBRÁNÍ BETONOVÉ DLAŽBY 200/200/80mm : 11</t>
  </si>
  <si>
    <t>ROZEBRÁNÍ BETONOVÉ DLAŽBY 200/100/80mm : 20</t>
  </si>
  <si>
    <t>Odkaz na mn. položky pořadí 1 : 31,00000</t>
  </si>
  <si>
    <t>Odkaz na mn. položky pořadí 4 : 58,00000</t>
  </si>
  <si>
    <t>VYTĚŽENÍ ŠTĚRKODRTĚ TL. 150mm : 10</t>
  </si>
  <si>
    <t>VYBOURÁNÍ ASFALTOBETONU TL. 150mm : 58</t>
  </si>
  <si>
    <t>FRÉZOVÁNÍ ASFALTOBETONU TL. 40mm : 122</t>
  </si>
  <si>
    <t>VYTRHÁNÍ SILNIČNÍHO OBRUBNÍKU : 3</t>
  </si>
  <si>
    <t>VYTRHÁNÍ NÁJEZDOVÉHO OBRUBNÍKU : 13</t>
  </si>
  <si>
    <t>VYTRHÁNÍ BETONOVÉHO OBRUBNÍKU : 16</t>
  </si>
  <si>
    <t>VÝKOP : 90</t>
  </si>
  <si>
    <t>Odkaz na mn. položky pořadí 7 : 90,00000</t>
  </si>
  <si>
    <t>Odkaz na mn. položky pořadí 56 : 175,00000*0,2</t>
  </si>
  <si>
    <t>Odkaz na mn. položky pořadí 57 : 22,00000*1,2</t>
  </si>
  <si>
    <t>Odkaz na mn. položky pořadí 58 : 8,00000*2,5</t>
  </si>
  <si>
    <t>Odkaz na mn. položky pořadí 9 : 81,40000</t>
  </si>
  <si>
    <t>Odkaz na mn. položky pořadí 12 : 15,00000*-1</t>
  </si>
  <si>
    <t>Odkaz na mn. položky pořadí 13 : 45,00000*-1</t>
  </si>
  <si>
    <t>Odkaz na mn. položky pořadí 20 : 25,60000*-1</t>
  </si>
  <si>
    <t xml:space="preserve">přebytek sejmutého drnu na skládku : </t>
  </si>
  <si>
    <t>Odkaz na mn. položky pořadí 19 : 75,00000</t>
  </si>
  <si>
    <t>odpočet humusování neuznat : (252-350)*0,15</t>
  </si>
  <si>
    <t>KONEČNÉ TERÉNNÍ ÚPRAVY - dosypání za obrubou : 15</t>
  </si>
  <si>
    <t>171101104R00</t>
  </si>
  <si>
    <t>Uložení sypaniny do násypů zhutněných s uzavřením povrchu násypu z hornin soudržných s předepsanou mírou zhutnění v procentech výsledků zkoušek Proctor-Standard                 přes 100 do 102 % PS</t>
  </si>
  <si>
    <t>HUTNĚNÝ NÁSYP : 45</t>
  </si>
  <si>
    <t>Odkaz na mn. položky pořadí 11 : 146,10000</t>
  </si>
  <si>
    <t>Odkaz na mn. položky pořadí 35 : 22,00000</t>
  </si>
  <si>
    <t>Odkaz na mn. položky pořadí 33 : 74,00000</t>
  </si>
  <si>
    <t>Odkaz na mn. položky pořadí 32 : 418,32500</t>
  </si>
  <si>
    <t>ZKOUŠKY ÚNOSNOSTI ZEMNÍ PLÁNĚ : 3</t>
  </si>
  <si>
    <t>112100001RAA</t>
  </si>
  <si>
    <t>Odstranění stromů kácení stromů o průměru kmene do 500 mm, odstranění pařezů včetně odvozu, spálení větví</t>
  </si>
  <si>
    <t>Kácení stromů s odřezáním kmene a s odvětvením, odstranění pařezů s přesekáním kořenů, naložení kmenů a pařezů na dopravní prostředek a vodorovné přemístění, spálení větví.</t>
  </si>
  <si>
    <t>Včetně vodorovného přemístění do 1 km.</t>
  </si>
  <si>
    <t>KÁCENÍ STROMU - Tilia cordata (lípa malolistá) - obvod kmene 223 cm : 1</t>
  </si>
  <si>
    <t>KÁCENÍ STROMU - Tilia platyphyllos (lípa velkolistá) - obvod kmene 201 cm : 1</t>
  </si>
  <si>
    <t>KÁCENÍ STROMU - Tilia platyphyllos (lípa velkolistá) - obvod kmene 217 cm : 1</t>
  </si>
  <si>
    <t>ODHUMUSOVÁNÍ TL. 150mm : 500*0,15</t>
  </si>
  <si>
    <t>175200010RAA</t>
  </si>
  <si>
    <t>Obsyp objektů prohozenou zeminou, dovoz ze vzdálenosti 50 m</t>
  </si>
  <si>
    <t>vč. vodorovné přepravy k místu zásypu, uložení ve vrstvách a zhutnění.</t>
  </si>
  <si>
    <t>Odkaz na mn. položky pořadí 57 : 22,00000*0,8</t>
  </si>
  <si>
    <t>Odkaz na mn. položky pořadí 58 : 8,00000</t>
  </si>
  <si>
    <t xml:space="preserve">VÝMĚNA ZEMINY V AKTIVNÍ ZÓNĚ, TL. 100mm : </t>
  </si>
  <si>
    <t>Odkaz na mn. položky pořadí 27 : 434,70000*0,1</t>
  </si>
  <si>
    <t>Odkaz na mn. položky pořadí 26 : 98,70000*0,4</t>
  </si>
  <si>
    <t>Odkaz na mn. položky pořadí 21 : 82,95000</t>
  </si>
  <si>
    <t>VÝMĚNA ZEMINY V AKTIVNÍ ZÓNĚ, TL. 400mm : (22+72)*1,05</t>
  </si>
  <si>
    <t>VÝMĚNA ZEMINY V AKTIVNÍ ZÓNĚ, TL. 100mm : 414*1,05</t>
  </si>
  <si>
    <t>564831111R00</t>
  </si>
  <si>
    <t>Podklad ze štěrkodrti s rozprostřením a zhutněním frakce 0-63 mm, tloušťka po zhutnění 100 mm</t>
  </si>
  <si>
    <t>Odkaz na mn. položky pořadí 27 : 434,70000</t>
  </si>
  <si>
    <t>Odkaz na mn. položky pořadí 26 : 98,70000*2</t>
  </si>
  <si>
    <t>289970111R00</t>
  </si>
  <si>
    <t>Geotextílie separační, filtrační, zpevňující polypropylén, 300 g/m2</t>
  </si>
  <si>
    <t>800-2</t>
  </si>
  <si>
    <t>463451114R00</t>
  </si>
  <si>
    <t>Prolití rovnaniny cementovou maltou malta MC 25</t>
  </si>
  <si>
    <t>832-1</t>
  </si>
  <si>
    <t>Odkaz na mn. položky pořadí 34 : 33,33333</t>
  </si>
  <si>
    <t>Odkaz na mn. položky pořadí 43 : 376,00000*1,1</t>
  </si>
  <si>
    <t>Odkaz na mn. položky pořadí 44 : 4,50000*1,05</t>
  </si>
  <si>
    <t>Odkaz na mn. položky pořadí 45 : 65,00000*1,1</t>
  </si>
  <si>
    <t>OPRAVA SJEZDŮ, VSTUPŮ - VÝŠKOVÉ NAPOJENÍ - ŠTĚRKODRŤ : 2,5</t>
  </si>
  <si>
    <t>564851111RT4</t>
  </si>
  <si>
    <t>DOPLNĚNO ŠTĚRKODRTÍ, B 0-63, PROLITO CEMENTOVÝM MLÉKEM - pod obrubou  5m3 : 5/0,15</t>
  </si>
  <si>
    <t>Odkaz na mn. položky pořadí 36 : 20,00000*1,1</t>
  </si>
  <si>
    <t>KOMUNIKACE - ASFALTOBETON - KOMPLETNÍ KONSTRUKCE : 20</t>
  </si>
  <si>
    <t>Odkaz na mn. položky pořadí 36 : 20,00000</t>
  </si>
  <si>
    <t>567122114R00</t>
  </si>
  <si>
    <t>Podklad z kameniva zpevněného cementem SC C8/10, tloušťka po zhutnění 150 mm</t>
  </si>
  <si>
    <t>Odkaz na mn. položky pořadí 43 : 376,00000</t>
  </si>
  <si>
    <t>Odkaz na mn. položky pořadí 44 : 4,50000</t>
  </si>
  <si>
    <t>Odkaz na mn. položky pořadí 45 : 65,00000</t>
  </si>
  <si>
    <t>Postřik infiltrační asfaltovým pojivem v množství 1 kg/m2</t>
  </si>
  <si>
    <t>Postřik spojovací kationaktivní emulzí KAE z asfaltu silničního, v množství od 0,5 do 0,7 kg/m2</t>
  </si>
  <si>
    <t>bez posypu kamenivem</t>
  </si>
  <si>
    <t>Odkaz na mn. položky pořadí 42 : 142,00000</t>
  </si>
  <si>
    <t>KOMUNIKACE - ASFALTOBETON - NOVÁ OBRUSNÁ VRSTVA : 122</t>
  </si>
  <si>
    <t>596215021R00</t>
  </si>
  <si>
    <t>Kladení zámkové dlažby do drtě tloušťka dlažby 60 mm, tloušťka lože 40 mm</t>
  </si>
  <si>
    <t>CHODNÍK PRO PĚŠÍ - BETONOVÁ DLAŽBA 200/100/60mm - ŠEDÁ BARVA : 365</t>
  </si>
  <si>
    <t>BETONOVÁ DLAŽBA, ŠEDÁ - 200x200x60mm BEZ ZKOSENÝCH HRAN : 9</t>
  </si>
  <si>
    <t>VAROVNÝ PÁS - RELIÉFNÍ DLAŽBA - ČERVENÁ BARVA : 2</t>
  </si>
  <si>
    <t>OPRAVA SJEZDŮ, VSTUPŮ  - DLAŽBA - VÝŠKOVÉ NAPOJENÍ - PŮVODNÍ MATERIÁL, PŘÍPADNĚ NOVÝ : 4,5</t>
  </si>
  <si>
    <t>SJEZD - BETONOVÁ DLAŽBA 200/100/80mm - ŠEDÁ BARVA : 35</t>
  </si>
  <si>
    <t>BETONOVÁ DLAŽBA, ŠEDÁ - 200x200x80mm BEZ ZKOSENÝCH HRAN : 13</t>
  </si>
  <si>
    <t>VAROVNÝ PÁS - RELIÉFNÍ DLAŽBA - ČERVENÁ BARVA : 17</t>
  </si>
  <si>
    <t>597101035RAA</t>
  </si>
  <si>
    <t>Odvodňovací žlaby komunikací a zpevněných ploch žlab odvodnovací polymerbetonový včetně dodávky roštu a žlabu, pro zatížení D400, Žlab odvodňovací polymerbetonový bez krytu; s odtokem ve dně; DN = 100; zatížení: F 900; l = 1 000 mm; b = 140 mm; h = 150 mm; hrana z litiny</t>
  </si>
  <si>
    <t>montáž odvodňovacích žlabů a vpustí k odvodňovacím žlabům z polymerbetonu, včetně betonového lože popř. obetonování, s dodávkou žlabů a vpustí.</t>
  </si>
  <si>
    <t>LINIOVÝ ŽLAB S LITINOVÝM ROŠTEM ŠÍŘKY 300mm, ZATÍŽENÍM D400 : 25</t>
  </si>
  <si>
    <t>597103020RA0</t>
  </si>
  <si>
    <t>Odvodňovací žlaby komunikací a zpevněných ploch vpusť k žlabu polymerbetonová včetně dodávky vpusti, pro zatížení D400, Mříž vtoková</t>
  </si>
  <si>
    <t>ODTOKOVÝ KUS PRO LINIOVÝ ŽLAB S LITINOVÝM ROŠTEM ŠÍŘKY 300mm, ZATÍŽENÍM D400 : 6</t>
  </si>
  <si>
    <t>ODTOKOVÝ KUS (SAMOSTATNÝ) - u stávajícího žlabu : 1</t>
  </si>
  <si>
    <t>59245110R</t>
  </si>
  <si>
    <t>Dlažba betonová typ: obdélníkový; dl = 200 mm; š = 100 mm; tl = 60,0 mm; barva: šedá</t>
  </si>
  <si>
    <t>CHODNÍK PRO PĚŠÍ - BETONOVÁ DLAŽBA 200/100/60mm - ŠEDÁ BARVA : 365*1,05</t>
  </si>
  <si>
    <t>592451151R</t>
  </si>
  <si>
    <t>Dlažba betonová typ: obdélníkový; dl = 200 mm; š = 100 mm; tl = 60,0 mm; povrchová úprava: reliéfní s bodovými výstupky; barva: dle vzorníku</t>
  </si>
  <si>
    <t>VAROVNÝ PÁS - RELIÉFNÍ DLAŽBA - ČERVENÁ BARVA : 2*1,05</t>
  </si>
  <si>
    <t>592451157R</t>
  </si>
  <si>
    <t>Dlažba betonová typ: obdélníkový; dl = 200 mm; š = 100 mm; tl = 80,0 mm; povrchová úprava: reliéfní s bodovými výstupky; barva: šedá</t>
  </si>
  <si>
    <t>SJEZD - BETONOVÁ DLAŽBA 200/100/80mm - ŠEDÁ BARVA : 35*1,05</t>
  </si>
  <si>
    <t>5924511908R</t>
  </si>
  <si>
    <t>Dlažba betonová typ: čtvercový; dl = 200 mm; š = 200 mm; tl = 60,0 mm; bez fazety; barva: šedá</t>
  </si>
  <si>
    <t>BETONOVÁ DLAŽBA, ŠEDÁ - 200x200x60mm BEZ ZKOSENÝCH HRAN : 9*1,05</t>
  </si>
  <si>
    <t>5924511915R</t>
  </si>
  <si>
    <t>Dlažba betonová typ: čtvercový; dl = 200 mm; š = 200 mm; tl = 80,0 mm; bez fazety; barva: šedá</t>
  </si>
  <si>
    <t>BETONOVÁ DLAŽBA, ŠEDÁ - 200x200x80mm BEZ ZKOSENÝCH HRAN : 13*1,05</t>
  </si>
  <si>
    <t>59245264R</t>
  </si>
  <si>
    <t>Dlažba betonová typ: obdélníkový; dl = 200 mm; š = 100 mm; tl = 80,0 mm; povrchová úprava: reliéfní s bodovými výstupky; impregnace; barva: dle vzorníku</t>
  </si>
  <si>
    <t>VAROVNÝ PÁS - RELIÉFNÍ DLAŽBA - ČERVENÁ BARVA : 17*1,05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</si>
  <si>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</si>
  <si>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</si>
  <si>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</si>
  <si>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 xml:space="preserve">VÝŠKOVÁ ÚPRAVA POVRCHOVÝCH ZNAKŮ : </t>
  </si>
  <si>
    <t>vodovodní šoupátko : 2</t>
  </si>
  <si>
    <t>DRENÁŽ DN 100 : 175</t>
  </si>
  <si>
    <t>831350113RA0</t>
  </si>
  <si>
    <t>Kanalizační přípojka D 160 mm, rýha 800x1200 mm, Koleno plastové pro venkovní kanalizaci typ: jednoznačné; spoj: hrdlový; potrubí: jednovrstvé; materiál: PVC-U; povrch: hladký; úhel = 45,0 °; DN =...</t>
  </si>
  <si>
    <t>ULIČNÍ VPUST - KANALIZAČNÍ PŘÍPOJKA PVC DN 150 - 8ks : 22</t>
  </si>
  <si>
    <t>894411020RAF</t>
  </si>
  <si>
    <t>Šachty z betonových dílců vpusť uliční z dílců DN 450  s kalovým košem, hloubka 1,59 m, s výtokem DN 150, litinová mříž 500 x 500 mm 40 t, Mříž vtoková materiál: litina; pro uliční vpusť; zatížení: D 400; l = 500 mm; b = 500 mm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</si>
  <si>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</si>
  <si>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ULIČNÍ VPUST, KANALIZAČNÍ PŘÍPOJKA PVC DN 150 : 8</t>
  </si>
  <si>
    <t>914001111R00</t>
  </si>
  <si>
    <t xml:space="preserve">Osazení a montáž svislých dopravních značek sloupek, do betonového základu,  </t>
  </si>
  <si>
    <t>Odkaz na mn. položky pořadí 72 : 3,00000</t>
  </si>
  <si>
    <t>DVOUŘÁDEK ZE ŽULOVÉ KOSTKY 100/100/100mm : 223*2</t>
  </si>
  <si>
    <t>SILNIČNÍ OBRUBNÍK BO 15/25 (150/250/1000mm) - NÁŠLAP 120mm : 198</t>
  </si>
  <si>
    <t>PŘECHODOVÝ KUS DL. 1,0m BO 25/15 : 15</t>
  </si>
  <si>
    <t>NÁJEZDOVÝ OBRUBNÍK BO 15/15 (150/150/1000mm) - NÁŠLAP 20, 40, 50mm : 32</t>
  </si>
  <si>
    <t>BETONOVÝ OBRUBNÍK BO 10/25 (100/250/1000mm) - NÁŠLAP 60mm a ZAPUŠTĚNÝ : 225+67</t>
  </si>
  <si>
    <t>ZAŘEZÁNÍ STYČNÉ SPÁRY ASFALTU + ZALITÍ  BITUMENOVOU ZÁLIVKOU : 240</t>
  </si>
  <si>
    <t>ZAŘEZÁNÍ STYČNÉ SPÁRY ASFALTU : 240</t>
  </si>
  <si>
    <t>Odkaz na mn. položky pořadí 62 : 240,00000*0,00025</t>
  </si>
  <si>
    <t>BETONOVÝ OBRUBNÍK BO 10/25 (100/250/1000mm) : (225+67)*1,05</t>
  </si>
  <si>
    <t>SILNIČNÍ OBRUBNÍK BO 15/25 (150/250/1000mm) - NÁŠLAP 120mm : 198*1,05</t>
  </si>
  <si>
    <t>NÁJEZDOVÝ OBRUBNÍK BO 15/15 (150/150/1000mm) - NÁŠLAP 20mm, 400mm, 50mm : 32*1,05</t>
  </si>
  <si>
    <t>PŘECHODOVÝ KUS DL. 1,0m BO 25/15 : 8*1,05</t>
  </si>
  <si>
    <t>113231436R00</t>
  </si>
  <si>
    <t>Bourání liniových odvodňovacích žabů zatížení D400, šířka žlabu 360 mm</t>
  </si>
  <si>
    <t>včetně betonového lože</t>
  </si>
  <si>
    <t>VYTRHÁNÍ LINIOVÉHO ODVODŇOVACÍHO ŽLABU S LITINOVÝM ROŠTEM : 8</t>
  </si>
  <si>
    <t>961043111R00</t>
  </si>
  <si>
    <t>Bourání základů z betonu proloženého kamenem</t>
  </si>
  <si>
    <t>nebo vybourání otvorů průřezové plochy přes 4 m2 v základech,</t>
  </si>
  <si>
    <t>VYBOURÁNÍ BETONOVÉHO ČELA PROPUSTKU, VČ.  OBKLADU Z LOMOVÉHO KAMENE : 1,5</t>
  </si>
  <si>
    <t>966006132R00</t>
  </si>
  <si>
    <t>Odstranění značek pro staničení nebo dopravních značek dopravních nebo orientačních   s betonovými patkami</t>
  </si>
  <si>
    <t>s uložením hmot na skládku na vzdálenost do 3 m nebo s naložením na dopravní prostředek, se zásypem jam a jeho zhutněním</t>
  </si>
  <si>
    <t>PŘESUNUTÍ SVISLÉHO DOPRAVNÍHO ZNAČENÍ : 3</t>
  </si>
  <si>
    <t>966008112R00</t>
  </si>
  <si>
    <t>Bourání trubního propustku z trub DN přes 300 do 500 mm</t>
  </si>
  <si>
    <t>s odklizením a uložením vybouraného materiálu na skládku na vzdálenost do 3 m nebo s naložením na dopravní prostředek</t>
  </si>
  <si>
    <t>ODSTRANĚNÍ PVC TROUBY DN400 : 11</t>
  </si>
  <si>
    <t>979990107R00</t>
  </si>
  <si>
    <t>Poplatek za uložení, směs betonu, cihel a dřeva,  , skupina 17 09 04 z Katalogu odpadů</t>
  </si>
  <si>
    <t>kategorie 17 09 04 smíšené stavební a demoliční odpady</t>
  </si>
  <si>
    <t>Odkaz na dem. hmot. položky pořadí 70 : 4,39880</t>
  </si>
  <si>
    <t>Odkaz na dem. hmot. položky pořadí 71 : 3,30000</t>
  </si>
  <si>
    <t>Odkaz na dem. hmot. položky pořadí 72 : 0,24600</t>
  </si>
  <si>
    <t>Odkaz na dem. hmot. položky pořadí 73 : 10,78000</t>
  </si>
  <si>
    <t>Odkaz na dem. hmot. položky pořadí 2 : 29,37000</t>
  </si>
  <si>
    <t>Odkaz na dem. hmot. položky pořadí 3 : 32,67000</t>
  </si>
  <si>
    <t>Odkaz na dem. hmot. položky pořadí 1 : 6,97500</t>
  </si>
  <si>
    <t>Odkaz na dem. hmot. položky pořadí 6 : 9,99000</t>
  </si>
  <si>
    <t>Odkaz na dem. hmot. položky pořadí 4 : 19,14000</t>
  </si>
  <si>
    <t>Odkaz na dem. hmot. položky pořadí 5 : 13,42000</t>
  </si>
  <si>
    <t>ING</t>
  </si>
  <si>
    <t>115101201R00</t>
  </si>
  <si>
    <t>Čerpání vody na dopravní výšku do 10 m  s uvažovaným průměrným přítokem do 500 l/min</t>
  </si>
  <si>
    <t>h</t>
  </si>
  <si>
    <t>na vzdálenost od hladiny vody v jímce po výšku roviny proložené osou nejvyššího bodu výtlačného potrubí. Včetně odpadní potrubí v délce do 20 m.</t>
  </si>
  <si>
    <t>předpoklad, bude fakturováno dle skutečnosti : 40</t>
  </si>
  <si>
    <t>115101301R00</t>
  </si>
  <si>
    <t>Pohotovost záložní čerpací soupravy na dopravní výšku do 10 m 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</si>
  <si>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</si>
  <si>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</si>
  <si>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předpoklad, bude fakturováno dle skutečnosti : 21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</si>
  <si>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</si>
  <si>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</si>
  <si>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</si>
  <si>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viz situace, technická zpráva a výustní objekt : </t>
  </si>
  <si>
    <t>výkop pro zavazovací patku : 3,00*0,60*0,40</t>
  </si>
  <si>
    <t>(3,54+0,53)*0,60*0,40*2</t>
  </si>
  <si>
    <t>výkop pro opevnění koryta : (3,54+1,13)*3,00*0,40</t>
  </si>
  <si>
    <t>131201191R00</t>
  </si>
  <si>
    <t xml:space="preserve">Hloubení nezapažených jam a zářezů příplatek za hloubení v tekoucí vodě, v hornině 3,  </t>
  </si>
  <si>
    <t>Odkaz na mn. položky pořadí 3 : 8,27760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</si>
  <si>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</si>
  <si>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</si>
  <si>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</si>
  <si>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 xml:space="preserve">viz situace, podélný profil a technická zpráva : </t>
  </si>
  <si>
    <t>retenční nádrž : 4,20*10,20*1,85</t>
  </si>
  <si>
    <t>131201209R00</t>
  </si>
  <si>
    <t xml:space="preserve">Hloubení zapažených jam a zářezů příplatek za lepivost, v hornině 3,  </t>
  </si>
  <si>
    <t>Odkaz na mn. položky pořadí 5 : 79,25400</t>
  </si>
  <si>
    <t>132201210R00</t>
  </si>
  <si>
    <t xml:space="preserve">Hloubení rýh šířky přes 60 do 200 cm do 50 m3, v hornině 3, hloubení strojně </t>
  </si>
  <si>
    <t xml:space="preserve">výkop rýhy - viz podélný profil : </t>
  </si>
  <si>
    <t>"KD" : 7,70*((0,71+1,59)/2)*1,00</t>
  </si>
  <si>
    <t>132201219R00</t>
  </si>
  <si>
    <t xml:space="preserve">Hloubení rýh šířky přes 60 do 200 cm příplatek za lepivost, v hornině 3,  </t>
  </si>
  <si>
    <t>Odkaz na mn. položky pořadí 7 : 8,85500</t>
  </si>
  <si>
    <t>151101101R00</t>
  </si>
  <si>
    <t>Zřízení pažení a rozepření stěn rýh příložné  pro jakoukoliv mezerovitost, hloubky do 2 m</t>
  </si>
  <si>
    <t>pro podzemní vedení pro všechny šířky rýhy,</t>
  </si>
  <si>
    <t xml:space="preserve">viz podélný profil a uložení potrubí : </t>
  </si>
  <si>
    <t>"KD" : 7,70*((0,71+1,59)/2)*2</t>
  </si>
  <si>
    <t>retenční nádrž : (4,20+10,20+3,20+10,20)*1,85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</si>
  <si>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</si>
  <si>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</si>
  <si>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</si>
  <si>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9 : 69,14000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</si>
  <si>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</si>
  <si>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</si>
  <si>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</si>
  <si>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 xml:space="preserve">dle kategorie započítáno 100 % objemu : </t>
  </si>
  <si>
    <t/>
  </si>
  <si>
    <t xml:space="preserve">-zásyp : </t>
  </si>
  <si>
    <t>Odkaz na mn. položky pořadí 15 : 53,82900*-1</t>
  </si>
  <si>
    <t>167101101R00</t>
  </si>
  <si>
    <t>Nakládání, skládání, překládání neulehlého výkopku nakládání výkopku  do 100 m3, z horniny 1 až 4</t>
  </si>
  <si>
    <t>Odkaz na mn. položky pořadí 12 : 42,55760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</si>
  <si>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</si>
  <si>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</si>
  <si>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</si>
  <si>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</si>
  <si>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 xml:space="preserve">- lože pod potrubí : </t>
  </si>
  <si>
    <t>Odkaz na mn. položky pořadí 21 : 1,15500*-1</t>
  </si>
  <si>
    <t xml:space="preserve">- obsyp potrubí : </t>
  </si>
  <si>
    <t>Odkaz na mn. položky pořadí 16 : 4,23500*-1</t>
  </si>
  <si>
    <t>- retenční nádrž : -3,00*9,00*1,07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</si>
  <si>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</si>
  <si>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</si>
  <si>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</si>
  <si>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"KD" : 7,70*0,55*1,00</t>
  </si>
  <si>
    <t>583320881R</t>
  </si>
  <si>
    <t>Kamenivo nestanovené těžené; frakce 0,0 až 8,0 mm; typ: tříděný</t>
  </si>
  <si>
    <t>POL3_1</t>
  </si>
  <si>
    <t xml:space="preserve">Viz podélný profil a uložení potrubí : </t>
  </si>
  <si>
    <t xml:space="preserve">obsyp potrubí : </t>
  </si>
  <si>
    <t>Odkaz na mn. položky pořadí 16 : 4,23500*2</t>
  </si>
  <si>
    <t>POL2_1</t>
  </si>
  <si>
    <t xml:space="preserve">Viz situace, podélný profil a uložení potrubí : </t>
  </si>
  <si>
    <t>"KD" : 7,70</t>
  </si>
  <si>
    <t>451572111R00</t>
  </si>
  <si>
    <t>Lože pod potrubí, stoky a drobné objekty z kameniva drobného těženého 0÷4 mm</t>
  </si>
  <si>
    <t>827-1</t>
  </si>
  <si>
    <t>v otevřeném výkopu,</t>
  </si>
  <si>
    <t>viz retenční nádrž : 3,00*9,00*0,03</t>
  </si>
  <si>
    <t>451573111R00</t>
  </si>
  <si>
    <t>Lože pod potrubí, stoky a drobné objekty z písku a štěrkopísku  do 65 mm</t>
  </si>
  <si>
    <t>"KD" : 7,70*0,15*1,00</t>
  </si>
  <si>
    <t>451575111R00</t>
  </si>
  <si>
    <t>Podkladní vrstva tl. do 25 cm ze štěrkopísku</t>
  </si>
  <si>
    <t xml:space="preserve">viz retenční nádrž : </t>
  </si>
  <si>
    <t>štěrkový násyp pod RN : 3,50*9,50*0,12</t>
  </si>
  <si>
    <t>452311161R00</t>
  </si>
  <si>
    <t>Podkladní a zajišťovací konstrukce z betonu desky pod potrubí, stoky a drobné objekty , z betonu prostého třídy C 25/30</t>
  </si>
  <si>
    <t>z cementu portlandského nebo struskoportlandského, v otevřeném výkopu,</t>
  </si>
  <si>
    <t>podkladní beton pod RN : 3,40*9,40*0,15</t>
  </si>
  <si>
    <t>463212121R00</t>
  </si>
  <si>
    <t xml:space="preserve">Rovnanina z lomového kamene vyplnění spár a dutin těženým kamenivem,  </t>
  </si>
  <si>
    <t>upraveného, tříděného, jakékoliv tloušťky rovnaniny</t>
  </si>
  <si>
    <t>zavazovací patka : 3,00*0,60*0,40</t>
  </si>
  <si>
    <t>opevnění koryta : (3,54+1,13)*3,00*0,40</t>
  </si>
  <si>
    <t>463212191R00</t>
  </si>
  <si>
    <t>Rovnanina z lomového kamene  , příplatek za vypracování líce rovnaniny z lomového kameniva</t>
  </si>
  <si>
    <t>opevnění koryta : (3,54+1,13)*3,00</t>
  </si>
  <si>
    <t>871373121R00</t>
  </si>
  <si>
    <t>Montáž potrubí z trub z plastů těsněných gumovým kroužkem  DN 300 mm</t>
  </si>
  <si>
    <t>POL1_0</t>
  </si>
  <si>
    <t>v otevřeném výkopu ve sklonu do 20 %,</t>
  </si>
  <si>
    <t>"KD" DN250 : (7,70+1,10)*1,03</t>
  </si>
  <si>
    <t>892585111R00</t>
  </si>
  <si>
    <t>Zkoušky těsnosti kanalizačního potrubí zabezpečení konců a zkouška vzduchem kanalizačního potrubí   do DN 300 mm</t>
  </si>
  <si>
    <t>úsek</t>
  </si>
  <si>
    <t>vodou nebo vzduchem,</t>
  </si>
  <si>
    <t xml:space="preserve">viz situace a podélný profil : </t>
  </si>
  <si>
    <t>DN 250 : 2</t>
  </si>
  <si>
    <t>892855115R00</t>
  </si>
  <si>
    <t>Kamerové prohlídky potrubí do 500 m</t>
  </si>
  <si>
    <t>"KD" DN250 : 7,70+1,10</t>
  </si>
  <si>
    <t>894423116R00</t>
  </si>
  <si>
    <t>Osazení betonových dílců pro šachty podle DIN 4034 šachtového dna, o hmotnosti do 7 t</t>
  </si>
  <si>
    <t>na kroužek,</t>
  </si>
  <si>
    <t>viz retenční nádrž : 2+2</t>
  </si>
  <si>
    <t>899104111R00</t>
  </si>
  <si>
    <t>Osazení poklopů litinových a ocelových o hmotnost jednotlivě přes 150 kg</t>
  </si>
  <si>
    <t>viz revizní šachta : 2</t>
  </si>
  <si>
    <t>nc01</t>
  </si>
  <si>
    <t>Betonová nádrž 10 m3, 2800/4300/870</t>
  </si>
  <si>
    <t>Betonová nádrž 10 m3 včetně propojení a izolovaných prostupů.</t>
  </si>
  <si>
    <t>viz retenční nádrž : 1+1</t>
  </si>
  <si>
    <t>nc02</t>
  </si>
  <si>
    <t>Zákrytová deska dvoudílná 2800/2150/200 + 2800/2150/200</t>
  </si>
  <si>
    <t>nc03</t>
  </si>
  <si>
    <t>Zřízení vřetenového šoupátka s rovným prahem</t>
  </si>
  <si>
    <t>kompl</t>
  </si>
  <si>
    <t>Položka obsahuje dodávku a osazení vřetenového šoupátka s rovným prahem.</t>
  </si>
  <si>
    <t>viz technická zpráva, situace a retenční nádrž : 1</t>
  </si>
  <si>
    <t>286111923R</t>
  </si>
  <si>
    <t>Trubka plastová pro venkovní kanalizaci spoj: hrdlový; potrubí: vícevrstvé; skladba: PVC-U - PVC-U - PVC-U; povrch: hladký; DN/OD = 250; de = 250,0 mm; tl. stěny = 8,2 mm; l = 6 000 mm; SN 12</t>
  </si>
  <si>
    <t>Viz položka montáže potrubí DN 250 včetně ztratného, zaokrouhleno na celé kusy : 2</t>
  </si>
  <si>
    <t>55244415R</t>
  </si>
  <si>
    <t>Poklop šachtový materiál: litina; odvětrávací se samonivelačním rámem; vnější d = 850 mm; rozměr otvoru: 600; v = 190 mm; zatížení: D 400</t>
  </si>
  <si>
    <t>Odkaz na mn. položky pořadí 30 : 2,00000</t>
  </si>
  <si>
    <t>59224348.AR</t>
  </si>
  <si>
    <t>prstenec vyrovnávací šachetní; betonový; TBW; DN = 625,0 mm; h = 80,0 mm; s = 120,00 mm</t>
  </si>
  <si>
    <t>viz retenční nádrž : 8</t>
  </si>
  <si>
    <t>953171011R00</t>
  </si>
  <si>
    <t>Osazování kov. předmětů - poklopů a stupadel stupadel z betonářské oceli nebo litinových</t>
  </si>
  <si>
    <t>801-5</t>
  </si>
  <si>
    <t>viz retenční nádrž : 3+3</t>
  </si>
  <si>
    <t>55243786R</t>
  </si>
  <si>
    <t>stupadlo žebříkové; ocelové; povrch PE HD; š = 330 mm</t>
  </si>
  <si>
    <t>Odkaz na mn. položky pořadí 37 : 6,00000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</si>
  <si>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</si>
  <si>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</si>
  <si>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</si>
  <si>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</si>
  <si>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827.21.A3</t>
  </si>
  <si>
    <t>Profil potrubí DN do 300 mm</t>
  </si>
  <si>
    <t>218 m</t>
  </si>
  <si>
    <t>potrubí z trub z plastických hmot a sklolaminátu</t>
  </si>
  <si>
    <t>novostavba objektu</t>
  </si>
  <si>
    <t>119001421R00</t>
  </si>
  <si>
    <t>Dočasné zajištění podzemního potrubí nebo vedení kabelů do 3 kabelů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</si>
  <si>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</si>
  <si>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viz situace a podélný profil : 2*1</t>
  </si>
  <si>
    <t>132201212R00</t>
  </si>
  <si>
    <t xml:space="preserve">Hloubení rýh šířky přes 60 do 200 cm do 1000 m3, v hornině 3, hloubení strojně </t>
  </si>
  <si>
    <t>"KD" : 10,00*((1,00+0,29)/2)*1,00</t>
  </si>
  <si>
    <t>(210,20-11,10)*0,85*1,00</t>
  </si>
  <si>
    <t xml:space="preserve">Rozšíření pro objekty : </t>
  </si>
  <si>
    <t>RŠ : 2,10*(2,10-1,00)*(0,85*9)</t>
  </si>
  <si>
    <t>Odkaz na mn. položky pořadí 2 : 193,35650</t>
  </si>
  <si>
    <t>"KD" : 10,00*((1,00+0,29)/2)*2</t>
  </si>
  <si>
    <t>(210,20-11,10)*0,85*2</t>
  </si>
  <si>
    <t>Odkaz na mn. položky pořadí 4 : 351,37000</t>
  </si>
  <si>
    <t xml:space="preserve">dle kategorie započítáno 50 % objemu : </t>
  </si>
  <si>
    <t>Odkaz na mn. položky pořadí 2 : 193,35650*0,5</t>
  </si>
  <si>
    <t>Hodnota z bývalého odkazu. : 79,254</t>
  </si>
  <si>
    <t>Hodnota z bývalého odkazu. : 8,2776</t>
  </si>
  <si>
    <t>Odkaz na mn. položky pořadí 10 : 43,74879*-1</t>
  </si>
  <si>
    <t>Odkaz na mn. položky pořadí 7 : 237,13931</t>
  </si>
  <si>
    <t>Odkaz na mn. položky pořadí 14 : 37,31850*-1</t>
  </si>
  <si>
    <t>Odkaz na mn. položky pořadí 11 : 109,03027*-1</t>
  </si>
  <si>
    <t>- revizní šachty : -3,14*0,62*0,62*(0,30*9)</t>
  </si>
  <si>
    <t>"KD" DN 250 : 209,10*0,55*1,00</t>
  </si>
  <si>
    <t>- revizní šachty : -3,14*0,62*0,62*(0,55*9)</t>
  </si>
  <si>
    <t>Odkaz na mn. položky pořadí 11 : 109,03027*2</t>
  </si>
  <si>
    <t>štěrkopískové lože pod šachty : 2,10*2,10*0,15*9</t>
  </si>
  <si>
    <t xml:space="preserve">štěrkopískové lože pod potrubí : </t>
  </si>
  <si>
    <t>"KD" DN 250 : 209,10*0,15*1,00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</si>
  <si>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</si>
  <si>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</si>
  <si>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</si>
  <si>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viz situace, podélný profil a technická zpráva : 8</t>
  </si>
  <si>
    <t>"KD" DN250 : 209,10*1,03</t>
  </si>
  <si>
    <t>877363121R00</t>
  </si>
  <si>
    <t>Montáž tvarovek na potrubí z trub z plastů těsněných gumovým kroužkem odbočných DN 250 mm</t>
  </si>
  <si>
    <t>viz situace a podélný profil : 5</t>
  </si>
  <si>
    <t>DN 250 : 8</t>
  </si>
  <si>
    <t>DN250 : 209,10</t>
  </si>
  <si>
    <t>894411121R00</t>
  </si>
  <si>
    <t>Zřízení šachet kanalizačních z betonových dílců na potrubí s obložením dna betonem C 25/30 z cementu portlandského nebo struskoportlandského, na potrubí DN přes 200 do 300 mm</t>
  </si>
  <si>
    <t>výšky vstupu do 1,5 m, podkladní deska z betonu B5, montáž a dodávka stupadel,</t>
  </si>
  <si>
    <t xml:space="preserve">viz revizní šachta : </t>
  </si>
  <si>
    <t>DN 250 : 9</t>
  </si>
  <si>
    <t>viz revizní šachta : 9</t>
  </si>
  <si>
    <t>Příplatek za individuální řešení šachtového dna na stavbě</t>
  </si>
  <si>
    <t xml:space="preserve">ks    </t>
  </si>
  <si>
    <t>Viz položka montáže potrubí DN 250 včetně ztratného, zaokrouhleno na celé kusy : 36</t>
  </si>
  <si>
    <t>28651712.AR</t>
  </si>
  <si>
    <t>Odbočka plastová pro venkovní kanalizaci typ: jednoduchá, redukovaná; spoj: hrdlový; potrubí: jednovrstvé; materiál: PVC-U; povrch: hladký; úhel = 45,0 °; DN = 250; DN3 = 150; SDR 41,0; SN 8</t>
  </si>
  <si>
    <t>Odkaz na mn. položky pořadí 17 : 5,00000</t>
  </si>
  <si>
    <t>Odkaz na mn. položky pořadí 21 : 9,00000</t>
  </si>
  <si>
    <t>59224347.AR</t>
  </si>
  <si>
    <t>prstenec vyrovnávací šachetní; betonový; TBW; DN = 625,0 mm; h = 60,0 mm; s = 120,00 mm</t>
  </si>
  <si>
    <t>viz revizní šachta : 1</t>
  </si>
  <si>
    <t>viz revizní šachta : 3</t>
  </si>
  <si>
    <t>59224349.AR</t>
  </si>
  <si>
    <t>prstenec vyrovnávací šachetní; betonový; TBW; DN = 625,0 mm; h = 100,0 mm; s = 120,00 mm</t>
  </si>
  <si>
    <t>59224349R</t>
  </si>
  <si>
    <t>prstenec vyrovnávací šachetní; betonový; TBW; DN = 625,0 mm; h = 120,0 mm; s = 120,00 mm</t>
  </si>
  <si>
    <t>viz revizní šachta : 4</t>
  </si>
  <si>
    <t>59224354R</t>
  </si>
  <si>
    <t>deska zákrytová šachetní železobetonová; TZK; D1 = 1 000 mm; D = 1 240 mm; D vnitřní 625 mm; h = 165 mm</t>
  </si>
  <si>
    <t>59224358.AR</t>
  </si>
  <si>
    <t>skruž železobetonová TBS; DN = 1 000,0 mm; h = 250,0 mm; s = 120,00 mm; počet stupadel 1; ocelové s PE povlakem; beton C 40/50</t>
  </si>
  <si>
    <t>59224366.AR</t>
  </si>
  <si>
    <t>dno šachetní přímé; železobeton; TBZ; DN = 1 000,0 mm; D odtoku do 400 mm; h = 600 mm; t = 150 mm; beton C 40/50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</si>
</sst>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1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C71F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2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SUMIF(F66:F78,A16,I66:I78)+SUMIF(F66:F78,"PSU",I66:I78)</f>
        <v>0</v>
      </c>
      <c r="J16" s="85"/>
    </row>
    <row r="17" spans="1:10" ht="23.25" customHeight="1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SUMIF(F66:F78,A17,I66:I78)</f>
        <v>0</v>
      </c>
      <c r="J17" s="85"/>
    </row>
    <row r="18" spans="1:10" ht="23.25" customHeight="1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SUMIF(F66:F78,A18,I66:I78)</f>
        <v>0</v>
      </c>
      <c r="J18" s="85"/>
    </row>
    <row r="19" spans="1:10" ht="23.25" customHeight="1">
      <c r="A19" s="197" t="s">
        <v>102</v>
      </c>
      <c r="B19" s="38" t="s">
        <v>27</v>
      </c>
      <c r="C19" s="62"/>
      <c r="D19" s="63"/>
      <c r="E19" s="83"/>
      <c r="F19" s="84"/>
      <c r="G19" s="83"/>
      <c r="H19" s="84"/>
      <c r="I19" s="83">
        <f>SUMIF(F66:F78,A19,I66:I78)</f>
        <v>0</v>
      </c>
      <c r="J19" s="85"/>
    </row>
    <row r="20" spans="1:10" ht="23.25" customHeight="1">
      <c r="A20" s="197" t="s">
        <v>103</v>
      </c>
      <c r="B20" s="38" t="s">
        <v>28</v>
      </c>
      <c r="C20" s="62"/>
      <c r="D20" s="63"/>
      <c r="E20" s="83"/>
      <c r="F20" s="84"/>
      <c r="G20" s="83"/>
      <c r="H20" s="84"/>
      <c r="I20" s="83">
        <f>SUMIF(F66:F78,A20,I66:I78)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64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>
      <c r="A39" s="134">
        <v>1</v>
      </c>
      <c r="B39" s="145" t="s">
        <v>45</v>
      </c>
      <c r="C39" s="146"/>
      <c r="D39" s="146"/>
      <c r="E39" s="146"/>
      <c r="F39" s="147">
        <f>'VRN VNON Naklady'!AE46+'100 100 n Pol'!AE275+'100 100 u Pol'!AE408+'SO301 001 Pol'!AE198+'SO301 002 Pol'!AE162</f>
        <v>0</v>
      </c>
      <c r="G39" s="148">
        <f>'VRN VNON Naklady'!AF46+'100 100 n Pol'!AF275+'100 100 u Pol'!AF408+'SO301 001 Pol'!AF198+'SO301 002 Pol'!AF162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>
      <c r="A40" s="134">
        <v>2</v>
      </c>
      <c r="B40" s="152"/>
      <c r="C40" s="153" t="s">
        <v>46</v>
      </c>
      <c r="D40" s="153"/>
      <c r="E40" s="153"/>
      <c r="F40" s="154">
        <f>'VRN VNON Naklady'!AE46</f>
        <v>0</v>
      </c>
      <c r="G40" s="155">
        <f>'VRN VNON Naklady'!AF46</f>
        <v>0</v>
      </c>
      <c r="H40" s="155"/>
      <c r="I40" s="156">
        <f>F40+G40+H40</f>
        <v>0</v>
      </c>
      <c r="J40" s="157" t="str">
        <f>IF(CenaCelkemVypocet=0,"",I40/CenaCelkemVypocet*100)</f>
        <v/>
      </c>
    </row>
    <row r="41" spans="1:10" ht="25.5" customHeight="1">
      <c r="A41" s="134">
        <v>3</v>
      </c>
      <c r="B41" s="158" t="s">
        <v>47</v>
      </c>
      <c r="C41" s="146" t="s">
        <v>48</v>
      </c>
      <c r="D41" s="146"/>
      <c r="E41" s="146"/>
      <c r="F41" s="159">
        <f>'VRN VNON Naklady'!AE46</f>
        <v>0</v>
      </c>
      <c r="G41" s="149">
        <f>'VRN VNON Naklady'!AF46</f>
        <v>0</v>
      </c>
      <c r="H41" s="149"/>
      <c r="I41" s="150">
        <f>F41+G41+H41</f>
        <v>0</v>
      </c>
      <c r="J41" s="151" t="str">
        <f>IF(CenaCelkemVypocet=0,"",I41/CenaCelkemVypocet*100)</f>
        <v/>
      </c>
    </row>
    <row r="42" spans="1:10" ht="25.5" customHeight="1">
      <c r="A42" s="134">
        <v>2</v>
      </c>
      <c r="B42" s="152"/>
      <c r="C42" s="153" t="s">
        <v>49</v>
      </c>
      <c r="D42" s="153"/>
      <c r="E42" s="153"/>
      <c r="F42" s="154"/>
      <c r="G42" s="155"/>
      <c r="H42" s="155"/>
      <c r="I42" s="156"/>
      <c r="J42" s="157"/>
    </row>
    <row r="43" spans="1:10" ht="25.5" customHeight="1">
      <c r="A43" s="134">
        <v>2</v>
      </c>
      <c r="B43" s="152" t="s">
        <v>50</v>
      </c>
      <c r="C43" s="153" t="s">
        <v>51</v>
      </c>
      <c r="D43" s="153"/>
      <c r="E43" s="153"/>
      <c r="F43" s="154">
        <f>'100 100 n Pol'!AE275+'100 100 u Pol'!AE408</f>
        <v>0</v>
      </c>
      <c r="G43" s="155">
        <f>'100 100 n Pol'!AF275+'100 100 u Pol'!AF408</f>
        <v>0</v>
      </c>
      <c r="H43" s="155"/>
      <c r="I43" s="156">
        <f>F43+G43+H43</f>
        <v>0</v>
      </c>
      <c r="J43" s="157" t="str">
        <f>IF(CenaCelkemVypocet=0,"",I43/CenaCelkemVypocet*100)</f>
        <v/>
      </c>
    </row>
    <row r="44" spans="1:10" ht="25.5" customHeight="1">
      <c r="A44" s="134">
        <v>3</v>
      </c>
      <c r="B44" s="158" t="s">
        <v>52</v>
      </c>
      <c r="C44" s="146" t="s">
        <v>53</v>
      </c>
      <c r="D44" s="146"/>
      <c r="E44" s="146"/>
      <c r="F44" s="159">
        <f>'100 100 n Pol'!AE275</f>
        <v>0</v>
      </c>
      <c r="G44" s="149">
        <f>'100 100 n Pol'!AF275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>
      <c r="A45" s="134">
        <v>3</v>
      </c>
      <c r="B45" s="158" t="s">
        <v>54</v>
      </c>
      <c r="C45" s="146" t="s">
        <v>55</v>
      </c>
      <c r="D45" s="146"/>
      <c r="E45" s="146"/>
      <c r="F45" s="159">
        <f>'100 100 u Pol'!AE408</f>
        <v>0</v>
      </c>
      <c r="G45" s="149">
        <f>'100 100 u Pol'!AF408</f>
        <v>0</v>
      </c>
      <c r="H45" s="149"/>
      <c r="I45" s="150">
        <f>F45+G45+H45</f>
        <v>0</v>
      </c>
      <c r="J45" s="151" t="str">
        <f>IF(CenaCelkemVypocet=0,"",I45/CenaCelkemVypocet*100)</f>
        <v/>
      </c>
    </row>
    <row r="46" spans="1:10" ht="25.5" customHeight="1">
      <c r="A46" s="134">
        <v>2</v>
      </c>
      <c r="B46" s="152"/>
      <c r="C46" s="153" t="s">
        <v>56</v>
      </c>
      <c r="D46" s="153"/>
      <c r="E46" s="153"/>
      <c r="F46" s="154"/>
      <c r="G46" s="155"/>
      <c r="H46" s="155"/>
      <c r="I46" s="156"/>
      <c r="J46" s="157"/>
    </row>
    <row r="47" spans="1:10" ht="25.5" customHeight="1">
      <c r="A47" s="134">
        <v>2</v>
      </c>
      <c r="B47" s="152" t="s">
        <v>57</v>
      </c>
      <c r="C47" s="153" t="s">
        <v>58</v>
      </c>
      <c r="D47" s="153"/>
      <c r="E47" s="153"/>
      <c r="F47" s="154">
        <f>'SO301 001 Pol'!AE198+'SO301 002 Pol'!AE162</f>
        <v>0</v>
      </c>
      <c r="G47" s="155">
        <f>'SO301 001 Pol'!AF198+'SO301 002 Pol'!AF162</f>
        <v>0</v>
      </c>
      <c r="H47" s="155"/>
      <c r="I47" s="156">
        <f>F47+G47+H47</f>
        <v>0</v>
      </c>
      <c r="J47" s="157" t="str">
        <f>IF(CenaCelkemVypocet=0,"",I47/CenaCelkemVypocet*100)</f>
        <v/>
      </c>
    </row>
    <row r="48" spans="1:10" ht="25.5" customHeight="1">
      <c r="A48" s="134">
        <v>3</v>
      </c>
      <c r="B48" s="158" t="s">
        <v>59</v>
      </c>
      <c r="C48" s="146" t="s">
        <v>60</v>
      </c>
      <c r="D48" s="146"/>
      <c r="E48" s="146"/>
      <c r="F48" s="159">
        <f>'SO301 001 Pol'!AE198</f>
        <v>0</v>
      </c>
      <c r="G48" s="149">
        <f>'SO301 001 Pol'!AF198</f>
        <v>0</v>
      </c>
      <c r="H48" s="149"/>
      <c r="I48" s="150">
        <f>F48+G48+H48</f>
        <v>0</v>
      </c>
      <c r="J48" s="151" t="str">
        <f>IF(CenaCelkemVypocet=0,"",I48/CenaCelkemVypocet*100)</f>
        <v/>
      </c>
    </row>
    <row r="49" spans="1:10" ht="25.5" customHeight="1">
      <c r="A49" s="134">
        <v>3</v>
      </c>
      <c r="B49" s="158" t="s">
        <v>61</v>
      </c>
      <c r="C49" s="146" t="s">
        <v>62</v>
      </c>
      <c r="D49" s="146"/>
      <c r="E49" s="146"/>
      <c r="F49" s="159">
        <f>'SO301 002 Pol'!AE162</f>
        <v>0</v>
      </c>
      <c r="G49" s="149">
        <f>'SO301 002 Pol'!AF162</f>
        <v>0</v>
      </c>
      <c r="H49" s="149"/>
      <c r="I49" s="150">
        <f>F49+G49+H49</f>
        <v>0</v>
      </c>
      <c r="J49" s="151" t="str">
        <f>IF(CenaCelkemVypocet=0,"",I49/CenaCelkemVypocet*100)</f>
        <v/>
      </c>
    </row>
    <row r="50" spans="1:10" ht="25.5" customHeight="1">
      <c r="A50" s="134"/>
      <c r="B50" s="160" t="s">
        <v>63</v>
      </c>
      <c r="C50" s="161"/>
      <c r="D50" s="161"/>
      <c r="E50" s="161"/>
      <c r="F50" s="162">
        <f>SUMIF(A39:A49,"=1",F39:F49)</f>
        <v>0</v>
      </c>
      <c r="G50" s="163">
        <f>SUMIF(A39:A49,"=1",G39:G49)</f>
        <v>0</v>
      </c>
      <c r="H50" s="163">
        <f>SUMIF(A39:A49,"=1",H39:H49)</f>
        <v>0</v>
      </c>
      <c r="I50" s="164">
        <f>SUMIF(A39:A49,"=1",I39:I49)</f>
        <v>0</v>
      </c>
      <c r="J50" s="165">
        <f>SUMIF(A39:A49,"=1",J39:J49)</f>
        <v>0</v>
      </c>
    </row>
    <row r="52" spans="1:10">
      <c r="A52" t="s">
        <v>65</v>
      </c>
      <c r="B52" t="s">
        <v>66</v>
      </c>
    </row>
    <row r="53" spans="1:10">
      <c r="A53" t="s">
        <v>67</v>
      </c>
      <c r="B53" t="s">
        <v>68</v>
      </c>
    </row>
    <row r="54" spans="1:10">
      <c r="A54" t="s">
        <v>69</v>
      </c>
      <c r="B54" t="s">
        <v>70</v>
      </c>
    </row>
    <row r="55" spans="1:10">
      <c r="A55" t="s">
        <v>69</v>
      </c>
      <c r="B55" t="s">
        <v>71</v>
      </c>
    </row>
    <row r="56" spans="1:10">
      <c r="A56" t="s">
        <v>67</v>
      </c>
      <c r="B56" t="s">
        <v>72</v>
      </c>
    </row>
    <row r="57" spans="1:10">
      <c r="A57" t="s">
        <v>69</v>
      </c>
      <c r="B57" t="s">
        <v>73</v>
      </c>
    </row>
    <row r="58" spans="1:10">
      <c r="A58" t="s">
        <v>69</v>
      </c>
      <c r="B58" t="s">
        <v>74</v>
      </c>
    </row>
    <row r="59" spans="1:10">
      <c r="A59" t="s">
        <v>67</v>
      </c>
      <c r="B59" t="s">
        <v>75</v>
      </c>
    </row>
    <row r="60" spans="1:10">
      <c r="A60" t="s">
        <v>69</v>
      </c>
      <c r="B60" t="s">
        <v>76</v>
      </c>
    </row>
    <row r="63" spans="1:10" ht="15.75">
      <c r="B63" s="176" t="s">
        <v>77</v>
      </c>
    </row>
    <row r="65" spans="1:10" ht="25.5" customHeight="1">
      <c r="A65" s="178"/>
      <c r="B65" s="181" t="s">
        <v>17</v>
      </c>
      <c r="C65" s="181" t="s">
        <v>5</v>
      </c>
      <c r="D65" s="182"/>
      <c r="E65" s="182"/>
      <c r="F65" s="183" t="s">
        <v>78</v>
      </c>
      <c r="G65" s="183"/>
      <c r="H65" s="183"/>
      <c r="I65" s="183" t="s">
        <v>29</v>
      </c>
      <c r="J65" s="183" t="s">
        <v>0</v>
      </c>
    </row>
    <row r="66" spans="1:10" ht="36.75" customHeight="1">
      <c r="A66" s="179"/>
      <c r="B66" s="184" t="s">
        <v>79</v>
      </c>
      <c r="C66" s="185" t="s">
        <v>80</v>
      </c>
      <c r="D66" s="186"/>
      <c r="E66" s="186"/>
      <c r="F66" s="193" t="s">
        <v>24</v>
      </c>
      <c r="G66" s="194"/>
      <c r="H66" s="194"/>
      <c r="I66" s="194">
        <f>'100 100 n Pol'!G8+'100 100 u Pol'!G8+'SO301 001 Pol'!G8+'SO301 002 Pol'!G8</f>
        <v>0</v>
      </c>
      <c r="J66" s="190" t="str">
        <f>IF(I79=0,"",I66/I79*100)</f>
        <v/>
      </c>
    </row>
    <row r="67" spans="1:10" ht="36.75" customHeight="1">
      <c r="A67" s="179"/>
      <c r="B67" s="184" t="s">
        <v>81</v>
      </c>
      <c r="C67" s="185" t="s">
        <v>82</v>
      </c>
      <c r="D67" s="186"/>
      <c r="E67" s="186"/>
      <c r="F67" s="193" t="s">
        <v>24</v>
      </c>
      <c r="G67" s="194"/>
      <c r="H67" s="194"/>
      <c r="I67" s="194">
        <f>'SO301 001 Pol'!G106</f>
        <v>0</v>
      </c>
      <c r="J67" s="190" t="str">
        <f>IF(I79=0,"",I67/I79*100)</f>
        <v/>
      </c>
    </row>
    <row r="68" spans="1:10" ht="36.75" customHeight="1">
      <c r="A68" s="179"/>
      <c r="B68" s="184" t="s">
        <v>83</v>
      </c>
      <c r="C68" s="185" t="s">
        <v>84</v>
      </c>
      <c r="D68" s="186"/>
      <c r="E68" s="186"/>
      <c r="F68" s="193" t="s">
        <v>24</v>
      </c>
      <c r="G68" s="194"/>
      <c r="H68" s="194"/>
      <c r="I68" s="194">
        <f>'100 100 n Pol'!G113+'100 100 u Pol'!G119</f>
        <v>0</v>
      </c>
      <c r="J68" s="190" t="str">
        <f>IF(I79=0,"",I68/I79*100)</f>
        <v/>
      </c>
    </row>
    <row r="69" spans="1:10" ht="36.75" customHeight="1">
      <c r="A69" s="179"/>
      <c r="B69" s="184" t="s">
        <v>85</v>
      </c>
      <c r="C69" s="185" t="s">
        <v>86</v>
      </c>
      <c r="D69" s="186"/>
      <c r="E69" s="186"/>
      <c r="F69" s="193" t="s">
        <v>24</v>
      </c>
      <c r="G69" s="194"/>
      <c r="H69" s="194"/>
      <c r="I69" s="194">
        <f>'SO301 001 Pol'!G112+'SO301 002 Pol'!G83</f>
        <v>0</v>
      </c>
      <c r="J69" s="190" t="str">
        <f>IF(I79=0,"",I69/I79*100)</f>
        <v/>
      </c>
    </row>
    <row r="70" spans="1:10" ht="36.75" customHeight="1">
      <c r="A70" s="179"/>
      <c r="B70" s="184" t="s">
        <v>87</v>
      </c>
      <c r="C70" s="185" t="s">
        <v>88</v>
      </c>
      <c r="D70" s="186"/>
      <c r="E70" s="186"/>
      <c r="F70" s="193" t="s">
        <v>24</v>
      </c>
      <c r="G70" s="194"/>
      <c r="H70" s="194"/>
      <c r="I70" s="194">
        <f>'100 100 n Pol'!G155+'100 100 u Pol'!G175</f>
        <v>0</v>
      </c>
      <c r="J70" s="190" t="str">
        <f>IF(I79=0,"",I70/I79*100)</f>
        <v/>
      </c>
    </row>
    <row r="71" spans="1:10" ht="36.75" customHeight="1">
      <c r="A71" s="179"/>
      <c r="B71" s="184" t="s">
        <v>89</v>
      </c>
      <c r="C71" s="185" t="s">
        <v>90</v>
      </c>
      <c r="D71" s="186"/>
      <c r="E71" s="186"/>
      <c r="F71" s="193" t="s">
        <v>24</v>
      </c>
      <c r="G71" s="194"/>
      <c r="H71" s="194"/>
      <c r="I71" s="194">
        <f>'100 100 n Pol'!G198+'100 100 u Pol'!G284+'SO301 001 Pol'!G143+'SO301 002 Pol'!G91</f>
        <v>0</v>
      </c>
      <c r="J71" s="190" t="str">
        <f>IF(I79=0,"",I71/I79*100)</f>
        <v/>
      </c>
    </row>
    <row r="72" spans="1:10" ht="36.75" customHeight="1">
      <c r="A72" s="179"/>
      <c r="B72" s="184" t="s">
        <v>91</v>
      </c>
      <c r="C72" s="185" t="s">
        <v>92</v>
      </c>
      <c r="D72" s="186"/>
      <c r="E72" s="186"/>
      <c r="F72" s="193" t="s">
        <v>24</v>
      </c>
      <c r="G72" s="194"/>
      <c r="H72" s="194"/>
      <c r="I72" s="194">
        <f>'100 100 n Pol'!G204+'100 100 u Pol'!G305</f>
        <v>0</v>
      </c>
      <c r="J72" s="190" t="str">
        <f>IF(I79=0,"",I72/I79*100)</f>
        <v/>
      </c>
    </row>
    <row r="73" spans="1:10" ht="36.75" customHeight="1">
      <c r="A73" s="179"/>
      <c r="B73" s="184" t="s">
        <v>93</v>
      </c>
      <c r="C73" s="185" t="s">
        <v>94</v>
      </c>
      <c r="D73" s="186"/>
      <c r="E73" s="186"/>
      <c r="F73" s="193" t="s">
        <v>24</v>
      </c>
      <c r="G73" s="194"/>
      <c r="H73" s="194"/>
      <c r="I73" s="194">
        <f>'SO301 001 Pol'!G185</f>
        <v>0</v>
      </c>
      <c r="J73" s="190" t="str">
        <f>IF(I79=0,"",I73/I79*100)</f>
        <v/>
      </c>
    </row>
    <row r="74" spans="1:10" ht="36.75" customHeight="1">
      <c r="A74" s="179"/>
      <c r="B74" s="184" t="s">
        <v>95</v>
      </c>
      <c r="C74" s="185" t="s">
        <v>96</v>
      </c>
      <c r="D74" s="186"/>
      <c r="E74" s="186"/>
      <c r="F74" s="193" t="s">
        <v>24</v>
      </c>
      <c r="G74" s="194"/>
      <c r="H74" s="194"/>
      <c r="I74" s="194">
        <f>'100 100 u Pol'!G355</f>
        <v>0</v>
      </c>
      <c r="J74" s="190" t="str">
        <f>IF(I79=0,"",I74/I79*100)</f>
        <v/>
      </c>
    </row>
    <row r="75" spans="1:10" ht="36.75" customHeight="1">
      <c r="A75" s="179"/>
      <c r="B75" s="184" t="s">
        <v>97</v>
      </c>
      <c r="C75" s="185" t="s">
        <v>98</v>
      </c>
      <c r="D75" s="186"/>
      <c r="E75" s="186"/>
      <c r="F75" s="193" t="s">
        <v>24</v>
      </c>
      <c r="G75" s="194"/>
      <c r="H75" s="194"/>
      <c r="I75" s="194">
        <f>'100 100 n Pol'!G251+'100 100 u Pol'!G377+'SO301 001 Pol'!G192+'SO301 002 Pol'!G156</f>
        <v>0</v>
      </c>
      <c r="J75" s="190" t="str">
        <f>IF(I79=0,"",I75/I79*100)</f>
        <v/>
      </c>
    </row>
    <row r="76" spans="1:10" ht="36.75" customHeight="1">
      <c r="A76" s="179"/>
      <c r="B76" s="184" t="s">
        <v>99</v>
      </c>
      <c r="C76" s="185" t="s">
        <v>100</v>
      </c>
      <c r="D76" s="186"/>
      <c r="E76" s="186"/>
      <c r="F76" s="193" t="s">
        <v>101</v>
      </c>
      <c r="G76" s="194"/>
      <c r="H76" s="194"/>
      <c r="I76" s="194">
        <f>'100 100 n Pol'!G255+'100 100 u Pol'!G381</f>
        <v>0</v>
      </c>
      <c r="J76" s="190" t="str">
        <f>IF(I79=0,"",I76/I79*100)</f>
        <v/>
      </c>
    </row>
    <row r="77" spans="1:10" ht="36.75" customHeight="1">
      <c r="A77" s="179"/>
      <c r="B77" s="184" t="s">
        <v>102</v>
      </c>
      <c r="C77" s="185" t="s">
        <v>27</v>
      </c>
      <c r="D77" s="186"/>
      <c r="E77" s="186"/>
      <c r="F77" s="193" t="s">
        <v>102</v>
      </c>
      <c r="G77" s="194"/>
      <c r="H77" s="194"/>
      <c r="I77" s="194">
        <f>'VRN VNON Naklady'!G8</f>
        <v>0</v>
      </c>
      <c r="J77" s="190" t="str">
        <f>IF(I79=0,"",I77/I79*100)</f>
        <v/>
      </c>
    </row>
    <row r="78" spans="1:10" ht="36.75" customHeight="1">
      <c r="A78" s="179"/>
      <c r="B78" s="184" t="s">
        <v>103</v>
      </c>
      <c r="C78" s="185" t="s">
        <v>28</v>
      </c>
      <c r="D78" s="186"/>
      <c r="E78" s="186"/>
      <c r="F78" s="193" t="s">
        <v>103</v>
      </c>
      <c r="G78" s="194"/>
      <c r="H78" s="194"/>
      <c r="I78" s="194">
        <f>'VRN VNON Naklady'!G26</f>
        <v>0</v>
      </c>
      <c r="J78" s="190" t="str">
        <f>IF(I79=0,"",I78/I79*100)</f>
        <v/>
      </c>
    </row>
    <row r="79" spans="1:10" ht="25.5" customHeight="1">
      <c r="A79" s="180"/>
      <c r="B79" s="187" t="s">
        <v>1</v>
      </c>
      <c r="C79" s="188"/>
      <c r="D79" s="189"/>
      <c r="E79" s="189"/>
      <c r="F79" s="195"/>
      <c r="G79" s="196"/>
      <c r="H79" s="196"/>
      <c r="I79" s="196">
        <f>SUM(I66:I78)</f>
        <v>0</v>
      </c>
      <c r="J79" s="191">
        <f>SUM(J66:J78)</f>
        <v>0</v>
      </c>
    </row>
    <row r="80" spans="1:10">
      <c r="F80" s="133"/>
      <c r="G80" s="133"/>
      <c r="H80" s="133"/>
      <c r="I80" s="133"/>
      <c r="J80" s="192"/>
    </row>
    <row r="81" spans="6:10">
      <c r="F81" s="133"/>
      <c r="G81" s="133"/>
      <c r="H81" s="133"/>
      <c r="I81" s="133"/>
      <c r="J81" s="192"/>
    </row>
    <row r="82" spans="6:10">
      <c r="F82" s="133"/>
      <c r="G82" s="133"/>
      <c r="H82" s="133"/>
      <c r="I82" s="133"/>
      <c r="J82" s="192"/>
    </row>
  </sheetData>
  <sheetProtection password="C71F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49:E49"/>
    <mergeCell ref="B50:E50"/>
    <mergeCell ref="C66:E66"/>
    <mergeCell ref="C67:E67"/>
    <mergeCell ref="C68:E6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>
      <c r="A4" s="50" t="s">
        <v>9</v>
      </c>
      <c r="B4" s="49"/>
      <c r="C4" s="109"/>
      <c r="D4" s="109"/>
      <c r="E4" s="109"/>
      <c r="F4" s="109"/>
      <c r="G4" s="110"/>
    </row>
    <row r="5" spans="1:7">
      <c r="B5" s="4"/>
      <c r="C5" s="5"/>
      <c r="D5" s="6"/>
    </row>
  </sheetData>
  <sheetProtection password="C71F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104</v>
      </c>
      <c r="B1" s="198"/>
      <c r="C1" s="198"/>
      <c r="D1" s="198"/>
      <c r="E1" s="198"/>
      <c r="F1" s="198"/>
      <c r="G1" s="198"/>
      <c r="AG1" t="s">
        <v>105</v>
      </c>
    </row>
    <row r="2" spans="1:60" ht="24.95" customHeight="1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106</v>
      </c>
    </row>
    <row r="3" spans="1:60" ht="24.95" customHeight="1">
      <c r="A3" s="199" t="s">
        <v>8</v>
      </c>
      <c r="B3" s="49" t="s">
        <v>107</v>
      </c>
      <c r="C3" s="202" t="s">
        <v>48</v>
      </c>
      <c r="D3" s="200"/>
      <c r="E3" s="200"/>
      <c r="F3" s="200"/>
      <c r="G3" s="201"/>
      <c r="AC3" s="177" t="s">
        <v>108</v>
      </c>
      <c r="AG3" t="s">
        <v>109</v>
      </c>
    </row>
    <row r="4" spans="1:60" ht="24.95" customHeight="1">
      <c r="A4" s="203" t="s">
        <v>9</v>
      </c>
      <c r="B4" s="204" t="s">
        <v>47</v>
      </c>
      <c r="C4" s="205" t="s">
        <v>48</v>
      </c>
      <c r="D4" s="206"/>
      <c r="E4" s="206"/>
      <c r="F4" s="206"/>
      <c r="G4" s="207"/>
      <c r="AG4" t="s">
        <v>110</v>
      </c>
    </row>
    <row r="5" spans="1:60">
      <c r="D5" s="10"/>
    </row>
    <row r="6" spans="1:60" ht="38.25">
      <c r="A6" s="209" t="s">
        <v>111</v>
      </c>
      <c r="B6" s="211" t="s">
        <v>112</v>
      </c>
      <c r="C6" s="211" t="s">
        <v>113</v>
      </c>
      <c r="D6" s="210" t="s">
        <v>114</v>
      </c>
      <c r="E6" s="209" t="s">
        <v>115</v>
      </c>
      <c r="F6" s="208" t="s">
        <v>116</v>
      </c>
      <c r="G6" s="209" t="s">
        <v>29</v>
      </c>
      <c r="H6" s="212" t="s">
        <v>30</v>
      </c>
      <c r="I6" s="212" t="s">
        <v>117</v>
      </c>
      <c r="J6" s="212" t="s">
        <v>31</v>
      </c>
      <c r="K6" s="212" t="s">
        <v>118</v>
      </c>
      <c r="L6" s="212" t="s">
        <v>119</v>
      </c>
      <c r="M6" s="212" t="s">
        <v>120</v>
      </c>
      <c r="N6" s="212" t="s">
        <v>121</v>
      </c>
      <c r="O6" s="212" t="s">
        <v>122</v>
      </c>
      <c r="P6" s="212" t="s">
        <v>123</v>
      </c>
      <c r="Q6" s="212" t="s">
        <v>124</v>
      </c>
      <c r="R6" s="212" t="s">
        <v>125</v>
      </c>
      <c r="S6" s="212" t="s">
        <v>126</v>
      </c>
      <c r="T6" s="212" t="s">
        <v>127</v>
      </c>
      <c r="U6" s="212" t="s">
        <v>128</v>
      </c>
      <c r="V6" s="212" t="s">
        <v>129</v>
      </c>
      <c r="W6" s="212" t="s">
        <v>130</v>
      </c>
      <c r="X6" s="212" t="s">
        <v>131</v>
      </c>
      <c r="Y6" s="212" t="s">
        <v>132</v>
      </c>
    </row>
    <row r="7" spans="1:60" hidden="1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>
      <c r="A8" s="225" t="s">
        <v>133</v>
      </c>
      <c r="B8" s="226" t="s">
        <v>102</v>
      </c>
      <c r="C8" s="243" t="s">
        <v>27</v>
      </c>
      <c r="D8" s="227"/>
      <c r="E8" s="228"/>
      <c r="F8" s="229"/>
      <c r="G8" s="229">
        <f>SUMIF(AG9:AG25,"&lt;&gt;NOR",G9:G25)</f>
        <v>0</v>
      </c>
      <c r="H8" s="229"/>
      <c r="I8" s="229">
        <f>SUM(I9:I25)</f>
        <v>0</v>
      </c>
      <c r="J8" s="229"/>
      <c r="K8" s="229">
        <f>SUM(K9:K25)</f>
        <v>0</v>
      </c>
      <c r="L8" s="229"/>
      <c r="M8" s="229">
        <f>SUM(M9:M25)</f>
        <v>0</v>
      </c>
      <c r="N8" s="228"/>
      <c r="O8" s="228">
        <f>SUM(O9:O25)</f>
        <v>0</v>
      </c>
      <c r="P8" s="228"/>
      <c r="Q8" s="228">
        <f>SUM(Q9:Q25)</f>
        <v>0</v>
      </c>
      <c r="R8" s="229"/>
      <c r="S8" s="229"/>
      <c r="T8" s="230"/>
      <c r="U8" s="224"/>
      <c r="V8" s="224">
        <f>SUM(V9:V25)</f>
        <v>0</v>
      </c>
      <c r="W8" s="224"/>
      <c r="X8" s="224"/>
      <c r="Y8" s="224"/>
      <c r="AG8" t="s">
        <v>134</v>
      </c>
    </row>
    <row r="9" spans="1:60" outlineLevel="1">
      <c r="A9" s="232">
        <v>1</v>
      </c>
      <c r="B9" s="233" t="s">
        <v>135</v>
      </c>
      <c r="C9" s="244" t="s">
        <v>136</v>
      </c>
      <c r="D9" s="234" t="s">
        <v>137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7"/>
      <c r="S9" s="237" t="s">
        <v>138</v>
      </c>
      <c r="T9" s="238" t="s">
        <v>139</v>
      </c>
      <c r="U9" s="223">
        <v>0</v>
      </c>
      <c r="V9" s="223">
        <f>ROUND(E9*U9,2)</f>
        <v>0</v>
      </c>
      <c r="W9" s="223"/>
      <c r="X9" s="223" t="s">
        <v>107</v>
      </c>
      <c r="Y9" s="223" t="s">
        <v>140</v>
      </c>
      <c r="Z9" s="213"/>
      <c r="AA9" s="213"/>
      <c r="AB9" s="213"/>
      <c r="AC9" s="213"/>
      <c r="AD9" s="213"/>
      <c r="AE9" s="213"/>
      <c r="AF9" s="213"/>
      <c r="AG9" s="213" t="s">
        <v>141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2">
      <c r="A10" s="220"/>
      <c r="B10" s="221"/>
      <c r="C10" s="245" t="s">
        <v>142</v>
      </c>
      <c r="D10" s="240"/>
      <c r="E10" s="240"/>
      <c r="F10" s="240"/>
      <c r="G10" s="240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143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Zaměření před výstavbou: přenesení poloh sítí, hranic pozemku apod. z mapy do terénu, označení a stabilizace lomových bodů, zaměření stávajícího objektu před rekonstrukcí. Zaměření a vytýčení stáv.inž.sítí. Geodetické práce zaměření a vytýčení v průběhu stavby</v>
      </c>
      <c r="BB10" s="213"/>
      <c r="BC10" s="213"/>
      <c r="BD10" s="213"/>
      <c r="BE10" s="213"/>
      <c r="BF10" s="213"/>
      <c r="BG10" s="213"/>
      <c r="BH10" s="213"/>
    </row>
    <row r="11" spans="1:60" outlineLevel="2">
      <c r="A11" s="220"/>
      <c r="B11" s="221"/>
      <c r="C11" s="246"/>
      <c r="D11" s="241"/>
      <c r="E11" s="241"/>
      <c r="F11" s="241"/>
      <c r="G11" s="241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144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>
      <c r="A12" s="232">
        <v>2</v>
      </c>
      <c r="B12" s="233" t="s">
        <v>145</v>
      </c>
      <c r="C12" s="244" t="s">
        <v>146</v>
      </c>
      <c r="D12" s="234" t="s">
        <v>137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7"/>
      <c r="S12" s="237" t="s">
        <v>138</v>
      </c>
      <c r="T12" s="238" t="s">
        <v>139</v>
      </c>
      <c r="U12" s="223">
        <v>0</v>
      </c>
      <c r="V12" s="223">
        <f>ROUND(E12*U12,2)</f>
        <v>0</v>
      </c>
      <c r="W12" s="223"/>
      <c r="X12" s="223" t="s">
        <v>107</v>
      </c>
      <c r="Y12" s="223" t="s">
        <v>140</v>
      </c>
      <c r="Z12" s="213"/>
      <c r="AA12" s="213"/>
      <c r="AB12" s="213"/>
      <c r="AC12" s="213"/>
      <c r="AD12" s="213"/>
      <c r="AE12" s="213"/>
      <c r="AF12" s="213"/>
      <c r="AG12" s="213" t="s">
        <v>141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2">
      <c r="A13" s="220"/>
      <c r="B13" s="221"/>
      <c r="C13" s="245" t="s">
        <v>147</v>
      </c>
      <c r="D13" s="240"/>
      <c r="E13" s="240"/>
      <c r="F13" s="240"/>
      <c r="G13" s="240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143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39" t="str">
        <f>C13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</v>
      </c>
      <c r="BB13" s="213"/>
      <c r="BC13" s="213"/>
      <c r="BD13" s="213"/>
      <c r="BE13" s="213"/>
      <c r="BF13" s="213"/>
      <c r="BG13" s="213"/>
      <c r="BH13" s="213"/>
    </row>
    <row r="14" spans="1:60" outlineLevel="3">
      <c r="A14" s="220"/>
      <c r="B14" s="221"/>
      <c r="C14" s="247" t="s">
        <v>148</v>
      </c>
      <c r="D14" s="242"/>
      <c r="E14" s="242"/>
      <c r="F14" s="242"/>
      <c r="G14" s="242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143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3">
      <c r="A15" s="220"/>
      <c r="B15" s="221"/>
      <c r="C15" s="247" t="s">
        <v>149</v>
      </c>
      <c r="D15" s="242"/>
      <c r="E15" s="242"/>
      <c r="F15" s="242"/>
      <c r="G15" s="242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143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39" t="str">
        <f>C15</f>
        <v>ochrany sousedních pozemků a objektů vč.stromů ap., objektů a zařízení pro zajištění organizace a bezpečnosti provozu sídliště vozidel i pěších v průběhu stavby, bezpečnost a ochranu zdraví na staveništi, ap.</v>
      </c>
      <c r="BB15" s="213"/>
      <c r="BC15" s="213"/>
      <c r="BD15" s="213"/>
      <c r="BE15" s="213"/>
      <c r="BF15" s="213"/>
      <c r="BG15" s="213"/>
      <c r="BH15" s="213"/>
    </row>
    <row r="16" spans="1:60" outlineLevel="2">
      <c r="A16" s="220"/>
      <c r="B16" s="221"/>
      <c r="C16" s="246"/>
      <c r="D16" s="241"/>
      <c r="E16" s="241"/>
      <c r="F16" s="241"/>
      <c r="G16" s="241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144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>
      <c r="A17" s="232">
        <v>3</v>
      </c>
      <c r="B17" s="233" t="s">
        <v>150</v>
      </c>
      <c r="C17" s="244" t="s">
        <v>151</v>
      </c>
      <c r="D17" s="234" t="s">
        <v>137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5">
        <v>0</v>
      </c>
      <c r="O17" s="235">
        <f>ROUND(E17*N17,2)</f>
        <v>0</v>
      </c>
      <c r="P17" s="235">
        <v>0</v>
      </c>
      <c r="Q17" s="235">
        <f>ROUND(E17*P17,2)</f>
        <v>0</v>
      </c>
      <c r="R17" s="237"/>
      <c r="S17" s="237" t="s">
        <v>138</v>
      </c>
      <c r="T17" s="238" t="s">
        <v>139</v>
      </c>
      <c r="U17" s="223">
        <v>0</v>
      </c>
      <c r="V17" s="223">
        <f>ROUND(E17*U17,2)</f>
        <v>0</v>
      </c>
      <c r="W17" s="223"/>
      <c r="X17" s="223" t="s">
        <v>107</v>
      </c>
      <c r="Y17" s="223" t="s">
        <v>140</v>
      </c>
      <c r="Z17" s="213"/>
      <c r="AA17" s="213"/>
      <c r="AB17" s="213"/>
      <c r="AC17" s="213"/>
      <c r="AD17" s="213"/>
      <c r="AE17" s="213"/>
      <c r="AF17" s="213"/>
      <c r="AG17" s="213" t="s">
        <v>141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33.75" outlineLevel="2">
      <c r="A18" s="220"/>
      <c r="B18" s="221"/>
      <c r="C18" s="245" t="s">
        <v>152</v>
      </c>
      <c r="D18" s="240"/>
      <c r="E18" s="240"/>
      <c r="F18" s="240"/>
      <c r="G18" s="240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143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39" t="str">
        <f>C18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8" s="213"/>
      <c r="BC18" s="213"/>
      <c r="BD18" s="213"/>
      <c r="BE18" s="213"/>
      <c r="BF18" s="213"/>
      <c r="BG18" s="213"/>
      <c r="BH18" s="213"/>
    </row>
    <row r="19" spans="1:60" outlineLevel="2">
      <c r="A19" s="220"/>
      <c r="B19" s="221"/>
      <c r="C19" s="246"/>
      <c r="D19" s="241"/>
      <c r="E19" s="241"/>
      <c r="F19" s="241"/>
      <c r="G19" s="241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144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>
      <c r="A20" s="232">
        <v>4</v>
      </c>
      <c r="B20" s="233" t="s">
        <v>153</v>
      </c>
      <c r="C20" s="244" t="s">
        <v>154</v>
      </c>
      <c r="D20" s="234" t="s">
        <v>137</v>
      </c>
      <c r="E20" s="235">
        <v>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5">
        <v>0</v>
      </c>
      <c r="O20" s="235">
        <f>ROUND(E20*N20,2)</f>
        <v>0</v>
      </c>
      <c r="P20" s="235">
        <v>0</v>
      </c>
      <c r="Q20" s="235">
        <f>ROUND(E20*P20,2)</f>
        <v>0</v>
      </c>
      <c r="R20" s="237"/>
      <c r="S20" s="237" t="s">
        <v>138</v>
      </c>
      <c r="T20" s="238" t="s">
        <v>139</v>
      </c>
      <c r="U20" s="223">
        <v>0</v>
      </c>
      <c r="V20" s="223">
        <f>ROUND(E20*U20,2)</f>
        <v>0</v>
      </c>
      <c r="W20" s="223"/>
      <c r="X20" s="223" t="s">
        <v>107</v>
      </c>
      <c r="Y20" s="223" t="s">
        <v>140</v>
      </c>
      <c r="Z20" s="213"/>
      <c r="AA20" s="213"/>
      <c r="AB20" s="213"/>
      <c r="AC20" s="213"/>
      <c r="AD20" s="213"/>
      <c r="AE20" s="213"/>
      <c r="AF20" s="213"/>
      <c r="AG20" s="213" t="s">
        <v>141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2">
      <c r="A21" s="220"/>
      <c r="B21" s="221"/>
      <c r="C21" s="245" t="s">
        <v>155</v>
      </c>
      <c r="D21" s="240"/>
      <c r="E21" s="240"/>
      <c r="F21" s="240"/>
      <c r="G21" s="240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143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39" t="str">
        <f>C21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1" s="213"/>
      <c r="BC21" s="213"/>
      <c r="BD21" s="213"/>
      <c r="BE21" s="213"/>
      <c r="BF21" s="213"/>
      <c r="BG21" s="213"/>
      <c r="BH21" s="213"/>
    </row>
    <row r="22" spans="1:60" outlineLevel="2">
      <c r="A22" s="220"/>
      <c r="B22" s="221"/>
      <c r="C22" s="246"/>
      <c r="D22" s="241"/>
      <c r="E22" s="241"/>
      <c r="F22" s="241"/>
      <c r="G22" s="241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144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>
      <c r="A23" s="232">
        <v>5</v>
      </c>
      <c r="B23" s="233" t="s">
        <v>156</v>
      </c>
      <c r="C23" s="244" t="s">
        <v>157</v>
      </c>
      <c r="D23" s="234" t="s">
        <v>158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5">
        <v>0</v>
      </c>
      <c r="O23" s="235">
        <f>ROUND(E23*N23,2)</f>
        <v>0</v>
      </c>
      <c r="P23" s="235">
        <v>0</v>
      </c>
      <c r="Q23" s="235">
        <f>ROUND(E23*P23,2)</f>
        <v>0</v>
      </c>
      <c r="R23" s="237"/>
      <c r="S23" s="237" t="s">
        <v>159</v>
      </c>
      <c r="T23" s="238" t="s">
        <v>139</v>
      </c>
      <c r="U23" s="223">
        <v>0</v>
      </c>
      <c r="V23" s="223">
        <f>ROUND(E23*U23,2)</f>
        <v>0</v>
      </c>
      <c r="W23" s="223"/>
      <c r="X23" s="223" t="s">
        <v>107</v>
      </c>
      <c r="Y23" s="223" t="s">
        <v>140</v>
      </c>
      <c r="Z23" s="213"/>
      <c r="AA23" s="213"/>
      <c r="AB23" s="213"/>
      <c r="AC23" s="213"/>
      <c r="AD23" s="213"/>
      <c r="AE23" s="213"/>
      <c r="AF23" s="213"/>
      <c r="AG23" s="213" t="s">
        <v>141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33.75" outlineLevel="2">
      <c r="A24" s="220"/>
      <c r="B24" s="221"/>
      <c r="C24" s="245" t="s">
        <v>160</v>
      </c>
      <c r="D24" s="240"/>
      <c r="E24" s="240"/>
      <c r="F24" s="240"/>
      <c r="G24" s="240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143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39" t="str">
        <f>C24</f>
        <v>Náklady spojené se zajištěním činností souvisejících se zakázkou - účast všech zainteresovaných stran na přípravě, jednání, u zkoušek, atd, Koordinace stavby, prací a dodávek mezi dodavateli a se zůčastněnými, podchycení všech změn v průběhu stavby a předávání info o nich, řešení vazeb na okolí, další inženýrská činnost nezahrnutá v předchozích položkách.</v>
      </c>
      <c r="BB24" s="213"/>
      <c r="BC24" s="213"/>
      <c r="BD24" s="213"/>
      <c r="BE24" s="213"/>
      <c r="BF24" s="213"/>
      <c r="BG24" s="213"/>
      <c r="BH24" s="213"/>
    </row>
    <row r="25" spans="1:60" outlineLevel="2">
      <c r="A25" s="220"/>
      <c r="B25" s="221"/>
      <c r="C25" s="246"/>
      <c r="D25" s="241"/>
      <c r="E25" s="241"/>
      <c r="F25" s="241"/>
      <c r="G25" s="241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144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>
      <c r="A26" s="225" t="s">
        <v>133</v>
      </c>
      <c r="B26" s="226" t="s">
        <v>103</v>
      </c>
      <c r="C26" s="243" t="s">
        <v>28</v>
      </c>
      <c r="D26" s="227"/>
      <c r="E26" s="228"/>
      <c r="F26" s="229"/>
      <c r="G26" s="229">
        <f>SUMIF(AG27:AG44,"&lt;&gt;NOR",G27:G44)</f>
        <v>0</v>
      </c>
      <c r="H26" s="229"/>
      <c r="I26" s="229">
        <f>SUM(I27:I44)</f>
        <v>0</v>
      </c>
      <c r="J26" s="229"/>
      <c r="K26" s="229">
        <f>SUM(K27:K44)</f>
        <v>0</v>
      </c>
      <c r="L26" s="229"/>
      <c r="M26" s="229">
        <f>SUM(M27:M44)</f>
        <v>0</v>
      </c>
      <c r="N26" s="228"/>
      <c r="O26" s="228">
        <f>SUM(O27:O44)</f>
        <v>0</v>
      </c>
      <c r="P26" s="228"/>
      <c r="Q26" s="228">
        <f>SUM(Q27:Q44)</f>
        <v>0</v>
      </c>
      <c r="R26" s="229"/>
      <c r="S26" s="229"/>
      <c r="T26" s="230"/>
      <c r="U26" s="224"/>
      <c r="V26" s="224">
        <f>SUM(V27:V44)</f>
        <v>0</v>
      </c>
      <c r="W26" s="224"/>
      <c r="X26" s="224"/>
      <c r="Y26" s="224"/>
      <c r="AG26" t="s">
        <v>134</v>
      </c>
    </row>
    <row r="27" spans="1:60" outlineLevel="1">
      <c r="A27" s="232">
        <v>6</v>
      </c>
      <c r="B27" s="233" t="s">
        <v>161</v>
      </c>
      <c r="C27" s="244" t="s">
        <v>162</v>
      </c>
      <c r="D27" s="234" t="s">
        <v>137</v>
      </c>
      <c r="E27" s="235">
        <v>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5">
        <v>0</v>
      </c>
      <c r="O27" s="235">
        <f>ROUND(E27*N27,2)</f>
        <v>0</v>
      </c>
      <c r="P27" s="235">
        <v>0</v>
      </c>
      <c r="Q27" s="235">
        <f>ROUND(E27*P27,2)</f>
        <v>0</v>
      </c>
      <c r="R27" s="237"/>
      <c r="S27" s="237" t="s">
        <v>138</v>
      </c>
      <c r="T27" s="238" t="s">
        <v>139</v>
      </c>
      <c r="U27" s="223">
        <v>0</v>
      </c>
      <c r="V27" s="223">
        <f>ROUND(E27*U27,2)</f>
        <v>0</v>
      </c>
      <c r="W27" s="223"/>
      <c r="X27" s="223" t="s">
        <v>107</v>
      </c>
      <c r="Y27" s="223" t="s">
        <v>140</v>
      </c>
      <c r="Z27" s="213"/>
      <c r="AA27" s="213"/>
      <c r="AB27" s="213"/>
      <c r="AC27" s="213"/>
      <c r="AD27" s="213"/>
      <c r="AE27" s="213"/>
      <c r="AF27" s="213"/>
      <c r="AG27" s="213" t="s">
        <v>141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33.75" outlineLevel="2">
      <c r="A28" s="220"/>
      <c r="B28" s="221"/>
      <c r="C28" s="245" t="s">
        <v>163</v>
      </c>
      <c r="D28" s="240"/>
      <c r="E28" s="240"/>
      <c r="F28" s="240"/>
      <c r="G28" s="240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143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39" t="str">
        <f>C28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8" s="213"/>
      <c r="BC28" s="213"/>
      <c r="BD28" s="213"/>
      <c r="BE28" s="213"/>
      <c r="BF28" s="213"/>
      <c r="BG28" s="213"/>
      <c r="BH28" s="213"/>
    </row>
    <row r="29" spans="1:60" outlineLevel="2">
      <c r="A29" s="220"/>
      <c r="B29" s="221"/>
      <c r="C29" s="246"/>
      <c r="D29" s="241"/>
      <c r="E29" s="241"/>
      <c r="F29" s="241"/>
      <c r="G29" s="241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144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>
      <c r="A30" s="232">
        <v>7</v>
      </c>
      <c r="B30" s="233" t="s">
        <v>164</v>
      </c>
      <c r="C30" s="244" t="s">
        <v>165</v>
      </c>
      <c r="D30" s="234" t="s">
        <v>137</v>
      </c>
      <c r="E30" s="235">
        <v>1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5">
        <v>0</v>
      </c>
      <c r="O30" s="235">
        <f>ROUND(E30*N30,2)</f>
        <v>0</v>
      </c>
      <c r="P30" s="235">
        <v>0</v>
      </c>
      <c r="Q30" s="235">
        <f>ROUND(E30*P30,2)</f>
        <v>0</v>
      </c>
      <c r="R30" s="237"/>
      <c r="S30" s="237" t="s">
        <v>138</v>
      </c>
      <c r="T30" s="238" t="s">
        <v>139</v>
      </c>
      <c r="U30" s="223">
        <v>0</v>
      </c>
      <c r="V30" s="223">
        <f>ROUND(E30*U30,2)</f>
        <v>0</v>
      </c>
      <c r="W30" s="223"/>
      <c r="X30" s="223" t="s">
        <v>107</v>
      </c>
      <c r="Y30" s="223" t="s">
        <v>140</v>
      </c>
      <c r="Z30" s="213"/>
      <c r="AA30" s="213"/>
      <c r="AB30" s="213"/>
      <c r="AC30" s="213"/>
      <c r="AD30" s="213"/>
      <c r="AE30" s="213"/>
      <c r="AF30" s="213"/>
      <c r="AG30" s="213" t="s">
        <v>141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33.75" outlineLevel="2">
      <c r="A31" s="220"/>
      <c r="B31" s="221"/>
      <c r="C31" s="245" t="s">
        <v>166</v>
      </c>
      <c r="D31" s="240"/>
      <c r="E31" s="240"/>
      <c r="F31" s="240"/>
      <c r="G31" s="240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143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39" t="str">
        <f>C31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1" s="213"/>
      <c r="BC31" s="213"/>
      <c r="BD31" s="213"/>
      <c r="BE31" s="213"/>
      <c r="BF31" s="213"/>
      <c r="BG31" s="213"/>
      <c r="BH31" s="213"/>
    </row>
    <row r="32" spans="1:60" outlineLevel="2">
      <c r="A32" s="220"/>
      <c r="B32" s="221"/>
      <c r="C32" s="246"/>
      <c r="D32" s="241"/>
      <c r="E32" s="241"/>
      <c r="F32" s="241"/>
      <c r="G32" s="241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144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>
      <c r="A33" s="232">
        <v>8</v>
      </c>
      <c r="B33" s="233" t="s">
        <v>167</v>
      </c>
      <c r="C33" s="244" t="s">
        <v>168</v>
      </c>
      <c r="D33" s="234" t="s">
        <v>137</v>
      </c>
      <c r="E33" s="235">
        <v>1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5">
        <v>0</v>
      </c>
      <c r="O33" s="235">
        <f>ROUND(E33*N33,2)</f>
        <v>0</v>
      </c>
      <c r="P33" s="235">
        <v>0</v>
      </c>
      <c r="Q33" s="235">
        <f>ROUND(E33*P33,2)</f>
        <v>0</v>
      </c>
      <c r="R33" s="237"/>
      <c r="S33" s="237" t="s">
        <v>138</v>
      </c>
      <c r="T33" s="238" t="s">
        <v>139</v>
      </c>
      <c r="U33" s="223">
        <v>0</v>
      </c>
      <c r="V33" s="223">
        <f>ROUND(E33*U33,2)</f>
        <v>0</v>
      </c>
      <c r="W33" s="223"/>
      <c r="X33" s="223" t="s">
        <v>107</v>
      </c>
      <c r="Y33" s="223" t="s">
        <v>140</v>
      </c>
      <c r="Z33" s="213"/>
      <c r="AA33" s="213"/>
      <c r="AB33" s="213"/>
      <c r="AC33" s="213"/>
      <c r="AD33" s="213"/>
      <c r="AE33" s="213"/>
      <c r="AF33" s="213"/>
      <c r="AG33" s="213" t="s">
        <v>141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2">
      <c r="A34" s="220"/>
      <c r="B34" s="221"/>
      <c r="C34" s="245" t="s">
        <v>169</v>
      </c>
      <c r="D34" s="240"/>
      <c r="E34" s="240"/>
      <c r="F34" s="240"/>
      <c r="G34" s="240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143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39" t="str">
        <f>C34</f>
        <v>Náklady na vyhotovení dokumentace skutečného provedení stavby a její předání objednateli v požadované formě a požadovaném Zahrnuje také zaměření skutečného provedení stavby</v>
      </c>
      <c r="BB34" s="213"/>
      <c r="BC34" s="213"/>
      <c r="BD34" s="213"/>
      <c r="BE34" s="213"/>
      <c r="BF34" s="213"/>
      <c r="BG34" s="213"/>
      <c r="BH34" s="213"/>
    </row>
    <row r="35" spans="1:60" outlineLevel="2">
      <c r="A35" s="220"/>
      <c r="B35" s="221"/>
      <c r="C35" s="246"/>
      <c r="D35" s="241"/>
      <c r="E35" s="241"/>
      <c r="F35" s="241"/>
      <c r="G35" s="241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144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>
      <c r="A36" s="232">
        <v>9</v>
      </c>
      <c r="B36" s="233" t="s">
        <v>170</v>
      </c>
      <c r="C36" s="244" t="s">
        <v>171</v>
      </c>
      <c r="D36" s="234" t="s">
        <v>137</v>
      </c>
      <c r="E36" s="235">
        <v>1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5">
        <v>0</v>
      </c>
      <c r="O36" s="235">
        <f>ROUND(E36*N36,2)</f>
        <v>0</v>
      </c>
      <c r="P36" s="235">
        <v>0</v>
      </c>
      <c r="Q36" s="235">
        <f>ROUND(E36*P36,2)</f>
        <v>0</v>
      </c>
      <c r="R36" s="237"/>
      <c r="S36" s="237" t="s">
        <v>138</v>
      </c>
      <c r="T36" s="238" t="s">
        <v>139</v>
      </c>
      <c r="U36" s="223">
        <v>0</v>
      </c>
      <c r="V36" s="223">
        <f>ROUND(E36*U36,2)</f>
        <v>0</v>
      </c>
      <c r="W36" s="223"/>
      <c r="X36" s="223" t="s">
        <v>107</v>
      </c>
      <c r="Y36" s="223" t="s">
        <v>140</v>
      </c>
      <c r="Z36" s="213"/>
      <c r="AA36" s="213"/>
      <c r="AB36" s="213"/>
      <c r="AC36" s="213"/>
      <c r="AD36" s="213"/>
      <c r="AE36" s="213"/>
      <c r="AF36" s="213"/>
      <c r="AG36" s="213" t="s">
        <v>141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>
      <c r="A37" s="220"/>
      <c r="B37" s="221"/>
      <c r="C37" s="245" t="s">
        <v>172</v>
      </c>
      <c r="D37" s="240"/>
      <c r="E37" s="240"/>
      <c r="F37" s="240"/>
      <c r="G37" s="240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143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39" t="str">
        <f>C37</f>
        <v>náklady spojené s provedením všech technickými normami předepsaných zkoušek a revizí stavebních konstrukcí nebo stavebních prací.</v>
      </c>
      <c r="BB37" s="213"/>
      <c r="BC37" s="213"/>
      <c r="BD37" s="213"/>
      <c r="BE37" s="213"/>
      <c r="BF37" s="213"/>
      <c r="BG37" s="213"/>
      <c r="BH37" s="213"/>
    </row>
    <row r="38" spans="1:60" outlineLevel="2">
      <c r="A38" s="220"/>
      <c r="B38" s="221"/>
      <c r="C38" s="246"/>
      <c r="D38" s="241"/>
      <c r="E38" s="241"/>
      <c r="F38" s="241"/>
      <c r="G38" s="241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144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>
      <c r="A39" s="232">
        <v>10</v>
      </c>
      <c r="B39" s="233" t="s">
        <v>173</v>
      </c>
      <c r="C39" s="244" t="s">
        <v>174</v>
      </c>
      <c r="D39" s="234" t="s">
        <v>158</v>
      </c>
      <c r="E39" s="235">
        <v>1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5">
        <v>0</v>
      </c>
      <c r="O39" s="235">
        <f>ROUND(E39*N39,2)</f>
        <v>0</v>
      </c>
      <c r="P39" s="235">
        <v>0</v>
      </c>
      <c r="Q39" s="235">
        <f>ROUND(E39*P39,2)</f>
        <v>0</v>
      </c>
      <c r="R39" s="237"/>
      <c r="S39" s="237" t="s">
        <v>159</v>
      </c>
      <c r="T39" s="238" t="s">
        <v>139</v>
      </c>
      <c r="U39" s="223">
        <v>0</v>
      </c>
      <c r="V39" s="223">
        <f>ROUND(E39*U39,2)</f>
        <v>0</v>
      </c>
      <c r="W39" s="223"/>
      <c r="X39" s="223" t="s">
        <v>107</v>
      </c>
      <c r="Y39" s="223" t="s">
        <v>140</v>
      </c>
      <c r="Z39" s="213"/>
      <c r="AA39" s="213"/>
      <c r="AB39" s="213"/>
      <c r="AC39" s="213"/>
      <c r="AD39" s="213"/>
      <c r="AE39" s="213"/>
      <c r="AF39" s="213"/>
      <c r="AG39" s="213" t="s">
        <v>141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>
      <c r="A40" s="220"/>
      <c r="B40" s="221"/>
      <c r="C40" s="245" t="s">
        <v>175</v>
      </c>
      <c r="D40" s="240"/>
      <c r="E40" s="240"/>
      <c r="F40" s="240"/>
      <c r="G40" s="240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143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39" t="str">
        <f>C40</f>
        <v>Náklady spojené s publicitou projektu, zajištění informovanosti veřejnosti - především přímo dotčené stavbou, informační bilboard, ap.</v>
      </c>
      <c r="BB40" s="213"/>
      <c r="BC40" s="213"/>
      <c r="BD40" s="213"/>
      <c r="BE40" s="213"/>
      <c r="BF40" s="213"/>
      <c r="BG40" s="213"/>
      <c r="BH40" s="213"/>
    </row>
    <row r="41" spans="1:60" outlineLevel="2">
      <c r="A41" s="220"/>
      <c r="B41" s="221"/>
      <c r="C41" s="246"/>
      <c r="D41" s="241"/>
      <c r="E41" s="241"/>
      <c r="F41" s="241"/>
      <c r="G41" s="241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144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>
      <c r="A42" s="232">
        <v>11</v>
      </c>
      <c r="B42" s="233" t="s">
        <v>176</v>
      </c>
      <c r="C42" s="244" t="s">
        <v>177</v>
      </c>
      <c r="D42" s="234" t="s">
        <v>158</v>
      </c>
      <c r="E42" s="235">
        <v>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5">
        <v>0</v>
      </c>
      <c r="O42" s="235">
        <f>ROUND(E42*N42,2)</f>
        <v>0</v>
      </c>
      <c r="P42" s="235">
        <v>0</v>
      </c>
      <c r="Q42" s="235">
        <f>ROUND(E42*P42,2)</f>
        <v>0</v>
      </c>
      <c r="R42" s="237"/>
      <c r="S42" s="237" t="s">
        <v>159</v>
      </c>
      <c r="T42" s="238" t="s">
        <v>139</v>
      </c>
      <c r="U42" s="223">
        <v>0</v>
      </c>
      <c r="V42" s="223">
        <f>ROUND(E42*U42,2)</f>
        <v>0</v>
      </c>
      <c r="W42" s="223"/>
      <c r="X42" s="223" t="s">
        <v>107</v>
      </c>
      <c r="Y42" s="223" t="s">
        <v>140</v>
      </c>
      <c r="Z42" s="213"/>
      <c r="AA42" s="213"/>
      <c r="AB42" s="213"/>
      <c r="AC42" s="213"/>
      <c r="AD42" s="213"/>
      <c r="AE42" s="213"/>
      <c r="AF42" s="213"/>
      <c r="AG42" s="213" t="s">
        <v>141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>
      <c r="A43" s="220"/>
      <c r="B43" s="221"/>
      <c r="C43" s="245" t="s">
        <v>178</v>
      </c>
      <c r="D43" s="240"/>
      <c r="E43" s="240"/>
      <c r="F43" s="240"/>
      <c r="G43" s="240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143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39" t="str">
        <f>C43</f>
        <v>Náklady spojené s dodržením podmínek uvedených dokumentech vyhlášené soutěže a dalších především obchodních podmínek smlouvy.</v>
      </c>
      <c r="BB43" s="213"/>
      <c r="BC43" s="213"/>
      <c r="BD43" s="213"/>
      <c r="BE43" s="213"/>
      <c r="BF43" s="213"/>
      <c r="BG43" s="213"/>
      <c r="BH43" s="213"/>
    </row>
    <row r="44" spans="1:60" outlineLevel="2">
      <c r="A44" s="220"/>
      <c r="B44" s="221"/>
      <c r="C44" s="246"/>
      <c r="D44" s="241"/>
      <c r="E44" s="241"/>
      <c r="F44" s="241"/>
      <c r="G44" s="241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144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>
      <c r="A45" s="3"/>
      <c r="B45" s="4"/>
      <c r="C45" s="248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v>15</v>
      </c>
      <c r="AF45">
        <v>21</v>
      </c>
      <c r="AG45" t="s">
        <v>119</v>
      </c>
    </row>
    <row r="46" spans="1:60">
      <c r="A46" s="216"/>
      <c r="B46" s="217" t="s">
        <v>29</v>
      </c>
      <c r="C46" s="249"/>
      <c r="D46" s="218"/>
      <c r="E46" s="219"/>
      <c r="F46" s="219"/>
      <c r="G46" s="231">
        <f>G8+G26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f>SUMIF(L7:L44,AE45,G7:G44)</f>
        <v>0</v>
      </c>
      <c r="AF46">
        <f>SUMIF(L7:L44,AF45,G7:G44)</f>
        <v>0</v>
      </c>
      <c r="AG46" t="s">
        <v>179</v>
      </c>
    </row>
    <row r="47" spans="1:60">
      <c r="C47" s="250"/>
      <c r="D47" s="10"/>
      <c r="AG47" t="s">
        <v>180</v>
      </c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 formatRows="0"/>
  <mergeCells count="28">
    <mergeCell ref="C40:G40"/>
    <mergeCell ref="C41:G41"/>
    <mergeCell ref="C43:G43"/>
    <mergeCell ref="C44:G44"/>
    <mergeCell ref="C31:G31"/>
    <mergeCell ref="C32:G32"/>
    <mergeCell ref="C34:G34"/>
    <mergeCell ref="C35:G35"/>
    <mergeCell ref="C37:G37"/>
    <mergeCell ref="C38:G38"/>
    <mergeCell ref="C21:G21"/>
    <mergeCell ref="C22:G22"/>
    <mergeCell ref="C24:G24"/>
    <mergeCell ref="C25:G25"/>
    <mergeCell ref="C28:G28"/>
    <mergeCell ref="C29:G29"/>
    <mergeCell ref="C13:G13"/>
    <mergeCell ref="C14:G14"/>
    <mergeCell ref="C15:G15"/>
    <mergeCell ref="C16:G16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181</v>
      </c>
      <c r="B1" s="198"/>
      <c r="C1" s="198"/>
      <c r="D1" s="198"/>
      <c r="E1" s="198"/>
      <c r="F1" s="198"/>
      <c r="G1" s="198"/>
      <c r="AG1" t="s">
        <v>105</v>
      </c>
    </row>
    <row r="2" spans="1:60" ht="24.95" customHeight="1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106</v>
      </c>
    </row>
    <row r="3" spans="1:60" ht="24.95" customHeight="1">
      <c r="A3" s="199" t="s">
        <v>8</v>
      </c>
      <c r="B3" s="49" t="s">
        <v>50</v>
      </c>
      <c r="C3" s="202" t="s">
        <v>51</v>
      </c>
      <c r="D3" s="200"/>
      <c r="E3" s="200"/>
      <c r="F3" s="200"/>
      <c r="G3" s="201"/>
      <c r="AC3" s="177" t="s">
        <v>106</v>
      </c>
      <c r="AG3" t="s">
        <v>109</v>
      </c>
    </row>
    <row r="4" spans="1:60" ht="24.95" customHeight="1">
      <c r="A4" s="203" t="s">
        <v>9</v>
      </c>
      <c r="B4" s="204" t="s">
        <v>52</v>
      </c>
      <c r="C4" s="205" t="s">
        <v>53</v>
      </c>
      <c r="D4" s="206"/>
      <c r="E4" s="206"/>
      <c r="F4" s="206"/>
      <c r="G4" s="207"/>
      <c r="AG4" t="s">
        <v>110</v>
      </c>
    </row>
    <row r="5" spans="1:60">
      <c r="D5" s="10"/>
    </row>
    <row r="6" spans="1:60" ht="38.25">
      <c r="A6" s="209" t="s">
        <v>111</v>
      </c>
      <c r="B6" s="211" t="s">
        <v>112</v>
      </c>
      <c r="C6" s="211" t="s">
        <v>113</v>
      </c>
      <c r="D6" s="210" t="s">
        <v>114</v>
      </c>
      <c r="E6" s="209" t="s">
        <v>115</v>
      </c>
      <c r="F6" s="208" t="s">
        <v>116</v>
      </c>
      <c r="G6" s="209" t="s">
        <v>29</v>
      </c>
      <c r="H6" s="212" t="s">
        <v>30</v>
      </c>
      <c r="I6" s="212" t="s">
        <v>117</v>
      </c>
      <c r="J6" s="212" t="s">
        <v>31</v>
      </c>
      <c r="K6" s="212" t="s">
        <v>118</v>
      </c>
      <c r="L6" s="212" t="s">
        <v>119</v>
      </c>
      <c r="M6" s="212" t="s">
        <v>120</v>
      </c>
      <c r="N6" s="212" t="s">
        <v>121</v>
      </c>
      <c r="O6" s="212" t="s">
        <v>122</v>
      </c>
      <c r="P6" s="212" t="s">
        <v>123</v>
      </c>
      <c r="Q6" s="212" t="s">
        <v>124</v>
      </c>
      <c r="R6" s="212" t="s">
        <v>125</v>
      </c>
      <c r="S6" s="212" t="s">
        <v>126</v>
      </c>
      <c r="T6" s="212" t="s">
        <v>127</v>
      </c>
      <c r="U6" s="212" t="s">
        <v>128</v>
      </c>
      <c r="V6" s="212" t="s">
        <v>129</v>
      </c>
      <c r="W6" s="212" t="s">
        <v>130</v>
      </c>
      <c r="X6" s="212" t="s">
        <v>131</v>
      </c>
      <c r="Y6" s="212" t="s">
        <v>132</v>
      </c>
    </row>
    <row r="7" spans="1:60" hidden="1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>
      <c r="A8" s="225" t="s">
        <v>133</v>
      </c>
      <c r="B8" s="226" t="s">
        <v>79</v>
      </c>
      <c r="C8" s="243" t="s">
        <v>80</v>
      </c>
      <c r="D8" s="227"/>
      <c r="E8" s="228"/>
      <c r="F8" s="229"/>
      <c r="G8" s="229">
        <f>SUMIF(AG9:AG112,"&lt;&gt;NOR",G9:G112)</f>
        <v>0</v>
      </c>
      <c r="H8" s="229"/>
      <c r="I8" s="229">
        <f>SUM(I9:I112)</f>
        <v>0</v>
      </c>
      <c r="J8" s="229"/>
      <c r="K8" s="229">
        <f>SUM(K9:K112)</f>
        <v>0</v>
      </c>
      <c r="L8" s="229"/>
      <c r="M8" s="229">
        <f>SUM(M9:M112)</f>
        <v>0</v>
      </c>
      <c r="N8" s="228"/>
      <c r="O8" s="228">
        <f>SUM(O9:O112)</f>
        <v>0.25</v>
      </c>
      <c r="P8" s="228"/>
      <c r="Q8" s="228">
        <f>SUM(Q9:Q112)</f>
        <v>47.3</v>
      </c>
      <c r="R8" s="229"/>
      <c r="S8" s="229"/>
      <c r="T8" s="230"/>
      <c r="U8" s="224"/>
      <c r="V8" s="224">
        <f>SUM(V9:V112)</f>
        <v>99.889999999999986</v>
      </c>
      <c r="W8" s="224"/>
      <c r="X8" s="224"/>
      <c r="Y8" s="224"/>
      <c r="AG8" t="s">
        <v>134</v>
      </c>
    </row>
    <row r="9" spans="1:60" ht="22.5" outlineLevel="1">
      <c r="A9" s="232">
        <v>1</v>
      </c>
      <c r="B9" s="233" t="s">
        <v>182</v>
      </c>
      <c r="C9" s="244" t="s">
        <v>183</v>
      </c>
      <c r="D9" s="234" t="s">
        <v>184</v>
      </c>
      <c r="E9" s="235">
        <v>5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0.22500000000000001</v>
      </c>
      <c r="Q9" s="235">
        <f>ROUND(E9*P9,2)</f>
        <v>1.1299999999999999</v>
      </c>
      <c r="R9" s="237" t="s">
        <v>185</v>
      </c>
      <c r="S9" s="237" t="s">
        <v>138</v>
      </c>
      <c r="T9" s="238" t="s">
        <v>138</v>
      </c>
      <c r="U9" s="223">
        <v>0.14199999999999999</v>
      </c>
      <c r="V9" s="223">
        <f>ROUND(E9*U9,2)</f>
        <v>0.71</v>
      </c>
      <c r="W9" s="223"/>
      <c r="X9" s="223" t="s">
        <v>186</v>
      </c>
      <c r="Y9" s="223" t="s">
        <v>140</v>
      </c>
      <c r="Z9" s="213"/>
      <c r="AA9" s="213"/>
      <c r="AB9" s="213"/>
      <c r="AC9" s="213"/>
      <c r="AD9" s="213"/>
      <c r="AE9" s="213"/>
      <c r="AF9" s="213"/>
      <c r="AG9" s="213" t="s">
        <v>187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>
      <c r="A10" s="220"/>
      <c r="B10" s="221"/>
      <c r="C10" s="256" t="s">
        <v>188</v>
      </c>
      <c r="D10" s="254"/>
      <c r="E10" s="254"/>
      <c r="F10" s="254"/>
      <c r="G10" s="254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189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>
      <c r="A11" s="220"/>
      <c r="B11" s="221"/>
      <c r="C11" s="257" t="s">
        <v>190</v>
      </c>
      <c r="D11" s="252"/>
      <c r="E11" s="253">
        <v>5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191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>
      <c r="A12" s="220"/>
      <c r="B12" s="221"/>
      <c r="C12" s="257" t="s">
        <v>192</v>
      </c>
      <c r="D12" s="252"/>
      <c r="E12" s="253"/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191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>
      <c r="A13" s="220"/>
      <c r="B13" s="221"/>
      <c r="C13" s="246"/>
      <c r="D13" s="241"/>
      <c r="E13" s="241"/>
      <c r="F13" s="241"/>
      <c r="G13" s="241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144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>
      <c r="A14" s="232">
        <v>2</v>
      </c>
      <c r="B14" s="233" t="s">
        <v>193</v>
      </c>
      <c r="C14" s="244" t="s">
        <v>194</v>
      </c>
      <c r="D14" s="234" t="s">
        <v>184</v>
      </c>
      <c r="E14" s="235">
        <v>40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5">
        <v>0</v>
      </c>
      <c r="O14" s="235">
        <f>ROUND(E14*N14,2)</f>
        <v>0</v>
      </c>
      <c r="P14" s="235">
        <v>0.33</v>
      </c>
      <c r="Q14" s="235">
        <f>ROUND(E14*P14,2)</f>
        <v>13.2</v>
      </c>
      <c r="R14" s="237" t="s">
        <v>185</v>
      </c>
      <c r="S14" s="237" t="s">
        <v>138</v>
      </c>
      <c r="T14" s="238" t="s">
        <v>138</v>
      </c>
      <c r="U14" s="223">
        <v>0.3135</v>
      </c>
      <c r="V14" s="223">
        <f>ROUND(E14*U14,2)</f>
        <v>12.54</v>
      </c>
      <c r="W14" s="223"/>
      <c r="X14" s="223" t="s">
        <v>186</v>
      </c>
      <c r="Y14" s="223" t="s">
        <v>140</v>
      </c>
      <c r="Z14" s="213"/>
      <c r="AA14" s="213"/>
      <c r="AB14" s="213"/>
      <c r="AC14" s="213"/>
      <c r="AD14" s="213"/>
      <c r="AE14" s="213"/>
      <c r="AF14" s="213"/>
      <c r="AG14" s="213" t="s">
        <v>187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>
      <c r="A15" s="220"/>
      <c r="B15" s="221"/>
      <c r="C15" s="257" t="s">
        <v>195</v>
      </c>
      <c r="D15" s="252"/>
      <c r="E15" s="253"/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191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3">
      <c r="A16" s="220"/>
      <c r="B16" s="221"/>
      <c r="C16" s="257" t="s">
        <v>196</v>
      </c>
      <c r="D16" s="252"/>
      <c r="E16" s="253">
        <v>5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191</v>
      </c>
      <c r="AH16" s="213">
        <v>5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>
      <c r="A17" s="220"/>
      <c r="B17" s="221"/>
      <c r="C17" s="257" t="s">
        <v>197</v>
      </c>
      <c r="D17" s="252"/>
      <c r="E17" s="253">
        <v>35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191</v>
      </c>
      <c r="AH17" s="213">
        <v>5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>
      <c r="A18" s="220"/>
      <c r="B18" s="221"/>
      <c r="C18" s="246"/>
      <c r="D18" s="241"/>
      <c r="E18" s="241"/>
      <c r="F18" s="241"/>
      <c r="G18" s="241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144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>
      <c r="A19" s="232">
        <v>3</v>
      </c>
      <c r="B19" s="233" t="s">
        <v>198</v>
      </c>
      <c r="C19" s="244" t="s">
        <v>199</v>
      </c>
      <c r="D19" s="234" t="s">
        <v>184</v>
      </c>
      <c r="E19" s="235">
        <v>40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5">
        <v>0</v>
      </c>
      <c r="O19" s="235">
        <f>ROUND(E19*N19,2)</f>
        <v>0</v>
      </c>
      <c r="P19" s="235">
        <v>0.33</v>
      </c>
      <c r="Q19" s="235">
        <f>ROUND(E19*P19,2)</f>
        <v>13.2</v>
      </c>
      <c r="R19" s="237" t="s">
        <v>185</v>
      </c>
      <c r="S19" s="237" t="s">
        <v>138</v>
      </c>
      <c r="T19" s="238" t="s">
        <v>138</v>
      </c>
      <c r="U19" s="223">
        <v>0.52649999999999997</v>
      </c>
      <c r="V19" s="223">
        <f>ROUND(E19*U19,2)</f>
        <v>21.06</v>
      </c>
      <c r="W19" s="223"/>
      <c r="X19" s="223" t="s">
        <v>186</v>
      </c>
      <c r="Y19" s="223" t="s">
        <v>140</v>
      </c>
      <c r="Z19" s="213"/>
      <c r="AA19" s="213"/>
      <c r="AB19" s="213"/>
      <c r="AC19" s="213"/>
      <c r="AD19" s="213"/>
      <c r="AE19" s="213"/>
      <c r="AF19" s="213"/>
      <c r="AG19" s="213" t="s">
        <v>187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>
      <c r="A20" s="220"/>
      <c r="B20" s="221"/>
      <c r="C20" s="257" t="s">
        <v>195</v>
      </c>
      <c r="D20" s="252"/>
      <c r="E20" s="253"/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191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>
      <c r="A21" s="220"/>
      <c r="B21" s="221"/>
      <c r="C21" s="257" t="s">
        <v>196</v>
      </c>
      <c r="D21" s="252"/>
      <c r="E21" s="253">
        <v>5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191</v>
      </c>
      <c r="AH21" s="213">
        <v>5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>
      <c r="A22" s="220"/>
      <c r="B22" s="221"/>
      <c r="C22" s="257" t="s">
        <v>197</v>
      </c>
      <c r="D22" s="252"/>
      <c r="E22" s="253">
        <v>35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191</v>
      </c>
      <c r="AH22" s="213">
        <v>5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>
      <c r="A23" s="220"/>
      <c r="B23" s="221"/>
      <c r="C23" s="246"/>
      <c r="D23" s="241"/>
      <c r="E23" s="241"/>
      <c r="F23" s="241"/>
      <c r="G23" s="241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144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>
      <c r="A24" s="232">
        <v>4</v>
      </c>
      <c r="B24" s="233" t="s">
        <v>200</v>
      </c>
      <c r="C24" s="244" t="s">
        <v>201</v>
      </c>
      <c r="D24" s="234" t="s">
        <v>184</v>
      </c>
      <c r="E24" s="235">
        <v>35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5">
        <v>0</v>
      </c>
      <c r="O24" s="235">
        <f>ROUND(E24*N24,2)</f>
        <v>0</v>
      </c>
      <c r="P24" s="235">
        <v>0.33</v>
      </c>
      <c r="Q24" s="235">
        <f>ROUND(E24*P24,2)</f>
        <v>11.55</v>
      </c>
      <c r="R24" s="237" t="s">
        <v>185</v>
      </c>
      <c r="S24" s="237" t="s">
        <v>138</v>
      </c>
      <c r="T24" s="238" t="s">
        <v>138</v>
      </c>
      <c r="U24" s="223">
        <v>0.625</v>
      </c>
      <c r="V24" s="223">
        <f>ROUND(E24*U24,2)</f>
        <v>21.88</v>
      </c>
      <c r="W24" s="223"/>
      <c r="X24" s="223" t="s">
        <v>186</v>
      </c>
      <c r="Y24" s="223" t="s">
        <v>140</v>
      </c>
      <c r="Z24" s="213"/>
      <c r="AA24" s="213"/>
      <c r="AB24" s="213"/>
      <c r="AC24" s="213"/>
      <c r="AD24" s="213"/>
      <c r="AE24" s="213"/>
      <c r="AF24" s="213"/>
      <c r="AG24" s="213" t="s">
        <v>187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>
      <c r="A25" s="220"/>
      <c r="B25" s="221"/>
      <c r="C25" s="257" t="s">
        <v>202</v>
      </c>
      <c r="D25" s="252"/>
      <c r="E25" s="253">
        <v>35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191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3">
      <c r="A26" s="220"/>
      <c r="B26" s="221"/>
      <c r="C26" s="257" t="s">
        <v>192</v>
      </c>
      <c r="D26" s="252"/>
      <c r="E26" s="253"/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191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>
      <c r="A27" s="220"/>
      <c r="B27" s="221"/>
      <c r="C27" s="246"/>
      <c r="D27" s="241"/>
      <c r="E27" s="241"/>
      <c r="F27" s="241"/>
      <c r="G27" s="241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144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>
      <c r="A28" s="232">
        <v>5</v>
      </c>
      <c r="B28" s="233" t="s">
        <v>203</v>
      </c>
      <c r="C28" s="244" t="s">
        <v>204</v>
      </c>
      <c r="D28" s="234" t="s">
        <v>184</v>
      </c>
      <c r="E28" s="235">
        <v>33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5">
        <v>0</v>
      </c>
      <c r="O28" s="235">
        <f>ROUND(E28*N28,2)</f>
        <v>0</v>
      </c>
      <c r="P28" s="235">
        <v>0.11</v>
      </c>
      <c r="Q28" s="235">
        <f>ROUND(E28*P28,2)</f>
        <v>3.63</v>
      </c>
      <c r="R28" s="237" t="s">
        <v>185</v>
      </c>
      <c r="S28" s="237" t="s">
        <v>138</v>
      </c>
      <c r="T28" s="238" t="s">
        <v>138</v>
      </c>
      <c r="U28" s="223">
        <v>0.08</v>
      </c>
      <c r="V28" s="223">
        <f>ROUND(E28*U28,2)</f>
        <v>2.64</v>
      </c>
      <c r="W28" s="223"/>
      <c r="X28" s="223" t="s">
        <v>186</v>
      </c>
      <c r="Y28" s="223" t="s">
        <v>140</v>
      </c>
      <c r="Z28" s="213"/>
      <c r="AA28" s="213"/>
      <c r="AB28" s="213"/>
      <c r="AC28" s="213"/>
      <c r="AD28" s="213"/>
      <c r="AE28" s="213"/>
      <c r="AF28" s="213"/>
      <c r="AG28" s="213" t="s">
        <v>187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2">
      <c r="A29" s="220"/>
      <c r="B29" s="221"/>
      <c r="C29" s="256" t="s">
        <v>205</v>
      </c>
      <c r="D29" s="254"/>
      <c r="E29" s="254"/>
      <c r="F29" s="254"/>
      <c r="G29" s="254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189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39" t="str">
        <f>C29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9" s="213"/>
      <c r="BC29" s="213"/>
      <c r="BD29" s="213"/>
      <c r="BE29" s="213"/>
      <c r="BF29" s="213"/>
      <c r="BG29" s="213"/>
      <c r="BH29" s="213"/>
    </row>
    <row r="30" spans="1:60" outlineLevel="2">
      <c r="A30" s="220"/>
      <c r="B30" s="221"/>
      <c r="C30" s="257" t="s">
        <v>206</v>
      </c>
      <c r="D30" s="252"/>
      <c r="E30" s="253">
        <v>33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191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3">
      <c r="A31" s="220"/>
      <c r="B31" s="221"/>
      <c r="C31" s="257" t="s">
        <v>192</v>
      </c>
      <c r="D31" s="252"/>
      <c r="E31" s="253"/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191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>
      <c r="A32" s="220"/>
      <c r="B32" s="221"/>
      <c r="C32" s="246"/>
      <c r="D32" s="241"/>
      <c r="E32" s="241"/>
      <c r="F32" s="241"/>
      <c r="G32" s="241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144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>
      <c r="A33" s="232">
        <v>6</v>
      </c>
      <c r="B33" s="233" t="s">
        <v>207</v>
      </c>
      <c r="C33" s="244" t="s">
        <v>208</v>
      </c>
      <c r="D33" s="234" t="s">
        <v>209</v>
      </c>
      <c r="E33" s="235">
        <v>17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5">
        <v>0</v>
      </c>
      <c r="O33" s="235">
        <f>ROUND(E33*N33,2)</f>
        <v>0</v>
      </c>
      <c r="P33" s="235">
        <v>0.27</v>
      </c>
      <c r="Q33" s="235">
        <f>ROUND(E33*P33,2)</f>
        <v>4.59</v>
      </c>
      <c r="R33" s="237" t="s">
        <v>185</v>
      </c>
      <c r="S33" s="237" t="s">
        <v>138</v>
      </c>
      <c r="T33" s="238" t="s">
        <v>138</v>
      </c>
      <c r="U33" s="223">
        <v>0.123</v>
      </c>
      <c r="V33" s="223">
        <f>ROUND(E33*U33,2)</f>
        <v>2.09</v>
      </c>
      <c r="W33" s="223"/>
      <c r="X33" s="223" t="s">
        <v>186</v>
      </c>
      <c r="Y33" s="223" t="s">
        <v>140</v>
      </c>
      <c r="Z33" s="213"/>
      <c r="AA33" s="213"/>
      <c r="AB33" s="213"/>
      <c r="AC33" s="213"/>
      <c r="AD33" s="213"/>
      <c r="AE33" s="213"/>
      <c r="AF33" s="213"/>
      <c r="AG33" s="213" t="s">
        <v>187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>
      <c r="A34" s="220"/>
      <c r="B34" s="221"/>
      <c r="C34" s="256" t="s">
        <v>210</v>
      </c>
      <c r="D34" s="254"/>
      <c r="E34" s="254"/>
      <c r="F34" s="254"/>
      <c r="G34" s="254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189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39" t="str">
        <f>C34</f>
        <v>s vybouráním lože, s přemístěním hmot na skládku na vzdálenost do 3 m nebo naložením na dopravní prostředek</v>
      </c>
      <c r="BB34" s="213"/>
      <c r="BC34" s="213"/>
      <c r="BD34" s="213"/>
      <c r="BE34" s="213"/>
      <c r="BF34" s="213"/>
      <c r="BG34" s="213"/>
      <c r="BH34" s="213"/>
    </row>
    <row r="35" spans="1:60" outlineLevel="2">
      <c r="A35" s="220"/>
      <c r="B35" s="221"/>
      <c r="C35" s="257" t="s">
        <v>211</v>
      </c>
      <c r="D35" s="252"/>
      <c r="E35" s="253">
        <v>12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191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>
      <c r="A36" s="220"/>
      <c r="B36" s="221"/>
      <c r="C36" s="257" t="s">
        <v>212</v>
      </c>
      <c r="D36" s="252"/>
      <c r="E36" s="253">
        <v>5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191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3">
      <c r="A37" s="220"/>
      <c r="B37" s="221"/>
      <c r="C37" s="257" t="s">
        <v>192</v>
      </c>
      <c r="D37" s="252"/>
      <c r="E37" s="253"/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191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>
      <c r="A38" s="220"/>
      <c r="B38" s="221"/>
      <c r="C38" s="246"/>
      <c r="D38" s="241"/>
      <c r="E38" s="241"/>
      <c r="F38" s="241"/>
      <c r="G38" s="241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144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>
      <c r="A39" s="232">
        <v>7</v>
      </c>
      <c r="B39" s="233" t="s">
        <v>213</v>
      </c>
      <c r="C39" s="244" t="s">
        <v>214</v>
      </c>
      <c r="D39" s="234" t="s">
        <v>215</v>
      </c>
      <c r="E39" s="235">
        <v>11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5">
        <v>0</v>
      </c>
      <c r="O39" s="235">
        <f>ROUND(E39*N39,2)</f>
        <v>0</v>
      </c>
      <c r="P39" s="235">
        <v>0</v>
      </c>
      <c r="Q39" s="235">
        <f>ROUND(E39*P39,2)</f>
        <v>0</v>
      </c>
      <c r="R39" s="237" t="s">
        <v>216</v>
      </c>
      <c r="S39" s="237" t="s">
        <v>138</v>
      </c>
      <c r="T39" s="238" t="s">
        <v>138</v>
      </c>
      <c r="U39" s="223">
        <v>0.42199999999999999</v>
      </c>
      <c r="V39" s="223">
        <f>ROUND(E39*U39,2)</f>
        <v>4.6399999999999997</v>
      </c>
      <c r="W39" s="223"/>
      <c r="X39" s="223" t="s">
        <v>186</v>
      </c>
      <c r="Y39" s="223" t="s">
        <v>140</v>
      </c>
      <c r="Z39" s="213"/>
      <c r="AA39" s="213"/>
      <c r="AB39" s="213"/>
      <c r="AC39" s="213"/>
      <c r="AD39" s="213"/>
      <c r="AE39" s="213"/>
      <c r="AF39" s="213"/>
      <c r="AG39" s="213" t="s">
        <v>187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>
      <c r="A40" s="220"/>
      <c r="B40" s="221"/>
      <c r="C40" s="256" t="s">
        <v>217</v>
      </c>
      <c r="D40" s="254"/>
      <c r="E40" s="254"/>
      <c r="F40" s="254"/>
      <c r="G40" s="254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189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39" t="str">
        <f>C40</f>
        <v>s přemístěním výkopku v příčných profilech na vzdálenost do 15 m nebo s naložením na dopravní prostředek.</v>
      </c>
      <c r="BB40" s="213"/>
      <c r="BC40" s="213"/>
      <c r="BD40" s="213"/>
      <c r="BE40" s="213"/>
      <c r="BF40" s="213"/>
      <c r="BG40" s="213"/>
      <c r="BH40" s="213"/>
    </row>
    <row r="41" spans="1:60" outlineLevel="2">
      <c r="A41" s="220"/>
      <c r="B41" s="221"/>
      <c r="C41" s="257" t="s">
        <v>218</v>
      </c>
      <c r="D41" s="252"/>
      <c r="E41" s="253">
        <v>11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191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>
      <c r="A42" s="220"/>
      <c r="B42" s="221"/>
      <c r="C42" s="257" t="s">
        <v>219</v>
      </c>
      <c r="D42" s="252"/>
      <c r="E42" s="253"/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191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>
      <c r="A43" s="220"/>
      <c r="B43" s="221"/>
      <c r="C43" s="246"/>
      <c r="D43" s="241"/>
      <c r="E43" s="241"/>
      <c r="F43" s="241"/>
      <c r="G43" s="241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144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>
      <c r="A44" s="232">
        <v>8</v>
      </c>
      <c r="B44" s="233" t="s">
        <v>220</v>
      </c>
      <c r="C44" s="244" t="s">
        <v>221</v>
      </c>
      <c r="D44" s="234" t="s">
        <v>215</v>
      </c>
      <c r="E44" s="235">
        <v>11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5">
        <v>0</v>
      </c>
      <c r="O44" s="235">
        <f>ROUND(E44*N44,2)</f>
        <v>0</v>
      </c>
      <c r="P44" s="235">
        <v>0</v>
      </c>
      <c r="Q44" s="235">
        <f>ROUND(E44*P44,2)</f>
        <v>0</v>
      </c>
      <c r="R44" s="237" t="s">
        <v>216</v>
      </c>
      <c r="S44" s="237" t="s">
        <v>138</v>
      </c>
      <c r="T44" s="238" t="s">
        <v>138</v>
      </c>
      <c r="U44" s="223">
        <v>8.7999999999999995E-2</v>
      </c>
      <c r="V44" s="223">
        <f>ROUND(E44*U44,2)</f>
        <v>0.97</v>
      </c>
      <c r="W44" s="223"/>
      <c r="X44" s="223" t="s">
        <v>186</v>
      </c>
      <c r="Y44" s="223" t="s">
        <v>140</v>
      </c>
      <c r="Z44" s="213"/>
      <c r="AA44" s="213"/>
      <c r="AB44" s="213"/>
      <c r="AC44" s="213"/>
      <c r="AD44" s="213"/>
      <c r="AE44" s="213"/>
      <c r="AF44" s="213"/>
      <c r="AG44" s="213" t="s">
        <v>187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>
      <c r="A45" s="220"/>
      <c r="B45" s="221"/>
      <c r="C45" s="256" t="s">
        <v>217</v>
      </c>
      <c r="D45" s="254"/>
      <c r="E45" s="254"/>
      <c r="F45" s="254"/>
      <c r="G45" s="254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189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39" t="str">
        <f>C45</f>
        <v>s přemístěním výkopku v příčných profilech na vzdálenost do 15 m nebo s naložením na dopravní prostředek.</v>
      </c>
      <c r="BB45" s="213"/>
      <c r="BC45" s="213"/>
      <c r="BD45" s="213"/>
      <c r="BE45" s="213"/>
      <c r="BF45" s="213"/>
      <c r="BG45" s="213"/>
      <c r="BH45" s="213"/>
    </row>
    <row r="46" spans="1:60" outlineLevel="2">
      <c r="A46" s="220"/>
      <c r="B46" s="221"/>
      <c r="C46" s="257" t="s">
        <v>222</v>
      </c>
      <c r="D46" s="252"/>
      <c r="E46" s="253">
        <v>11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191</v>
      </c>
      <c r="AH46" s="213">
        <v>5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>
      <c r="A47" s="220"/>
      <c r="B47" s="221"/>
      <c r="C47" s="246"/>
      <c r="D47" s="241"/>
      <c r="E47" s="241"/>
      <c r="F47" s="241"/>
      <c r="G47" s="241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144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>
      <c r="A48" s="232">
        <v>9</v>
      </c>
      <c r="B48" s="233" t="s">
        <v>223</v>
      </c>
      <c r="C48" s="244" t="s">
        <v>224</v>
      </c>
      <c r="D48" s="234" t="s">
        <v>215</v>
      </c>
      <c r="E48" s="235">
        <v>9.1999999999999993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5">
        <v>0</v>
      </c>
      <c r="O48" s="235">
        <f>ROUND(E48*N48,2)</f>
        <v>0</v>
      </c>
      <c r="P48" s="235">
        <v>0</v>
      </c>
      <c r="Q48" s="235">
        <f>ROUND(E48*P48,2)</f>
        <v>0</v>
      </c>
      <c r="R48" s="237" t="s">
        <v>216</v>
      </c>
      <c r="S48" s="237" t="s">
        <v>138</v>
      </c>
      <c r="T48" s="238" t="s">
        <v>138</v>
      </c>
      <c r="U48" s="223">
        <v>0.48499999999999999</v>
      </c>
      <c r="V48" s="223">
        <f>ROUND(E48*U48,2)</f>
        <v>4.46</v>
      </c>
      <c r="W48" s="223"/>
      <c r="X48" s="223" t="s">
        <v>186</v>
      </c>
      <c r="Y48" s="223" t="s">
        <v>140</v>
      </c>
      <c r="Z48" s="213"/>
      <c r="AA48" s="213"/>
      <c r="AB48" s="213"/>
      <c r="AC48" s="213"/>
      <c r="AD48" s="213"/>
      <c r="AE48" s="213"/>
      <c r="AF48" s="213"/>
      <c r="AG48" s="213" t="s">
        <v>187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33.75" outlineLevel="2">
      <c r="A49" s="220"/>
      <c r="B49" s="221"/>
      <c r="C49" s="256" t="s">
        <v>225</v>
      </c>
      <c r="D49" s="254"/>
      <c r="E49" s="254"/>
      <c r="F49" s="254"/>
      <c r="G49" s="254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189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39" t="str">
        <f>C49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9" s="213"/>
      <c r="BC49" s="213"/>
      <c r="BD49" s="213"/>
      <c r="BE49" s="213"/>
      <c r="BF49" s="213"/>
      <c r="BG49" s="213"/>
      <c r="BH49" s="213"/>
    </row>
    <row r="50" spans="1:60" outlineLevel="2">
      <c r="A50" s="220"/>
      <c r="B50" s="221"/>
      <c r="C50" s="257" t="s">
        <v>226</v>
      </c>
      <c r="D50" s="252"/>
      <c r="E50" s="253">
        <v>9.1999999999999993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191</v>
      </c>
      <c r="AH50" s="213">
        <v>5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>
      <c r="A51" s="220"/>
      <c r="B51" s="221"/>
      <c r="C51" s="246"/>
      <c r="D51" s="241"/>
      <c r="E51" s="241"/>
      <c r="F51" s="241"/>
      <c r="G51" s="241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144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>
      <c r="A52" s="232">
        <v>10</v>
      </c>
      <c r="B52" s="233" t="s">
        <v>227</v>
      </c>
      <c r="C52" s="244" t="s">
        <v>228</v>
      </c>
      <c r="D52" s="234" t="s">
        <v>215</v>
      </c>
      <c r="E52" s="235">
        <v>9.1999999999999993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5">
        <v>0</v>
      </c>
      <c r="O52" s="235">
        <f>ROUND(E52*N52,2)</f>
        <v>0</v>
      </c>
      <c r="P52" s="235">
        <v>0</v>
      </c>
      <c r="Q52" s="235">
        <f>ROUND(E52*P52,2)</f>
        <v>0</v>
      </c>
      <c r="R52" s="237" t="s">
        <v>216</v>
      </c>
      <c r="S52" s="237" t="s">
        <v>138</v>
      </c>
      <c r="T52" s="238" t="s">
        <v>138</v>
      </c>
      <c r="U52" s="223">
        <v>0.14829999999999999</v>
      </c>
      <c r="V52" s="223">
        <f>ROUND(E52*U52,2)</f>
        <v>1.36</v>
      </c>
      <c r="W52" s="223"/>
      <c r="X52" s="223" t="s">
        <v>186</v>
      </c>
      <c r="Y52" s="223" t="s">
        <v>140</v>
      </c>
      <c r="Z52" s="213"/>
      <c r="AA52" s="213"/>
      <c r="AB52" s="213"/>
      <c r="AC52" s="213"/>
      <c r="AD52" s="213"/>
      <c r="AE52" s="213"/>
      <c r="AF52" s="213"/>
      <c r="AG52" s="213" t="s">
        <v>187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33.75" outlineLevel="2">
      <c r="A53" s="220"/>
      <c r="B53" s="221"/>
      <c r="C53" s="256" t="s">
        <v>225</v>
      </c>
      <c r="D53" s="254"/>
      <c r="E53" s="254"/>
      <c r="F53" s="254"/>
      <c r="G53" s="254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189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39" t="str">
        <f>C53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3" s="213"/>
      <c r="BC53" s="213"/>
      <c r="BD53" s="213"/>
      <c r="BE53" s="213"/>
      <c r="BF53" s="213"/>
      <c r="BG53" s="213"/>
      <c r="BH53" s="213"/>
    </row>
    <row r="54" spans="1:60" outlineLevel="2">
      <c r="A54" s="220"/>
      <c r="B54" s="221"/>
      <c r="C54" s="257" t="s">
        <v>229</v>
      </c>
      <c r="D54" s="252"/>
      <c r="E54" s="253">
        <v>9.1999999999999993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191</v>
      </c>
      <c r="AH54" s="213">
        <v>5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>
      <c r="A55" s="220"/>
      <c r="B55" s="221"/>
      <c r="C55" s="246"/>
      <c r="D55" s="241"/>
      <c r="E55" s="241"/>
      <c r="F55" s="241"/>
      <c r="G55" s="241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144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>
      <c r="A56" s="232">
        <v>11</v>
      </c>
      <c r="B56" s="233" t="s">
        <v>230</v>
      </c>
      <c r="C56" s="244" t="s">
        <v>231</v>
      </c>
      <c r="D56" s="234" t="s">
        <v>215</v>
      </c>
      <c r="E56" s="235">
        <v>17.2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5">
        <v>0</v>
      </c>
      <c r="O56" s="235">
        <f>ROUND(E56*N56,2)</f>
        <v>0</v>
      </c>
      <c r="P56" s="235">
        <v>0</v>
      </c>
      <c r="Q56" s="235">
        <f>ROUND(E56*P56,2)</f>
        <v>0</v>
      </c>
      <c r="R56" s="237" t="s">
        <v>216</v>
      </c>
      <c r="S56" s="237" t="s">
        <v>138</v>
      </c>
      <c r="T56" s="238" t="s">
        <v>138</v>
      </c>
      <c r="U56" s="223">
        <v>1.0999999999999999E-2</v>
      </c>
      <c r="V56" s="223">
        <f>ROUND(E56*U56,2)</f>
        <v>0.19</v>
      </c>
      <c r="W56" s="223"/>
      <c r="X56" s="223" t="s">
        <v>186</v>
      </c>
      <c r="Y56" s="223" t="s">
        <v>140</v>
      </c>
      <c r="Z56" s="213"/>
      <c r="AA56" s="213"/>
      <c r="AB56" s="213"/>
      <c r="AC56" s="213"/>
      <c r="AD56" s="213"/>
      <c r="AE56" s="213"/>
      <c r="AF56" s="213"/>
      <c r="AG56" s="213" t="s">
        <v>187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>
      <c r="A57" s="220"/>
      <c r="B57" s="221"/>
      <c r="C57" s="256" t="s">
        <v>232</v>
      </c>
      <c r="D57" s="254"/>
      <c r="E57" s="254"/>
      <c r="F57" s="254"/>
      <c r="G57" s="254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189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>
      <c r="A58" s="220"/>
      <c r="B58" s="221"/>
      <c r="C58" s="257" t="s">
        <v>233</v>
      </c>
      <c r="D58" s="252"/>
      <c r="E58" s="253"/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191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>
      <c r="A59" s="220"/>
      <c r="B59" s="221"/>
      <c r="C59" s="257" t="s">
        <v>222</v>
      </c>
      <c r="D59" s="252"/>
      <c r="E59" s="253">
        <v>11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191</v>
      </c>
      <c r="AH59" s="213">
        <v>5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3">
      <c r="A60" s="220"/>
      <c r="B60" s="221"/>
      <c r="C60" s="257" t="s">
        <v>234</v>
      </c>
      <c r="D60" s="252"/>
      <c r="E60" s="253">
        <v>-3</v>
      </c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191</v>
      </c>
      <c r="AH60" s="213">
        <v>5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>
      <c r="A61" s="220"/>
      <c r="B61" s="221"/>
      <c r="C61" s="257" t="s">
        <v>229</v>
      </c>
      <c r="D61" s="252"/>
      <c r="E61" s="253">
        <v>9.1999999999999993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191</v>
      </c>
      <c r="AH61" s="213">
        <v>5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>
      <c r="A62" s="220"/>
      <c r="B62" s="221"/>
      <c r="C62" s="246"/>
      <c r="D62" s="241"/>
      <c r="E62" s="241"/>
      <c r="F62" s="241"/>
      <c r="G62" s="241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144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33.75" outlineLevel="1">
      <c r="A63" s="232">
        <v>12</v>
      </c>
      <c r="B63" s="233" t="s">
        <v>235</v>
      </c>
      <c r="C63" s="244" t="s">
        <v>236</v>
      </c>
      <c r="D63" s="234" t="s">
        <v>215</v>
      </c>
      <c r="E63" s="235">
        <v>3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5">
        <v>0</v>
      </c>
      <c r="O63" s="235">
        <f>ROUND(E63*N63,2)</f>
        <v>0</v>
      </c>
      <c r="P63" s="235">
        <v>0</v>
      </c>
      <c r="Q63" s="235">
        <f>ROUND(E63*P63,2)</f>
        <v>0</v>
      </c>
      <c r="R63" s="237" t="s">
        <v>216</v>
      </c>
      <c r="S63" s="237" t="s">
        <v>138</v>
      </c>
      <c r="T63" s="238" t="s">
        <v>138</v>
      </c>
      <c r="U63" s="223">
        <v>4.2999999999999997E-2</v>
      </c>
      <c r="V63" s="223">
        <f>ROUND(E63*U63,2)</f>
        <v>0.13</v>
      </c>
      <c r="W63" s="223"/>
      <c r="X63" s="223" t="s">
        <v>186</v>
      </c>
      <c r="Y63" s="223" t="s">
        <v>140</v>
      </c>
      <c r="Z63" s="213"/>
      <c r="AA63" s="213"/>
      <c r="AB63" s="213"/>
      <c r="AC63" s="213"/>
      <c r="AD63" s="213"/>
      <c r="AE63" s="213"/>
      <c r="AF63" s="213"/>
      <c r="AG63" s="213" t="s">
        <v>187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>
      <c r="A64" s="220"/>
      <c r="B64" s="221"/>
      <c r="C64" s="256" t="s">
        <v>237</v>
      </c>
      <c r="D64" s="254"/>
      <c r="E64" s="254"/>
      <c r="F64" s="254"/>
      <c r="G64" s="254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189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>
      <c r="A65" s="220"/>
      <c r="B65" s="221"/>
      <c r="C65" s="257" t="s">
        <v>238</v>
      </c>
      <c r="D65" s="252"/>
      <c r="E65" s="253">
        <v>3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191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3">
      <c r="A66" s="220"/>
      <c r="B66" s="221"/>
      <c r="C66" s="257" t="s">
        <v>219</v>
      </c>
      <c r="D66" s="252"/>
      <c r="E66" s="253"/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191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>
      <c r="A67" s="220"/>
      <c r="B67" s="221"/>
      <c r="C67" s="246"/>
      <c r="D67" s="241"/>
      <c r="E67" s="241"/>
      <c r="F67" s="241"/>
      <c r="G67" s="241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144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22.5" outlineLevel="1">
      <c r="A68" s="232">
        <v>13</v>
      </c>
      <c r="B68" s="233" t="s">
        <v>239</v>
      </c>
      <c r="C68" s="244" t="s">
        <v>240</v>
      </c>
      <c r="D68" s="234" t="s">
        <v>215</v>
      </c>
      <c r="E68" s="235">
        <v>17.2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21</v>
      </c>
      <c r="M68" s="237">
        <f>G68*(1+L68/100)</f>
        <v>0</v>
      </c>
      <c r="N68" s="235">
        <v>0</v>
      </c>
      <c r="O68" s="235">
        <f>ROUND(E68*N68,2)</f>
        <v>0</v>
      </c>
      <c r="P68" s="235">
        <v>0</v>
      </c>
      <c r="Q68" s="235">
        <f>ROUND(E68*P68,2)</f>
        <v>0</v>
      </c>
      <c r="R68" s="237" t="s">
        <v>216</v>
      </c>
      <c r="S68" s="237" t="s">
        <v>138</v>
      </c>
      <c r="T68" s="238" t="s">
        <v>138</v>
      </c>
      <c r="U68" s="223">
        <v>8.9999999999999993E-3</v>
      </c>
      <c r="V68" s="223">
        <f>ROUND(E68*U68,2)</f>
        <v>0.15</v>
      </c>
      <c r="W68" s="223"/>
      <c r="X68" s="223" t="s">
        <v>186</v>
      </c>
      <c r="Y68" s="223" t="s">
        <v>140</v>
      </c>
      <c r="Z68" s="213"/>
      <c r="AA68" s="213"/>
      <c r="AB68" s="213"/>
      <c r="AC68" s="213"/>
      <c r="AD68" s="213"/>
      <c r="AE68" s="213"/>
      <c r="AF68" s="213"/>
      <c r="AG68" s="213" t="s">
        <v>187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>
      <c r="A69" s="220"/>
      <c r="B69" s="221"/>
      <c r="C69" s="257" t="s">
        <v>241</v>
      </c>
      <c r="D69" s="252"/>
      <c r="E69" s="253">
        <v>17.2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191</v>
      </c>
      <c r="AH69" s="213">
        <v>5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>
      <c r="A70" s="220"/>
      <c r="B70" s="221"/>
      <c r="C70" s="246"/>
      <c r="D70" s="241"/>
      <c r="E70" s="241"/>
      <c r="F70" s="241"/>
      <c r="G70" s="241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144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>
      <c r="A71" s="232">
        <v>14</v>
      </c>
      <c r="B71" s="233" t="s">
        <v>242</v>
      </c>
      <c r="C71" s="244" t="s">
        <v>243</v>
      </c>
      <c r="D71" s="234" t="s">
        <v>184</v>
      </c>
      <c r="E71" s="235">
        <v>44.2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21</v>
      </c>
      <c r="M71" s="237">
        <f>G71*(1+L71/100)</f>
        <v>0</v>
      </c>
      <c r="N71" s="235">
        <v>0</v>
      </c>
      <c r="O71" s="235">
        <f>ROUND(E71*N71,2)</f>
        <v>0</v>
      </c>
      <c r="P71" s="235">
        <v>0</v>
      </c>
      <c r="Q71" s="235">
        <f>ROUND(E71*P71,2)</f>
        <v>0</v>
      </c>
      <c r="R71" s="237" t="s">
        <v>216</v>
      </c>
      <c r="S71" s="237" t="s">
        <v>138</v>
      </c>
      <c r="T71" s="238" t="s">
        <v>138</v>
      </c>
      <c r="U71" s="223">
        <v>0.02</v>
      </c>
      <c r="V71" s="223">
        <f>ROUND(E71*U71,2)</f>
        <v>0.88</v>
      </c>
      <c r="W71" s="223"/>
      <c r="X71" s="223" t="s">
        <v>186</v>
      </c>
      <c r="Y71" s="223" t="s">
        <v>140</v>
      </c>
      <c r="Z71" s="213"/>
      <c r="AA71" s="213"/>
      <c r="AB71" s="213"/>
      <c r="AC71" s="213"/>
      <c r="AD71" s="213"/>
      <c r="AE71" s="213"/>
      <c r="AF71" s="213"/>
      <c r="AG71" s="213" t="s">
        <v>187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>
      <c r="A72" s="220"/>
      <c r="B72" s="221"/>
      <c r="C72" s="256" t="s">
        <v>244</v>
      </c>
      <c r="D72" s="254"/>
      <c r="E72" s="254"/>
      <c r="F72" s="254"/>
      <c r="G72" s="254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189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2">
      <c r="A73" s="220"/>
      <c r="B73" s="221"/>
      <c r="C73" s="257" t="s">
        <v>245</v>
      </c>
      <c r="D73" s="252"/>
      <c r="E73" s="253">
        <v>16.5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191</v>
      </c>
      <c r="AH73" s="213">
        <v>5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3">
      <c r="A74" s="220"/>
      <c r="B74" s="221"/>
      <c r="C74" s="257" t="s">
        <v>246</v>
      </c>
      <c r="D74" s="252"/>
      <c r="E74" s="253">
        <v>27.7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191</v>
      </c>
      <c r="AH74" s="213">
        <v>5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>
      <c r="A75" s="220"/>
      <c r="B75" s="221"/>
      <c r="C75" s="246"/>
      <c r="D75" s="241"/>
      <c r="E75" s="241"/>
      <c r="F75" s="241"/>
      <c r="G75" s="241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144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>
      <c r="A76" s="232">
        <v>15</v>
      </c>
      <c r="B76" s="233" t="s">
        <v>247</v>
      </c>
      <c r="C76" s="244" t="s">
        <v>248</v>
      </c>
      <c r="D76" s="234" t="s">
        <v>184</v>
      </c>
      <c r="E76" s="235">
        <v>16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21</v>
      </c>
      <c r="M76" s="237">
        <f>G76*(1+L76/100)</f>
        <v>0</v>
      </c>
      <c r="N76" s="235">
        <v>9.4000000000000004E-3</v>
      </c>
      <c r="O76" s="235">
        <f>ROUND(E76*N76,2)</f>
        <v>0.15</v>
      </c>
      <c r="P76" s="235">
        <v>0</v>
      </c>
      <c r="Q76" s="235">
        <f>ROUND(E76*P76,2)</f>
        <v>0</v>
      </c>
      <c r="R76" s="237" t="s">
        <v>249</v>
      </c>
      <c r="S76" s="237" t="s">
        <v>138</v>
      </c>
      <c r="T76" s="238" t="s">
        <v>138</v>
      </c>
      <c r="U76" s="223">
        <v>0.86399999999999999</v>
      </c>
      <c r="V76" s="223">
        <f>ROUND(E76*U76,2)</f>
        <v>13.82</v>
      </c>
      <c r="W76" s="223"/>
      <c r="X76" s="223" t="s">
        <v>186</v>
      </c>
      <c r="Y76" s="223" t="s">
        <v>140</v>
      </c>
      <c r="Z76" s="213"/>
      <c r="AA76" s="213"/>
      <c r="AB76" s="213"/>
      <c r="AC76" s="213"/>
      <c r="AD76" s="213"/>
      <c r="AE76" s="213"/>
      <c r="AF76" s="213"/>
      <c r="AG76" s="213" t="s">
        <v>187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>
      <c r="A77" s="220"/>
      <c r="B77" s="221"/>
      <c r="C77" s="256" t="s">
        <v>250</v>
      </c>
      <c r="D77" s="254"/>
      <c r="E77" s="254"/>
      <c r="F77" s="254"/>
      <c r="G77" s="254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189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>
      <c r="A78" s="220"/>
      <c r="B78" s="221"/>
      <c r="C78" s="247" t="s">
        <v>251</v>
      </c>
      <c r="D78" s="242"/>
      <c r="E78" s="242"/>
      <c r="F78" s="242"/>
      <c r="G78" s="242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143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>
      <c r="A79" s="220"/>
      <c r="B79" s="221"/>
      <c r="C79" s="257" t="s">
        <v>252</v>
      </c>
      <c r="D79" s="252"/>
      <c r="E79" s="253">
        <v>16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191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3">
      <c r="A80" s="220"/>
      <c r="B80" s="221"/>
      <c r="C80" s="257" t="s">
        <v>192</v>
      </c>
      <c r="D80" s="252"/>
      <c r="E80" s="253"/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191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>
      <c r="A81" s="220"/>
      <c r="B81" s="221"/>
      <c r="C81" s="246"/>
      <c r="D81" s="241"/>
      <c r="E81" s="241"/>
      <c r="F81" s="241"/>
      <c r="G81" s="241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144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>
      <c r="A82" s="232">
        <v>16</v>
      </c>
      <c r="B82" s="233" t="s">
        <v>253</v>
      </c>
      <c r="C82" s="244" t="s">
        <v>254</v>
      </c>
      <c r="D82" s="234" t="s">
        <v>184</v>
      </c>
      <c r="E82" s="235">
        <v>16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5">
        <v>0</v>
      </c>
      <c r="O82" s="235">
        <f>ROUND(E82*N82,2)</f>
        <v>0</v>
      </c>
      <c r="P82" s="235">
        <v>0</v>
      </c>
      <c r="Q82" s="235">
        <f>ROUND(E82*P82,2)</f>
        <v>0</v>
      </c>
      <c r="R82" s="237" t="s">
        <v>249</v>
      </c>
      <c r="S82" s="237" t="s">
        <v>138</v>
      </c>
      <c r="T82" s="238" t="s">
        <v>138</v>
      </c>
      <c r="U82" s="223">
        <v>0.371</v>
      </c>
      <c r="V82" s="223">
        <f>ROUND(E82*U82,2)</f>
        <v>5.94</v>
      </c>
      <c r="W82" s="223"/>
      <c r="X82" s="223" t="s">
        <v>186</v>
      </c>
      <c r="Y82" s="223" t="s">
        <v>140</v>
      </c>
      <c r="Z82" s="213"/>
      <c r="AA82" s="213"/>
      <c r="AB82" s="213"/>
      <c r="AC82" s="213"/>
      <c r="AD82" s="213"/>
      <c r="AE82" s="213"/>
      <c r="AF82" s="213"/>
      <c r="AG82" s="213" t="s">
        <v>187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>
      <c r="A83" s="220"/>
      <c r="B83" s="221"/>
      <c r="C83" s="256" t="s">
        <v>250</v>
      </c>
      <c r="D83" s="254"/>
      <c r="E83" s="254"/>
      <c r="F83" s="254"/>
      <c r="G83" s="254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189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>
      <c r="A84" s="220"/>
      <c r="B84" s="221"/>
      <c r="C84" s="247" t="s">
        <v>251</v>
      </c>
      <c r="D84" s="242"/>
      <c r="E84" s="242"/>
      <c r="F84" s="242"/>
      <c r="G84" s="242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143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>
      <c r="A85" s="220"/>
      <c r="B85" s="221"/>
      <c r="C85" s="257" t="s">
        <v>255</v>
      </c>
      <c r="D85" s="252"/>
      <c r="E85" s="253">
        <v>16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191</v>
      </c>
      <c r="AH85" s="213">
        <v>5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>
      <c r="A86" s="220"/>
      <c r="B86" s="221"/>
      <c r="C86" s="246"/>
      <c r="D86" s="241"/>
      <c r="E86" s="241"/>
      <c r="F86" s="241"/>
      <c r="G86" s="241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144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>
      <c r="A87" s="232">
        <v>17</v>
      </c>
      <c r="B87" s="233" t="s">
        <v>256</v>
      </c>
      <c r="C87" s="244" t="s">
        <v>257</v>
      </c>
      <c r="D87" s="234" t="s">
        <v>215</v>
      </c>
      <c r="E87" s="235">
        <v>17.2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21</v>
      </c>
      <c r="M87" s="237">
        <f>G87*(1+L87/100)</f>
        <v>0</v>
      </c>
      <c r="N87" s="235">
        <v>0</v>
      </c>
      <c r="O87" s="235">
        <f>ROUND(E87*N87,2)</f>
        <v>0</v>
      </c>
      <c r="P87" s="235">
        <v>0</v>
      </c>
      <c r="Q87" s="235">
        <f>ROUND(E87*P87,2)</f>
        <v>0</v>
      </c>
      <c r="R87" s="237" t="s">
        <v>216</v>
      </c>
      <c r="S87" s="237" t="s">
        <v>138</v>
      </c>
      <c r="T87" s="238" t="s">
        <v>138</v>
      </c>
      <c r="U87" s="223">
        <v>0</v>
      </c>
      <c r="V87" s="223">
        <f>ROUND(E87*U87,2)</f>
        <v>0</v>
      </c>
      <c r="W87" s="223"/>
      <c r="X87" s="223" t="s">
        <v>186</v>
      </c>
      <c r="Y87" s="223" t="s">
        <v>140</v>
      </c>
      <c r="Z87" s="213"/>
      <c r="AA87" s="213"/>
      <c r="AB87" s="213"/>
      <c r="AC87" s="213"/>
      <c r="AD87" s="213"/>
      <c r="AE87" s="213"/>
      <c r="AF87" s="213"/>
      <c r="AG87" s="213" t="s">
        <v>187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>
      <c r="A88" s="220"/>
      <c r="B88" s="221"/>
      <c r="C88" s="257" t="s">
        <v>241</v>
      </c>
      <c r="D88" s="252"/>
      <c r="E88" s="253">
        <v>17.2</v>
      </c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191</v>
      </c>
      <c r="AH88" s="213">
        <v>5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>
      <c r="A89" s="220"/>
      <c r="B89" s="221"/>
      <c r="C89" s="246"/>
      <c r="D89" s="241"/>
      <c r="E89" s="241"/>
      <c r="F89" s="241"/>
      <c r="G89" s="241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144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>
      <c r="A90" s="232">
        <v>18</v>
      </c>
      <c r="B90" s="233" t="s">
        <v>258</v>
      </c>
      <c r="C90" s="244" t="s">
        <v>259</v>
      </c>
      <c r="D90" s="234" t="s">
        <v>260</v>
      </c>
      <c r="E90" s="235">
        <v>1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21</v>
      </c>
      <c r="M90" s="237">
        <f>G90*(1+L90/100)</f>
        <v>0</v>
      </c>
      <c r="N90" s="235">
        <v>0</v>
      </c>
      <c r="O90" s="235">
        <f>ROUND(E90*N90,2)</f>
        <v>0</v>
      </c>
      <c r="P90" s="235">
        <v>0</v>
      </c>
      <c r="Q90" s="235">
        <f>ROUND(E90*P90,2)</f>
        <v>0</v>
      </c>
      <c r="R90" s="237"/>
      <c r="S90" s="237" t="s">
        <v>159</v>
      </c>
      <c r="T90" s="238" t="s">
        <v>261</v>
      </c>
      <c r="U90" s="223">
        <v>0</v>
      </c>
      <c r="V90" s="223">
        <f>ROUND(E90*U90,2)</f>
        <v>0</v>
      </c>
      <c r="W90" s="223"/>
      <c r="X90" s="223" t="s">
        <v>186</v>
      </c>
      <c r="Y90" s="223" t="s">
        <v>140</v>
      </c>
      <c r="Z90" s="213"/>
      <c r="AA90" s="213"/>
      <c r="AB90" s="213"/>
      <c r="AC90" s="213"/>
      <c r="AD90" s="213"/>
      <c r="AE90" s="213"/>
      <c r="AF90" s="213"/>
      <c r="AG90" s="213" t="s">
        <v>262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2">
      <c r="A91" s="220"/>
      <c r="B91" s="221"/>
      <c r="C91" s="257" t="s">
        <v>263</v>
      </c>
      <c r="D91" s="252"/>
      <c r="E91" s="253">
        <v>1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191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>
      <c r="A92" s="220"/>
      <c r="B92" s="221"/>
      <c r="C92" s="257" t="s">
        <v>192</v>
      </c>
      <c r="D92" s="252"/>
      <c r="E92" s="253"/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191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2">
      <c r="A93" s="220"/>
      <c r="B93" s="221"/>
      <c r="C93" s="246"/>
      <c r="D93" s="241"/>
      <c r="E93" s="241"/>
      <c r="F93" s="241"/>
      <c r="G93" s="241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144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>
      <c r="A94" s="232">
        <v>19</v>
      </c>
      <c r="B94" s="233" t="s">
        <v>264</v>
      </c>
      <c r="C94" s="244" t="s">
        <v>265</v>
      </c>
      <c r="D94" s="234" t="s">
        <v>215</v>
      </c>
      <c r="E94" s="235">
        <v>37.799999999999997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5">
        <v>0</v>
      </c>
      <c r="O94" s="235">
        <f>ROUND(E94*N94,2)</f>
        <v>0</v>
      </c>
      <c r="P94" s="235">
        <v>0</v>
      </c>
      <c r="Q94" s="235">
        <f>ROUND(E94*P94,2)</f>
        <v>0</v>
      </c>
      <c r="R94" s="237" t="s">
        <v>266</v>
      </c>
      <c r="S94" s="237" t="s">
        <v>138</v>
      </c>
      <c r="T94" s="238" t="s">
        <v>138</v>
      </c>
      <c r="U94" s="223">
        <v>0.17</v>
      </c>
      <c r="V94" s="223">
        <f>ROUND(E94*U94,2)</f>
        <v>6.43</v>
      </c>
      <c r="W94" s="223"/>
      <c r="X94" s="223" t="s">
        <v>267</v>
      </c>
      <c r="Y94" s="223" t="s">
        <v>140</v>
      </c>
      <c r="Z94" s="213"/>
      <c r="AA94" s="213"/>
      <c r="AB94" s="213"/>
      <c r="AC94" s="213"/>
      <c r="AD94" s="213"/>
      <c r="AE94" s="213"/>
      <c r="AF94" s="213"/>
      <c r="AG94" s="213" t="s">
        <v>268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>
      <c r="A95" s="220"/>
      <c r="B95" s="221"/>
      <c r="C95" s="256" t="s">
        <v>269</v>
      </c>
      <c r="D95" s="254"/>
      <c r="E95" s="254"/>
      <c r="F95" s="254"/>
      <c r="G95" s="254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189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39" t="str">
        <f>C95</f>
        <v>popř. lesní půdy s naložením, vodorovným přemístěním a složením na hromady nebo se zpětným přemístěním a rozprostřením.</v>
      </c>
      <c r="BB95" s="213"/>
      <c r="BC95" s="213"/>
      <c r="BD95" s="213"/>
      <c r="BE95" s="213"/>
      <c r="BF95" s="213"/>
      <c r="BG95" s="213"/>
      <c r="BH95" s="213"/>
    </row>
    <row r="96" spans="1:60" outlineLevel="2">
      <c r="A96" s="220"/>
      <c r="B96" s="221"/>
      <c r="C96" s="257" t="s">
        <v>270</v>
      </c>
      <c r="D96" s="252"/>
      <c r="E96" s="253">
        <v>37.799999999999997</v>
      </c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191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3">
      <c r="A97" s="220"/>
      <c r="B97" s="221"/>
      <c r="C97" s="257" t="s">
        <v>219</v>
      </c>
      <c r="D97" s="252"/>
      <c r="E97" s="253"/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191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>
      <c r="A98" s="220"/>
      <c r="B98" s="221"/>
      <c r="C98" s="246"/>
      <c r="D98" s="241"/>
      <c r="E98" s="241"/>
      <c r="F98" s="241"/>
      <c r="G98" s="241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144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ht="22.5" outlineLevel="1">
      <c r="A99" s="232">
        <v>20</v>
      </c>
      <c r="B99" s="233" t="s">
        <v>271</v>
      </c>
      <c r="C99" s="244" t="s">
        <v>272</v>
      </c>
      <c r="D99" s="234" t="s">
        <v>184</v>
      </c>
      <c r="E99" s="235">
        <v>350</v>
      </c>
      <c r="F99" s="236"/>
      <c r="G99" s="237">
        <f>ROUND(E99*F99,2)</f>
        <v>0</v>
      </c>
      <c r="H99" s="236"/>
      <c r="I99" s="237">
        <f>ROUND(E99*H99,2)</f>
        <v>0</v>
      </c>
      <c r="J99" s="236"/>
      <c r="K99" s="237">
        <f>ROUND(E99*J99,2)</f>
        <v>0</v>
      </c>
      <c r="L99" s="237">
        <v>21</v>
      </c>
      <c r="M99" s="237">
        <f>G99*(1+L99/100)</f>
        <v>0</v>
      </c>
      <c r="N99" s="235">
        <v>3.0000000000000001E-5</v>
      </c>
      <c r="O99" s="235">
        <f>ROUND(E99*N99,2)</f>
        <v>0.01</v>
      </c>
      <c r="P99" s="235">
        <v>0</v>
      </c>
      <c r="Q99" s="235">
        <f>ROUND(E99*P99,2)</f>
        <v>0</v>
      </c>
      <c r="R99" s="237" t="s">
        <v>266</v>
      </c>
      <c r="S99" s="237" t="s">
        <v>138</v>
      </c>
      <c r="T99" s="238" t="s">
        <v>138</v>
      </c>
      <c r="U99" s="223">
        <v>0</v>
      </c>
      <c r="V99" s="223">
        <f>ROUND(E99*U99,2)</f>
        <v>0</v>
      </c>
      <c r="W99" s="223"/>
      <c r="X99" s="223" t="s">
        <v>267</v>
      </c>
      <c r="Y99" s="223" t="s">
        <v>140</v>
      </c>
      <c r="Z99" s="213"/>
      <c r="AA99" s="213"/>
      <c r="AB99" s="213"/>
      <c r="AC99" s="213"/>
      <c r="AD99" s="213"/>
      <c r="AE99" s="213"/>
      <c r="AF99" s="213"/>
      <c r="AG99" s="213" t="s">
        <v>268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22.5" outlineLevel="2">
      <c r="A100" s="220"/>
      <c r="B100" s="221"/>
      <c r="C100" s="256" t="s">
        <v>273</v>
      </c>
      <c r="D100" s="254"/>
      <c r="E100" s="254"/>
      <c r="F100" s="254"/>
      <c r="G100" s="254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189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39" t="str">
        <f>C100</f>
        <v>vč. urovnání ornice, naložení na skládce, vodorovným přemístěním ornice na místo rozprostření, založení trávníku osetím a dodávky travního semene.</v>
      </c>
      <c r="BB100" s="213"/>
      <c r="BC100" s="213"/>
      <c r="BD100" s="213"/>
      <c r="BE100" s="213"/>
      <c r="BF100" s="213"/>
      <c r="BG100" s="213"/>
      <c r="BH100" s="213"/>
    </row>
    <row r="101" spans="1:60" outlineLevel="2">
      <c r="A101" s="220"/>
      <c r="B101" s="221"/>
      <c r="C101" s="247" t="s">
        <v>274</v>
      </c>
      <c r="D101" s="242"/>
      <c r="E101" s="242"/>
      <c r="F101" s="242"/>
      <c r="G101" s="242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143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22.5" outlineLevel="2">
      <c r="A102" s="220"/>
      <c r="B102" s="221"/>
      <c r="C102" s="257" t="s">
        <v>275</v>
      </c>
      <c r="D102" s="252"/>
      <c r="E102" s="253">
        <v>350</v>
      </c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191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3">
      <c r="A103" s="220"/>
      <c r="B103" s="221"/>
      <c r="C103" s="257" t="s">
        <v>219</v>
      </c>
      <c r="D103" s="252"/>
      <c r="E103" s="253"/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191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>
      <c r="A104" s="220"/>
      <c r="B104" s="221"/>
      <c r="C104" s="246"/>
      <c r="D104" s="241"/>
      <c r="E104" s="241"/>
      <c r="F104" s="241"/>
      <c r="G104" s="241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144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>
      <c r="A105" s="232">
        <v>21</v>
      </c>
      <c r="B105" s="233" t="s">
        <v>276</v>
      </c>
      <c r="C105" s="244" t="s">
        <v>277</v>
      </c>
      <c r="D105" s="234" t="s">
        <v>184</v>
      </c>
      <c r="E105" s="235">
        <v>350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21</v>
      </c>
      <c r="M105" s="237">
        <f>G105*(1+L105/100)</f>
        <v>0</v>
      </c>
      <c r="N105" s="235">
        <v>1.1E-4</v>
      </c>
      <c r="O105" s="235">
        <f>ROUND(E105*N105,2)</f>
        <v>0.04</v>
      </c>
      <c r="P105" s="235">
        <v>0</v>
      </c>
      <c r="Q105" s="235">
        <f>ROUND(E105*P105,2)</f>
        <v>0</v>
      </c>
      <c r="R105" s="237" t="s">
        <v>266</v>
      </c>
      <c r="S105" s="237" t="s">
        <v>138</v>
      </c>
      <c r="T105" s="238" t="s">
        <v>138</v>
      </c>
      <c r="U105" s="223">
        <v>0</v>
      </c>
      <c r="V105" s="223">
        <f>ROUND(E105*U105,2)</f>
        <v>0</v>
      </c>
      <c r="W105" s="223"/>
      <c r="X105" s="223" t="s">
        <v>267</v>
      </c>
      <c r="Y105" s="223" t="s">
        <v>140</v>
      </c>
      <c r="Z105" s="213"/>
      <c r="AA105" s="213"/>
      <c r="AB105" s="213"/>
      <c r="AC105" s="213"/>
      <c r="AD105" s="213"/>
      <c r="AE105" s="213"/>
      <c r="AF105" s="213"/>
      <c r="AG105" s="213" t="s">
        <v>268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>
      <c r="A106" s="220"/>
      <c r="B106" s="221"/>
      <c r="C106" s="245" t="s">
        <v>274</v>
      </c>
      <c r="D106" s="240"/>
      <c r="E106" s="240"/>
      <c r="F106" s="240"/>
      <c r="G106" s="240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143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>
      <c r="A107" s="220"/>
      <c r="B107" s="221"/>
      <c r="C107" s="257" t="s">
        <v>278</v>
      </c>
      <c r="D107" s="252"/>
      <c r="E107" s="253">
        <v>350</v>
      </c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191</v>
      </c>
      <c r="AH107" s="213">
        <v>5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>
      <c r="A108" s="220"/>
      <c r="B108" s="221"/>
      <c r="C108" s="246"/>
      <c r="D108" s="241"/>
      <c r="E108" s="241"/>
      <c r="F108" s="241"/>
      <c r="G108" s="241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144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>
      <c r="A109" s="232">
        <v>22</v>
      </c>
      <c r="B109" s="233" t="s">
        <v>279</v>
      </c>
      <c r="C109" s="244" t="s">
        <v>280</v>
      </c>
      <c r="D109" s="234" t="s">
        <v>281</v>
      </c>
      <c r="E109" s="235">
        <v>1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21</v>
      </c>
      <c r="M109" s="237">
        <f>G109*(1+L109/100)</f>
        <v>0</v>
      </c>
      <c r="N109" s="235">
        <v>5.2580000000000002E-2</v>
      </c>
      <c r="O109" s="235">
        <f>ROUND(E109*N109,2)</f>
        <v>0.05</v>
      </c>
      <c r="P109" s="235">
        <v>0</v>
      </c>
      <c r="Q109" s="235">
        <f>ROUND(E109*P109,2)</f>
        <v>0</v>
      </c>
      <c r="R109" s="237"/>
      <c r="S109" s="237" t="s">
        <v>159</v>
      </c>
      <c r="T109" s="238" t="s">
        <v>139</v>
      </c>
      <c r="U109" s="223">
        <v>0</v>
      </c>
      <c r="V109" s="223">
        <f>ROUND(E109*U109,2)</f>
        <v>0</v>
      </c>
      <c r="W109" s="223"/>
      <c r="X109" s="223" t="s">
        <v>267</v>
      </c>
      <c r="Y109" s="223" t="s">
        <v>140</v>
      </c>
      <c r="Z109" s="213"/>
      <c r="AA109" s="213"/>
      <c r="AB109" s="213"/>
      <c r="AC109" s="213"/>
      <c r="AD109" s="213"/>
      <c r="AE109" s="213"/>
      <c r="AF109" s="213"/>
      <c r="AG109" s="213" t="s">
        <v>268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>
      <c r="A110" s="220"/>
      <c r="B110" s="221"/>
      <c r="C110" s="257" t="s">
        <v>282</v>
      </c>
      <c r="D110" s="252"/>
      <c r="E110" s="253">
        <v>1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191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3">
      <c r="A111" s="220"/>
      <c r="B111" s="221"/>
      <c r="C111" s="257" t="s">
        <v>192</v>
      </c>
      <c r="D111" s="252"/>
      <c r="E111" s="253"/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191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>
      <c r="A112" s="220"/>
      <c r="B112" s="221"/>
      <c r="C112" s="246"/>
      <c r="D112" s="241"/>
      <c r="E112" s="241"/>
      <c r="F112" s="241"/>
      <c r="G112" s="241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144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>
      <c r="A113" s="225" t="s">
        <v>133</v>
      </c>
      <c r="B113" s="226" t="s">
        <v>83</v>
      </c>
      <c r="C113" s="243" t="s">
        <v>84</v>
      </c>
      <c r="D113" s="227"/>
      <c r="E113" s="228"/>
      <c r="F113" s="229"/>
      <c r="G113" s="229">
        <f>SUMIF(AG114:AG154,"&lt;&gt;NOR",G114:G154)</f>
        <v>0</v>
      </c>
      <c r="H113" s="229"/>
      <c r="I113" s="229">
        <f>SUM(I114:I154)</f>
        <v>0</v>
      </c>
      <c r="J113" s="229"/>
      <c r="K113" s="229">
        <f>SUM(K114:K154)</f>
        <v>0</v>
      </c>
      <c r="L113" s="229"/>
      <c r="M113" s="229">
        <f>SUM(M114:M154)</f>
        <v>0</v>
      </c>
      <c r="N113" s="228"/>
      <c r="O113" s="228">
        <f>SUM(O114:O154)</f>
        <v>32.840000000000003</v>
      </c>
      <c r="P113" s="228"/>
      <c r="Q113" s="228">
        <f>SUM(Q114:Q154)</f>
        <v>0</v>
      </c>
      <c r="R113" s="229"/>
      <c r="S113" s="229"/>
      <c r="T113" s="230"/>
      <c r="U113" s="224"/>
      <c r="V113" s="224">
        <f>SUM(V114:V154)</f>
        <v>10.43</v>
      </c>
      <c r="W113" s="224"/>
      <c r="X113" s="224"/>
      <c r="Y113" s="224"/>
      <c r="AG113" t="s">
        <v>134</v>
      </c>
    </row>
    <row r="114" spans="1:60" outlineLevel="1">
      <c r="A114" s="232">
        <v>23</v>
      </c>
      <c r="B114" s="233" t="s">
        <v>213</v>
      </c>
      <c r="C114" s="244" t="s">
        <v>214</v>
      </c>
      <c r="D114" s="234" t="s">
        <v>215</v>
      </c>
      <c r="E114" s="235">
        <v>14.28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21</v>
      </c>
      <c r="M114" s="237">
        <f>G114*(1+L114/100)</f>
        <v>0</v>
      </c>
      <c r="N114" s="235">
        <v>0</v>
      </c>
      <c r="O114" s="235">
        <f>ROUND(E114*N114,2)</f>
        <v>0</v>
      </c>
      <c r="P114" s="235">
        <v>0</v>
      </c>
      <c r="Q114" s="235">
        <f>ROUND(E114*P114,2)</f>
        <v>0</v>
      </c>
      <c r="R114" s="237" t="s">
        <v>216</v>
      </c>
      <c r="S114" s="237" t="s">
        <v>138</v>
      </c>
      <c r="T114" s="238" t="s">
        <v>138</v>
      </c>
      <c r="U114" s="223">
        <v>0.42199999999999999</v>
      </c>
      <c r="V114" s="223">
        <f>ROUND(E114*U114,2)</f>
        <v>6.03</v>
      </c>
      <c r="W114" s="223"/>
      <c r="X114" s="223" t="s">
        <v>186</v>
      </c>
      <c r="Y114" s="223" t="s">
        <v>140</v>
      </c>
      <c r="Z114" s="213"/>
      <c r="AA114" s="213"/>
      <c r="AB114" s="213"/>
      <c r="AC114" s="213"/>
      <c r="AD114" s="213"/>
      <c r="AE114" s="213"/>
      <c r="AF114" s="213"/>
      <c r="AG114" s="213" t="s">
        <v>187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>
      <c r="A115" s="220"/>
      <c r="B115" s="221"/>
      <c r="C115" s="256" t="s">
        <v>217</v>
      </c>
      <c r="D115" s="254"/>
      <c r="E115" s="254"/>
      <c r="F115" s="254"/>
      <c r="G115" s="254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189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39" t="str">
        <f>C115</f>
        <v>s přemístěním výkopku v příčných profilech na vzdálenost do 15 m nebo s naložením na dopravní prostředek.</v>
      </c>
      <c r="BB115" s="213"/>
      <c r="BC115" s="213"/>
      <c r="BD115" s="213"/>
      <c r="BE115" s="213"/>
      <c r="BF115" s="213"/>
      <c r="BG115" s="213"/>
      <c r="BH115" s="213"/>
    </row>
    <row r="116" spans="1:60" outlineLevel="2">
      <c r="A116" s="220"/>
      <c r="B116" s="221"/>
      <c r="C116" s="257" t="s">
        <v>283</v>
      </c>
      <c r="D116" s="252"/>
      <c r="E116" s="253"/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191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3">
      <c r="A117" s="220"/>
      <c r="B117" s="221"/>
      <c r="C117" s="257" t="s">
        <v>284</v>
      </c>
      <c r="D117" s="252"/>
      <c r="E117" s="253">
        <v>14.28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191</v>
      </c>
      <c r="AH117" s="213">
        <v>5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3">
      <c r="A118" s="220"/>
      <c r="B118" s="221"/>
      <c r="C118" s="257" t="s">
        <v>285</v>
      </c>
      <c r="D118" s="252"/>
      <c r="E118" s="253"/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191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3">
      <c r="A119" s="220"/>
      <c r="B119" s="221"/>
      <c r="C119" s="257" t="s">
        <v>286</v>
      </c>
      <c r="D119" s="252"/>
      <c r="E119" s="253"/>
      <c r="F119" s="223"/>
      <c r="G119" s="22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191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>
      <c r="A120" s="220"/>
      <c r="B120" s="221"/>
      <c r="C120" s="246"/>
      <c r="D120" s="241"/>
      <c r="E120" s="241"/>
      <c r="F120" s="241"/>
      <c r="G120" s="241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144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>
      <c r="A121" s="232">
        <v>24</v>
      </c>
      <c r="B121" s="233" t="s">
        <v>220</v>
      </c>
      <c r="C121" s="244" t="s">
        <v>221</v>
      </c>
      <c r="D121" s="234" t="s">
        <v>215</v>
      </c>
      <c r="E121" s="235">
        <v>14.28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21</v>
      </c>
      <c r="M121" s="237">
        <f>G121*(1+L121/100)</f>
        <v>0</v>
      </c>
      <c r="N121" s="235">
        <v>0</v>
      </c>
      <c r="O121" s="235">
        <f>ROUND(E121*N121,2)</f>
        <v>0</v>
      </c>
      <c r="P121" s="235">
        <v>0</v>
      </c>
      <c r="Q121" s="235">
        <f>ROUND(E121*P121,2)</f>
        <v>0</v>
      </c>
      <c r="R121" s="237" t="s">
        <v>216</v>
      </c>
      <c r="S121" s="237" t="s">
        <v>138</v>
      </c>
      <c r="T121" s="238" t="s">
        <v>138</v>
      </c>
      <c r="U121" s="223">
        <v>8.7999999999999995E-2</v>
      </c>
      <c r="V121" s="223">
        <f>ROUND(E121*U121,2)</f>
        <v>1.26</v>
      </c>
      <c r="W121" s="223"/>
      <c r="X121" s="223" t="s">
        <v>186</v>
      </c>
      <c r="Y121" s="223" t="s">
        <v>140</v>
      </c>
      <c r="Z121" s="213"/>
      <c r="AA121" s="213"/>
      <c r="AB121" s="213"/>
      <c r="AC121" s="213"/>
      <c r="AD121" s="213"/>
      <c r="AE121" s="213"/>
      <c r="AF121" s="213"/>
      <c r="AG121" s="213" t="s">
        <v>262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2">
      <c r="A122" s="220"/>
      <c r="B122" s="221"/>
      <c r="C122" s="256" t="s">
        <v>217</v>
      </c>
      <c r="D122" s="254"/>
      <c r="E122" s="254"/>
      <c r="F122" s="254"/>
      <c r="G122" s="254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189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39" t="str">
        <f>C122</f>
        <v>s přemístěním výkopku v příčných profilech na vzdálenost do 15 m nebo s naložením na dopravní prostředek.</v>
      </c>
      <c r="BB122" s="213"/>
      <c r="BC122" s="213"/>
      <c r="BD122" s="213"/>
      <c r="BE122" s="213"/>
      <c r="BF122" s="213"/>
      <c r="BG122" s="213"/>
      <c r="BH122" s="213"/>
    </row>
    <row r="123" spans="1:60" outlineLevel="2">
      <c r="A123" s="220"/>
      <c r="B123" s="221"/>
      <c r="C123" s="257" t="s">
        <v>283</v>
      </c>
      <c r="D123" s="252"/>
      <c r="E123" s="253"/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191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3">
      <c r="A124" s="220"/>
      <c r="B124" s="221"/>
      <c r="C124" s="257" t="s">
        <v>287</v>
      </c>
      <c r="D124" s="252"/>
      <c r="E124" s="253">
        <v>14.28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191</v>
      </c>
      <c r="AH124" s="213">
        <v>5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3">
      <c r="A125" s="220"/>
      <c r="B125" s="221"/>
      <c r="C125" s="257" t="s">
        <v>288</v>
      </c>
      <c r="D125" s="252"/>
      <c r="E125" s="253"/>
      <c r="F125" s="223"/>
      <c r="G125" s="22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191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2">
      <c r="A126" s="220"/>
      <c r="B126" s="221"/>
      <c r="C126" s="246"/>
      <c r="D126" s="241"/>
      <c r="E126" s="241"/>
      <c r="F126" s="241"/>
      <c r="G126" s="241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144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22.5" outlineLevel="1">
      <c r="A127" s="232">
        <v>25</v>
      </c>
      <c r="B127" s="233" t="s">
        <v>230</v>
      </c>
      <c r="C127" s="244" t="s">
        <v>231</v>
      </c>
      <c r="D127" s="234" t="s">
        <v>215</v>
      </c>
      <c r="E127" s="235">
        <v>14.28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21</v>
      </c>
      <c r="M127" s="237">
        <f>G127*(1+L127/100)</f>
        <v>0</v>
      </c>
      <c r="N127" s="235">
        <v>0</v>
      </c>
      <c r="O127" s="235">
        <f>ROUND(E127*N127,2)</f>
        <v>0</v>
      </c>
      <c r="P127" s="235">
        <v>0</v>
      </c>
      <c r="Q127" s="235">
        <f>ROUND(E127*P127,2)</f>
        <v>0</v>
      </c>
      <c r="R127" s="237" t="s">
        <v>216</v>
      </c>
      <c r="S127" s="237" t="s">
        <v>138</v>
      </c>
      <c r="T127" s="238" t="s">
        <v>138</v>
      </c>
      <c r="U127" s="223">
        <v>1.0999999999999999E-2</v>
      </c>
      <c r="V127" s="223">
        <f>ROUND(E127*U127,2)</f>
        <v>0.16</v>
      </c>
      <c r="W127" s="223"/>
      <c r="X127" s="223" t="s">
        <v>186</v>
      </c>
      <c r="Y127" s="223" t="s">
        <v>140</v>
      </c>
      <c r="Z127" s="213"/>
      <c r="AA127" s="213"/>
      <c r="AB127" s="213"/>
      <c r="AC127" s="213"/>
      <c r="AD127" s="213"/>
      <c r="AE127" s="213"/>
      <c r="AF127" s="213"/>
      <c r="AG127" s="213" t="s">
        <v>187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2">
      <c r="A128" s="220"/>
      <c r="B128" s="221"/>
      <c r="C128" s="256" t="s">
        <v>232</v>
      </c>
      <c r="D128" s="254"/>
      <c r="E128" s="254"/>
      <c r="F128" s="254"/>
      <c r="G128" s="254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189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>
      <c r="A129" s="220"/>
      <c r="B129" s="221"/>
      <c r="C129" s="257" t="s">
        <v>283</v>
      </c>
      <c r="D129" s="252"/>
      <c r="E129" s="253"/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191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3">
      <c r="A130" s="220"/>
      <c r="B130" s="221"/>
      <c r="C130" s="257" t="s">
        <v>287</v>
      </c>
      <c r="D130" s="252"/>
      <c r="E130" s="253">
        <v>14.28</v>
      </c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3"/>
      <c r="AA130" s="213"/>
      <c r="AB130" s="213"/>
      <c r="AC130" s="213"/>
      <c r="AD130" s="213"/>
      <c r="AE130" s="213"/>
      <c r="AF130" s="213"/>
      <c r="AG130" s="213" t="s">
        <v>191</v>
      </c>
      <c r="AH130" s="213">
        <v>5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3">
      <c r="A131" s="220"/>
      <c r="B131" s="221"/>
      <c r="C131" s="257" t="s">
        <v>288</v>
      </c>
      <c r="D131" s="252"/>
      <c r="E131" s="253"/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191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>
      <c r="A132" s="220"/>
      <c r="B132" s="221"/>
      <c r="C132" s="246"/>
      <c r="D132" s="241"/>
      <c r="E132" s="241"/>
      <c r="F132" s="241"/>
      <c r="G132" s="241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144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>
      <c r="A133" s="232">
        <v>26</v>
      </c>
      <c r="B133" s="233" t="s">
        <v>289</v>
      </c>
      <c r="C133" s="244" t="s">
        <v>290</v>
      </c>
      <c r="D133" s="234" t="s">
        <v>215</v>
      </c>
      <c r="E133" s="235">
        <v>14.28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21</v>
      </c>
      <c r="M133" s="237">
        <f>G133*(1+L133/100)</f>
        <v>0</v>
      </c>
      <c r="N133" s="235">
        <v>0</v>
      </c>
      <c r="O133" s="235">
        <f>ROUND(E133*N133,2)</f>
        <v>0</v>
      </c>
      <c r="P133" s="235">
        <v>0</v>
      </c>
      <c r="Q133" s="235">
        <f>ROUND(E133*P133,2)</f>
        <v>0</v>
      </c>
      <c r="R133" s="237" t="s">
        <v>249</v>
      </c>
      <c r="S133" s="237" t="s">
        <v>138</v>
      </c>
      <c r="T133" s="238" t="s">
        <v>138</v>
      </c>
      <c r="U133" s="223">
        <v>0</v>
      </c>
      <c r="V133" s="223">
        <f>ROUND(E133*U133,2)</f>
        <v>0</v>
      </c>
      <c r="W133" s="223"/>
      <c r="X133" s="223" t="s">
        <v>186</v>
      </c>
      <c r="Y133" s="223" t="s">
        <v>140</v>
      </c>
      <c r="Z133" s="213"/>
      <c r="AA133" s="213"/>
      <c r="AB133" s="213"/>
      <c r="AC133" s="213"/>
      <c r="AD133" s="213"/>
      <c r="AE133" s="213"/>
      <c r="AF133" s="213"/>
      <c r="AG133" s="213" t="s">
        <v>262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>
      <c r="A134" s="220"/>
      <c r="B134" s="221"/>
      <c r="C134" s="257" t="s">
        <v>283</v>
      </c>
      <c r="D134" s="252"/>
      <c r="E134" s="253"/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191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3">
      <c r="A135" s="220"/>
      <c r="B135" s="221"/>
      <c r="C135" s="257" t="s">
        <v>287</v>
      </c>
      <c r="D135" s="252"/>
      <c r="E135" s="253">
        <v>14.28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191</v>
      </c>
      <c r="AH135" s="213">
        <v>5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3">
      <c r="A136" s="220"/>
      <c r="B136" s="221"/>
      <c r="C136" s="257" t="s">
        <v>288</v>
      </c>
      <c r="D136" s="252"/>
      <c r="E136" s="253"/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191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2">
      <c r="A137" s="220"/>
      <c r="B137" s="221"/>
      <c r="C137" s="246"/>
      <c r="D137" s="241"/>
      <c r="E137" s="241"/>
      <c r="F137" s="241"/>
      <c r="G137" s="241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144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ht="22.5" outlineLevel="1">
      <c r="A138" s="232">
        <v>27</v>
      </c>
      <c r="B138" s="233" t="s">
        <v>239</v>
      </c>
      <c r="C138" s="244" t="s">
        <v>240</v>
      </c>
      <c r="D138" s="234" t="s">
        <v>215</v>
      </c>
      <c r="E138" s="235">
        <v>14.28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21</v>
      </c>
      <c r="M138" s="237">
        <f>G138*(1+L138/100)</f>
        <v>0</v>
      </c>
      <c r="N138" s="235">
        <v>0</v>
      </c>
      <c r="O138" s="235">
        <f>ROUND(E138*N138,2)</f>
        <v>0</v>
      </c>
      <c r="P138" s="235">
        <v>0</v>
      </c>
      <c r="Q138" s="235">
        <f>ROUND(E138*P138,2)</f>
        <v>0</v>
      </c>
      <c r="R138" s="237" t="s">
        <v>216</v>
      </c>
      <c r="S138" s="237" t="s">
        <v>138</v>
      </c>
      <c r="T138" s="238" t="s">
        <v>138</v>
      </c>
      <c r="U138" s="223">
        <v>8.9999999999999993E-3</v>
      </c>
      <c r="V138" s="223">
        <f>ROUND(E138*U138,2)</f>
        <v>0.13</v>
      </c>
      <c r="W138" s="223"/>
      <c r="X138" s="223" t="s">
        <v>186</v>
      </c>
      <c r="Y138" s="223" t="s">
        <v>140</v>
      </c>
      <c r="Z138" s="213"/>
      <c r="AA138" s="213"/>
      <c r="AB138" s="213"/>
      <c r="AC138" s="213"/>
      <c r="AD138" s="213"/>
      <c r="AE138" s="213"/>
      <c r="AF138" s="213"/>
      <c r="AG138" s="213" t="s">
        <v>187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>
      <c r="A139" s="220"/>
      <c r="B139" s="221"/>
      <c r="C139" s="257" t="s">
        <v>283</v>
      </c>
      <c r="D139" s="252"/>
      <c r="E139" s="253"/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191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3">
      <c r="A140" s="220"/>
      <c r="B140" s="221"/>
      <c r="C140" s="257" t="s">
        <v>287</v>
      </c>
      <c r="D140" s="252"/>
      <c r="E140" s="253">
        <v>14.28</v>
      </c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3"/>
      <c r="AA140" s="213"/>
      <c r="AB140" s="213"/>
      <c r="AC140" s="213"/>
      <c r="AD140" s="213"/>
      <c r="AE140" s="213"/>
      <c r="AF140" s="213"/>
      <c r="AG140" s="213" t="s">
        <v>191</v>
      </c>
      <c r="AH140" s="213">
        <v>5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3">
      <c r="A141" s="220"/>
      <c r="B141" s="221"/>
      <c r="C141" s="257" t="s">
        <v>288</v>
      </c>
      <c r="D141" s="252"/>
      <c r="E141" s="253"/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191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>
      <c r="A142" s="220"/>
      <c r="B142" s="221"/>
      <c r="C142" s="246"/>
      <c r="D142" s="241"/>
      <c r="E142" s="241"/>
      <c r="F142" s="241"/>
      <c r="G142" s="241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144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>
      <c r="A143" s="232">
        <v>28</v>
      </c>
      <c r="B143" s="233" t="s">
        <v>242</v>
      </c>
      <c r="C143" s="244" t="s">
        <v>243</v>
      </c>
      <c r="D143" s="234" t="s">
        <v>184</v>
      </c>
      <c r="E143" s="235">
        <v>35.700000000000003</v>
      </c>
      <c r="F143" s="236"/>
      <c r="G143" s="237">
        <f>ROUND(E143*F143,2)</f>
        <v>0</v>
      </c>
      <c r="H143" s="236"/>
      <c r="I143" s="237">
        <f>ROUND(E143*H143,2)</f>
        <v>0</v>
      </c>
      <c r="J143" s="236"/>
      <c r="K143" s="237">
        <f>ROUND(E143*J143,2)</f>
        <v>0</v>
      </c>
      <c r="L143" s="237">
        <v>21</v>
      </c>
      <c r="M143" s="237">
        <f>G143*(1+L143/100)</f>
        <v>0</v>
      </c>
      <c r="N143" s="235">
        <v>0</v>
      </c>
      <c r="O143" s="235">
        <f>ROUND(E143*N143,2)</f>
        <v>0</v>
      </c>
      <c r="P143" s="235">
        <v>0</v>
      </c>
      <c r="Q143" s="235">
        <f>ROUND(E143*P143,2)</f>
        <v>0</v>
      </c>
      <c r="R143" s="237" t="s">
        <v>216</v>
      </c>
      <c r="S143" s="237" t="s">
        <v>138</v>
      </c>
      <c r="T143" s="238" t="s">
        <v>138</v>
      </c>
      <c r="U143" s="223">
        <v>0.02</v>
      </c>
      <c r="V143" s="223">
        <f>ROUND(E143*U143,2)</f>
        <v>0.71</v>
      </c>
      <c r="W143" s="223"/>
      <c r="X143" s="223" t="s">
        <v>186</v>
      </c>
      <c r="Y143" s="223" t="s">
        <v>140</v>
      </c>
      <c r="Z143" s="213"/>
      <c r="AA143" s="213"/>
      <c r="AB143" s="213"/>
      <c r="AC143" s="213"/>
      <c r="AD143" s="213"/>
      <c r="AE143" s="213"/>
      <c r="AF143" s="213"/>
      <c r="AG143" s="213" t="s">
        <v>262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2">
      <c r="A144" s="220"/>
      <c r="B144" s="221"/>
      <c r="C144" s="256" t="s">
        <v>244</v>
      </c>
      <c r="D144" s="254"/>
      <c r="E144" s="254"/>
      <c r="F144" s="254"/>
      <c r="G144" s="254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189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>
      <c r="A145" s="220"/>
      <c r="B145" s="221"/>
      <c r="C145" s="257" t="s">
        <v>291</v>
      </c>
      <c r="D145" s="252"/>
      <c r="E145" s="253"/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191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3">
      <c r="A146" s="220"/>
      <c r="B146" s="221"/>
      <c r="C146" s="257" t="s">
        <v>292</v>
      </c>
      <c r="D146" s="252"/>
      <c r="E146" s="253">
        <v>35.700000000000003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191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3">
      <c r="A147" s="220"/>
      <c r="B147" s="221"/>
      <c r="C147" s="257" t="s">
        <v>288</v>
      </c>
      <c r="D147" s="252"/>
      <c r="E147" s="253"/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191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>
      <c r="A148" s="220"/>
      <c r="B148" s="221"/>
      <c r="C148" s="246"/>
      <c r="D148" s="241"/>
      <c r="E148" s="241"/>
      <c r="F148" s="241"/>
      <c r="G148" s="241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144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22.5" outlineLevel="1">
      <c r="A149" s="232">
        <v>29</v>
      </c>
      <c r="B149" s="233" t="s">
        <v>293</v>
      </c>
      <c r="C149" s="244" t="s">
        <v>294</v>
      </c>
      <c r="D149" s="234" t="s">
        <v>184</v>
      </c>
      <c r="E149" s="235">
        <v>71.400000000000006</v>
      </c>
      <c r="F149" s="236"/>
      <c r="G149" s="237">
        <f>ROUND(E149*F149,2)</f>
        <v>0</v>
      </c>
      <c r="H149" s="236"/>
      <c r="I149" s="237">
        <f>ROUND(E149*H149,2)</f>
        <v>0</v>
      </c>
      <c r="J149" s="236"/>
      <c r="K149" s="237">
        <f>ROUND(E149*J149,2)</f>
        <v>0</v>
      </c>
      <c r="L149" s="237">
        <v>21</v>
      </c>
      <c r="M149" s="237">
        <f>G149*(1+L149/100)</f>
        <v>0</v>
      </c>
      <c r="N149" s="235">
        <v>0.46</v>
      </c>
      <c r="O149" s="235">
        <f>ROUND(E149*N149,2)</f>
        <v>32.840000000000003</v>
      </c>
      <c r="P149" s="235">
        <v>0</v>
      </c>
      <c r="Q149" s="235">
        <f>ROUND(E149*P149,2)</f>
        <v>0</v>
      </c>
      <c r="R149" s="237" t="s">
        <v>185</v>
      </c>
      <c r="S149" s="237" t="s">
        <v>138</v>
      </c>
      <c r="T149" s="238" t="s">
        <v>138</v>
      </c>
      <c r="U149" s="223">
        <v>0.03</v>
      </c>
      <c r="V149" s="223">
        <f>ROUND(E149*U149,2)</f>
        <v>2.14</v>
      </c>
      <c r="W149" s="223"/>
      <c r="X149" s="223" t="s">
        <v>186</v>
      </c>
      <c r="Y149" s="223" t="s">
        <v>140</v>
      </c>
      <c r="Z149" s="213"/>
      <c r="AA149" s="213"/>
      <c r="AB149" s="213"/>
      <c r="AC149" s="213"/>
      <c r="AD149" s="213"/>
      <c r="AE149" s="213"/>
      <c r="AF149" s="213"/>
      <c r="AG149" s="213" t="s">
        <v>262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>
      <c r="A150" s="220"/>
      <c r="B150" s="221"/>
      <c r="C150" s="257" t="s">
        <v>283</v>
      </c>
      <c r="D150" s="252"/>
      <c r="E150" s="253"/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191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3">
      <c r="A151" s="220"/>
      <c r="B151" s="221"/>
      <c r="C151" s="257" t="s">
        <v>295</v>
      </c>
      <c r="D151" s="252"/>
      <c r="E151" s="253">
        <v>71.400000000000006</v>
      </c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191</v>
      </c>
      <c r="AH151" s="213">
        <v>5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3">
      <c r="A152" s="220"/>
      <c r="B152" s="221"/>
      <c r="C152" s="257" t="s">
        <v>285</v>
      </c>
      <c r="D152" s="252"/>
      <c r="E152" s="253"/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191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3">
      <c r="A153" s="220"/>
      <c r="B153" s="221"/>
      <c r="C153" s="257" t="s">
        <v>286</v>
      </c>
      <c r="D153" s="252"/>
      <c r="E153" s="253"/>
      <c r="F153" s="223"/>
      <c r="G153" s="22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3"/>
      <c r="AA153" s="213"/>
      <c r="AB153" s="213"/>
      <c r="AC153" s="213"/>
      <c r="AD153" s="213"/>
      <c r="AE153" s="213"/>
      <c r="AF153" s="213"/>
      <c r="AG153" s="213" t="s">
        <v>191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2">
      <c r="A154" s="220"/>
      <c r="B154" s="221"/>
      <c r="C154" s="246"/>
      <c r="D154" s="241"/>
      <c r="E154" s="241"/>
      <c r="F154" s="241"/>
      <c r="G154" s="241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144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>
      <c r="A155" s="225" t="s">
        <v>133</v>
      </c>
      <c r="B155" s="226" t="s">
        <v>87</v>
      </c>
      <c r="C155" s="243" t="s">
        <v>88</v>
      </c>
      <c r="D155" s="227"/>
      <c r="E155" s="228"/>
      <c r="F155" s="229"/>
      <c r="G155" s="229">
        <f>SUMIF(AG156:AG197,"&lt;&gt;NOR",G156:G197)</f>
        <v>0</v>
      </c>
      <c r="H155" s="229"/>
      <c r="I155" s="229">
        <f>SUM(I156:I197)</f>
        <v>0</v>
      </c>
      <c r="J155" s="229"/>
      <c r="K155" s="229">
        <f>SUM(K156:K197)</f>
        <v>0</v>
      </c>
      <c r="L155" s="229"/>
      <c r="M155" s="229">
        <f>SUM(M156:M197)</f>
        <v>0</v>
      </c>
      <c r="N155" s="228"/>
      <c r="O155" s="228">
        <f>SUM(O156:O197)</f>
        <v>43.31</v>
      </c>
      <c r="P155" s="228"/>
      <c r="Q155" s="228">
        <f>SUM(Q156:Q197)</f>
        <v>0</v>
      </c>
      <c r="R155" s="229"/>
      <c r="S155" s="229"/>
      <c r="T155" s="230"/>
      <c r="U155" s="224"/>
      <c r="V155" s="224">
        <f>SUM(V156:V197)</f>
        <v>15.83</v>
      </c>
      <c r="W155" s="224"/>
      <c r="X155" s="224"/>
      <c r="Y155" s="224"/>
      <c r="AG155" t="s">
        <v>134</v>
      </c>
    </row>
    <row r="156" spans="1:60" ht="22.5" outlineLevel="1">
      <c r="A156" s="232">
        <v>30</v>
      </c>
      <c r="B156" s="233" t="s">
        <v>296</v>
      </c>
      <c r="C156" s="244" t="s">
        <v>297</v>
      </c>
      <c r="D156" s="234" t="s">
        <v>184</v>
      </c>
      <c r="E156" s="235">
        <v>27.7</v>
      </c>
      <c r="F156" s="236"/>
      <c r="G156" s="237">
        <f>ROUND(E156*F156,2)</f>
        <v>0</v>
      </c>
      <c r="H156" s="236"/>
      <c r="I156" s="237">
        <f>ROUND(E156*H156,2)</f>
        <v>0</v>
      </c>
      <c r="J156" s="236"/>
      <c r="K156" s="237">
        <f>ROUND(E156*J156,2)</f>
        <v>0</v>
      </c>
      <c r="L156" s="237">
        <v>21</v>
      </c>
      <c r="M156" s="237">
        <f>G156*(1+L156/100)</f>
        <v>0</v>
      </c>
      <c r="N156" s="235">
        <v>0.378</v>
      </c>
      <c r="O156" s="235">
        <f>ROUND(E156*N156,2)</f>
        <v>10.47</v>
      </c>
      <c r="P156" s="235">
        <v>0</v>
      </c>
      <c r="Q156" s="235">
        <f>ROUND(E156*P156,2)</f>
        <v>0</v>
      </c>
      <c r="R156" s="237" t="s">
        <v>185</v>
      </c>
      <c r="S156" s="237" t="s">
        <v>138</v>
      </c>
      <c r="T156" s="238" t="s">
        <v>138</v>
      </c>
      <c r="U156" s="223">
        <v>2.5999999999999999E-2</v>
      </c>
      <c r="V156" s="223">
        <f>ROUND(E156*U156,2)</f>
        <v>0.72</v>
      </c>
      <c r="W156" s="223"/>
      <c r="X156" s="223" t="s">
        <v>186</v>
      </c>
      <c r="Y156" s="223" t="s">
        <v>140</v>
      </c>
      <c r="Z156" s="213"/>
      <c r="AA156" s="213"/>
      <c r="AB156" s="213"/>
      <c r="AC156" s="213"/>
      <c r="AD156" s="213"/>
      <c r="AE156" s="213"/>
      <c r="AF156" s="213"/>
      <c r="AG156" s="213" t="s">
        <v>187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2">
      <c r="A157" s="220"/>
      <c r="B157" s="221"/>
      <c r="C157" s="257" t="s">
        <v>298</v>
      </c>
      <c r="D157" s="252"/>
      <c r="E157" s="253">
        <v>18.7</v>
      </c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191</v>
      </c>
      <c r="AH157" s="213">
        <v>5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3">
      <c r="A158" s="220"/>
      <c r="B158" s="221"/>
      <c r="C158" s="257" t="s">
        <v>299</v>
      </c>
      <c r="D158" s="252"/>
      <c r="E158" s="253">
        <v>9</v>
      </c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191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>
      <c r="A159" s="220"/>
      <c r="B159" s="221"/>
      <c r="C159" s="246"/>
      <c r="D159" s="241"/>
      <c r="E159" s="241"/>
      <c r="F159" s="241"/>
      <c r="G159" s="241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144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ht="22.5" outlineLevel="1">
      <c r="A160" s="232">
        <v>31</v>
      </c>
      <c r="B160" s="233" t="s">
        <v>293</v>
      </c>
      <c r="C160" s="244" t="s">
        <v>294</v>
      </c>
      <c r="D160" s="234" t="s">
        <v>184</v>
      </c>
      <c r="E160" s="235">
        <v>16.5</v>
      </c>
      <c r="F160" s="236"/>
      <c r="G160" s="237">
        <f>ROUND(E160*F160,2)</f>
        <v>0</v>
      </c>
      <c r="H160" s="236"/>
      <c r="I160" s="237">
        <f>ROUND(E160*H160,2)</f>
        <v>0</v>
      </c>
      <c r="J160" s="236"/>
      <c r="K160" s="237">
        <f>ROUND(E160*J160,2)</f>
        <v>0</v>
      </c>
      <c r="L160" s="237">
        <v>21</v>
      </c>
      <c r="M160" s="237">
        <f>G160*(1+L160/100)</f>
        <v>0</v>
      </c>
      <c r="N160" s="235">
        <v>0.46</v>
      </c>
      <c r="O160" s="235">
        <f>ROUND(E160*N160,2)</f>
        <v>7.59</v>
      </c>
      <c r="P160" s="235">
        <v>0</v>
      </c>
      <c r="Q160" s="235">
        <f>ROUND(E160*P160,2)</f>
        <v>0</v>
      </c>
      <c r="R160" s="237" t="s">
        <v>185</v>
      </c>
      <c r="S160" s="237" t="s">
        <v>138</v>
      </c>
      <c r="T160" s="238" t="s">
        <v>138</v>
      </c>
      <c r="U160" s="223">
        <v>0.03</v>
      </c>
      <c r="V160" s="223">
        <f>ROUND(E160*U160,2)</f>
        <v>0.5</v>
      </c>
      <c r="W160" s="223"/>
      <c r="X160" s="223" t="s">
        <v>186</v>
      </c>
      <c r="Y160" s="223" t="s">
        <v>140</v>
      </c>
      <c r="Z160" s="213"/>
      <c r="AA160" s="213"/>
      <c r="AB160" s="213"/>
      <c r="AC160" s="213"/>
      <c r="AD160" s="213"/>
      <c r="AE160" s="213"/>
      <c r="AF160" s="213"/>
      <c r="AG160" s="213" t="s">
        <v>262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2">
      <c r="A161" s="220"/>
      <c r="B161" s="221"/>
      <c r="C161" s="257" t="s">
        <v>300</v>
      </c>
      <c r="D161" s="252"/>
      <c r="E161" s="253">
        <v>16.5</v>
      </c>
      <c r="F161" s="223"/>
      <c r="G161" s="223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3"/>
      <c r="AA161" s="213"/>
      <c r="AB161" s="213"/>
      <c r="AC161" s="213"/>
      <c r="AD161" s="213"/>
      <c r="AE161" s="213"/>
      <c r="AF161" s="213"/>
      <c r="AG161" s="213" t="s">
        <v>191</v>
      </c>
      <c r="AH161" s="213">
        <v>5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2">
      <c r="A162" s="220"/>
      <c r="B162" s="221"/>
      <c r="C162" s="246"/>
      <c r="D162" s="241"/>
      <c r="E162" s="241"/>
      <c r="F162" s="241"/>
      <c r="G162" s="241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144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ht="22.5" outlineLevel="1">
      <c r="A163" s="232">
        <v>32</v>
      </c>
      <c r="B163" s="233" t="s">
        <v>301</v>
      </c>
      <c r="C163" s="244" t="s">
        <v>302</v>
      </c>
      <c r="D163" s="234" t="s">
        <v>184</v>
      </c>
      <c r="E163" s="235">
        <v>15</v>
      </c>
      <c r="F163" s="236"/>
      <c r="G163" s="237">
        <f>ROUND(E163*F163,2)</f>
        <v>0</v>
      </c>
      <c r="H163" s="236"/>
      <c r="I163" s="237">
        <f>ROUND(E163*H163,2)</f>
        <v>0</v>
      </c>
      <c r="J163" s="236"/>
      <c r="K163" s="237">
        <f>ROUND(E163*J163,2)</f>
        <v>0</v>
      </c>
      <c r="L163" s="237">
        <v>21</v>
      </c>
      <c r="M163" s="237">
        <f>G163*(1+L163/100)</f>
        <v>0</v>
      </c>
      <c r="N163" s="235">
        <v>0.18462999999999999</v>
      </c>
      <c r="O163" s="235">
        <f>ROUND(E163*N163,2)</f>
        <v>2.77</v>
      </c>
      <c r="P163" s="235">
        <v>0</v>
      </c>
      <c r="Q163" s="235">
        <f>ROUND(E163*P163,2)</f>
        <v>0</v>
      </c>
      <c r="R163" s="237" t="s">
        <v>185</v>
      </c>
      <c r="S163" s="237" t="s">
        <v>138</v>
      </c>
      <c r="T163" s="238" t="s">
        <v>138</v>
      </c>
      <c r="U163" s="223">
        <v>6.4000000000000001E-2</v>
      </c>
      <c r="V163" s="223">
        <f>ROUND(E163*U163,2)</f>
        <v>0.96</v>
      </c>
      <c r="W163" s="223"/>
      <c r="X163" s="223" t="s">
        <v>186</v>
      </c>
      <c r="Y163" s="223" t="s">
        <v>140</v>
      </c>
      <c r="Z163" s="213"/>
      <c r="AA163" s="213"/>
      <c r="AB163" s="213"/>
      <c r="AC163" s="213"/>
      <c r="AD163" s="213"/>
      <c r="AE163" s="213"/>
      <c r="AF163" s="213"/>
      <c r="AG163" s="213" t="s">
        <v>187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2">
      <c r="A164" s="220"/>
      <c r="B164" s="221"/>
      <c r="C164" s="256" t="s">
        <v>303</v>
      </c>
      <c r="D164" s="254"/>
      <c r="E164" s="254"/>
      <c r="F164" s="254"/>
      <c r="G164" s="254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3"/>
      <c r="AA164" s="213"/>
      <c r="AB164" s="213"/>
      <c r="AC164" s="213"/>
      <c r="AD164" s="213"/>
      <c r="AE164" s="213"/>
      <c r="AF164" s="213"/>
      <c r="AG164" s="213" t="s">
        <v>189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2">
      <c r="A165" s="220"/>
      <c r="B165" s="221"/>
      <c r="C165" s="257" t="s">
        <v>304</v>
      </c>
      <c r="D165" s="252"/>
      <c r="E165" s="253">
        <v>15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191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3">
      <c r="A166" s="220"/>
      <c r="B166" s="221"/>
      <c r="C166" s="257" t="s">
        <v>219</v>
      </c>
      <c r="D166" s="252"/>
      <c r="E166" s="253"/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3"/>
      <c r="AA166" s="213"/>
      <c r="AB166" s="213"/>
      <c r="AC166" s="213"/>
      <c r="AD166" s="213"/>
      <c r="AE166" s="213"/>
      <c r="AF166" s="213"/>
      <c r="AG166" s="213" t="s">
        <v>191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2">
      <c r="A167" s="220"/>
      <c r="B167" s="221"/>
      <c r="C167" s="246"/>
      <c r="D167" s="241"/>
      <c r="E167" s="241"/>
      <c r="F167" s="241"/>
      <c r="G167" s="241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3"/>
      <c r="AA167" s="213"/>
      <c r="AB167" s="213"/>
      <c r="AC167" s="213"/>
      <c r="AD167" s="213"/>
      <c r="AE167" s="213"/>
      <c r="AF167" s="213"/>
      <c r="AG167" s="213" t="s">
        <v>144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>
      <c r="A168" s="232">
        <v>33</v>
      </c>
      <c r="B168" s="233" t="s">
        <v>305</v>
      </c>
      <c r="C168" s="244" t="s">
        <v>306</v>
      </c>
      <c r="D168" s="234" t="s">
        <v>184</v>
      </c>
      <c r="E168" s="235">
        <v>15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21</v>
      </c>
      <c r="M168" s="237">
        <f>G168*(1+L168/100)</f>
        <v>0</v>
      </c>
      <c r="N168" s="235">
        <v>0.33206000000000002</v>
      </c>
      <c r="O168" s="235">
        <f>ROUND(E168*N168,2)</f>
        <v>4.9800000000000004</v>
      </c>
      <c r="P168" s="235">
        <v>0</v>
      </c>
      <c r="Q168" s="235">
        <f>ROUND(E168*P168,2)</f>
        <v>0</v>
      </c>
      <c r="R168" s="237" t="s">
        <v>185</v>
      </c>
      <c r="S168" s="237" t="s">
        <v>138</v>
      </c>
      <c r="T168" s="238" t="s">
        <v>138</v>
      </c>
      <c r="U168" s="223">
        <v>2.5000000000000001E-2</v>
      </c>
      <c r="V168" s="223">
        <f>ROUND(E168*U168,2)</f>
        <v>0.38</v>
      </c>
      <c r="W168" s="223"/>
      <c r="X168" s="223" t="s">
        <v>186</v>
      </c>
      <c r="Y168" s="223" t="s">
        <v>140</v>
      </c>
      <c r="Z168" s="213"/>
      <c r="AA168" s="213"/>
      <c r="AB168" s="213"/>
      <c r="AC168" s="213"/>
      <c r="AD168" s="213"/>
      <c r="AE168" s="213"/>
      <c r="AF168" s="213"/>
      <c r="AG168" s="213" t="s">
        <v>187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2">
      <c r="A169" s="220"/>
      <c r="B169" s="221"/>
      <c r="C169" s="256" t="s">
        <v>307</v>
      </c>
      <c r="D169" s="254"/>
      <c r="E169" s="254"/>
      <c r="F169" s="254"/>
      <c r="G169" s="254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189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2">
      <c r="A170" s="220"/>
      <c r="B170" s="221"/>
      <c r="C170" s="257" t="s">
        <v>308</v>
      </c>
      <c r="D170" s="252"/>
      <c r="E170" s="253">
        <v>15</v>
      </c>
      <c r="F170" s="223"/>
      <c r="G170" s="223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3"/>
      <c r="AA170" s="213"/>
      <c r="AB170" s="213"/>
      <c r="AC170" s="213"/>
      <c r="AD170" s="213"/>
      <c r="AE170" s="213"/>
      <c r="AF170" s="213"/>
      <c r="AG170" s="213" t="s">
        <v>191</v>
      </c>
      <c r="AH170" s="213">
        <v>5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>
      <c r="A171" s="220"/>
      <c r="B171" s="221"/>
      <c r="C171" s="246"/>
      <c r="D171" s="241"/>
      <c r="E171" s="241"/>
      <c r="F171" s="241"/>
      <c r="G171" s="241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144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>
      <c r="A172" s="232">
        <v>34</v>
      </c>
      <c r="B172" s="233" t="s">
        <v>309</v>
      </c>
      <c r="C172" s="244" t="s">
        <v>310</v>
      </c>
      <c r="D172" s="234" t="s">
        <v>184</v>
      </c>
      <c r="E172" s="235">
        <v>17</v>
      </c>
      <c r="F172" s="236"/>
      <c r="G172" s="237">
        <f>ROUND(E172*F172,2)</f>
        <v>0</v>
      </c>
      <c r="H172" s="236"/>
      <c r="I172" s="237">
        <f>ROUND(E172*H172,2)</f>
        <v>0</v>
      </c>
      <c r="J172" s="236"/>
      <c r="K172" s="237">
        <f>ROUND(E172*J172,2)</f>
        <v>0</v>
      </c>
      <c r="L172" s="237">
        <v>21</v>
      </c>
      <c r="M172" s="237">
        <f>G172*(1+L172/100)</f>
        <v>0</v>
      </c>
      <c r="N172" s="235">
        <v>0.38956000000000002</v>
      </c>
      <c r="O172" s="235">
        <f>ROUND(E172*N172,2)</f>
        <v>6.62</v>
      </c>
      <c r="P172" s="235">
        <v>0</v>
      </c>
      <c r="Q172" s="235">
        <f>ROUND(E172*P172,2)</f>
        <v>0</v>
      </c>
      <c r="R172" s="237" t="s">
        <v>185</v>
      </c>
      <c r="S172" s="237" t="s">
        <v>138</v>
      </c>
      <c r="T172" s="238" t="s">
        <v>138</v>
      </c>
      <c r="U172" s="223">
        <v>7.9049999999999995E-2</v>
      </c>
      <c r="V172" s="223">
        <f>ROUND(E172*U172,2)</f>
        <v>1.34</v>
      </c>
      <c r="W172" s="223"/>
      <c r="X172" s="223" t="s">
        <v>186</v>
      </c>
      <c r="Y172" s="223" t="s">
        <v>140</v>
      </c>
      <c r="Z172" s="213"/>
      <c r="AA172" s="213"/>
      <c r="AB172" s="213"/>
      <c r="AC172" s="213"/>
      <c r="AD172" s="213"/>
      <c r="AE172" s="213"/>
      <c r="AF172" s="213"/>
      <c r="AG172" s="213" t="s">
        <v>187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2">
      <c r="A173" s="220"/>
      <c r="B173" s="221"/>
      <c r="C173" s="256" t="s">
        <v>311</v>
      </c>
      <c r="D173" s="254"/>
      <c r="E173" s="254"/>
      <c r="F173" s="254"/>
      <c r="G173" s="254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3"/>
      <c r="AA173" s="213"/>
      <c r="AB173" s="213"/>
      <c r="AC173" s="213"/>
      <c r="AD173" s="213"/>
      <c r="AE173" s="213"/>
      <c r="AF173" s="213"/>
      <c r="AG173" s="213" t="s">
        <v>189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2">
      <c r="A174" s="220"/>
      <c r="B174" s="221"/>
      <c r="C174" s="257" t="s">
        <v>312</v>
      </c>
      <c r="D174" s="252"/>
      <c r="E174" s="253">
        <v>17</v>
      </c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3"/>
      <c r="AA174" s="213"/>
      <c r="AB174" s="213"/>
      <c r="AC174" s="213"/>
      <c r="AD174" s="213"/>
      <c r="AE174" s="213"/>
      <c r="AF174" s="213"/>
      <c r="AG174" s="213" t="s">
        <v>191</v>
      </c>
      <c r="AH174" s="213">
        <v>5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>
      <c r="A175" s="220"/>
      <c r="B175" s="221"/>
      <c r="C175" s="246"/>
      <c r="D175" s="241"/>
      <c r="E175" s="241"/>
      <c r="F175" s="241"/>
      <c r="G175" s="241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3"/>
      <c r="AA175" s="213"/>
      <c r="AB175" s="213"/>
      <c r="AC175" s="213"/>
      <c r="AD175" s="213"/>
      <c r="AE175" s="213"/>
      <c r="AF175" s="213"/>
      <c r="AG175" s="213" t="s">
        <v>144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>
      <c r="A176" s="232">
        <v>35</v>
      </c>
      <c r="B176" s="233" t="s">
        <v>313</v>
      </c>
      <c r="C176" s="244" t="s">
        <v>314</v>
      </c>
      <c r="D176" s="234" t="s">
        <v>184</v>
      </c>
      <c r="E176" s="235">
        <v>15</v>
      </c>
      <c r="F176" s="236"/>
      <c r="G176" s="237">
        <f>ROUND(E176*F176,2)</f>
        <v>0</v>
      </c>
      <c r="H176" s="236"/>
      <c r="I176" s="237">
        <f>ROUND(E176*H176,2)</f>
        <v>0</v>
      </c>
      <c r="J176" s="236"/>
      <c r="K176" s="237">
        <f>ROUND(E176*J176,2)</f>
        <v>0</v>
      </c>
      <c r="L176" s="237">
        <v>21</v>
      </c>
      <c r="M176" s="237">
        <f>G176*(1+L176/100)</f>
        <v>0</v>
      </c>
      <c r="N176" s="235">
        <v>6.0099999999999997E-3</v>
      </c>
      <c r="O176" s="235">
        <f>ROUND(E176*N176,2)</f>
        <v>0.09</v>
      </c>
      <c r="P176" s="235">
        <v>0</v>
      </c>
      <c r="Q176" s="235">
        <f>ROUND(E176*P176,2)</f>
        <v>0</v>
      </c>
      <c r="R176" s="237" t="s">
        <v>185</v>
      </c>
      <c r="S176" s="237" t="s">
        <v>315</v>
      </c>
      <c r="T176" s="238" t="s">
        <v>315</v>
      </c>
      <c r="U176" s="223">
        <v>4.0000000000000001E-3</v>
      </c>
      <c r="V176" s="223">
        <f>ROUND(E176*U176,2)</f>
        <v>0.06</v>
      </c>
      <c r="W176" s="223"/>
      <c r="X176" s="223" t="s">
        <v>186</v>
      </c>
      <c r="Y176" s="223" t="s">
        <v>140</v>
      </c>
      <c r="Z176" s="213"/>
      <c r="AA176" s="213"/>
      <c r="AB176" s="213"/>
      <c r="AC176" s="213"/>
      <c r="AD176" s="213"/>
      <c r="AE176" s="213"/>
      <c r="AF176" s="213"/>
      <c r="AG176" s="213" t="s">
        <v>187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2">
      <c r="A177" s="220"/>
      <c r="B177" s="221"/>
      <c r="C177" s="256" t="s">
        <v>316</v>
      </c>
      <c r="D177" s="254"/>
      <c r="E177" s="254"/>
      <c r="F177" s="254"/>
      <c r="G177" s="254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3"/>
      <c r="AA177" s="213"/>
      <c r="AB177" s="213"/>
      <c r="AC177" s="213"/>
      <c r="AD177" s="213"/>
      <c r="AE177" s="213"/>
      <c r="AF177" s="213"/>
      <c r="AG177" s="213" t="s">
        <v>189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2">
      <c r="A178" s="220"/>
      <c r="B178" s="221"/>
      <c r="C178" s="257" t="s">
        <v>308</v>
      </c>
      <c r="D178" s="252"/>
      <c r="E178" s="253">
        <v>15</v>
      </c>
      <c r="F178" s="223"/>
      <c r="G178" s="223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3"/>
      <c r="AA178" s="213"/>
      <c r="AB178" s="213"/>
      <c r="AC178" s="213"/>
      <c r="AD178" s="213"/>
      <c r="AE178" s="213"/>
      <c r="AF178" s="213"/>
      <c r="AG178" s="213" t="s">
        <v>191</v>
      </c>
      <c r="AH178" s="213">
        <v>5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2">
      <c r="A179" s="220"/>
      <c r="B179" s="221"/>
      <c r="C179" s="246"/>
      <c r="D179" s="241"/>
      <c r="E179" s="241"/>
      <c r="F179" s="241"/>
      <c r="G179" s="241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3"/>
      <c r="AA179" s="213"/>
      <c r="AB179" s="213"/>
      <c r="AC179" s="213"/>
      <c r="AD179" s="213"/>
      <c r="AE179" s="213"/>
      <c r="AF179" s="213"/>
      <c r="AG179" s="213" t="s">
        <v>144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ht="22.5" outlineLevel="1">
      <c r="A180" s="232">
        <v>36</v>
      </c>
      <c r="B180" s="233" t="s">
        <v>317</v>
      </c>
      <c r="C180" s="244" t="s">
        <v>318</v>
      </c>
      <c r="D180" s="234" t="s">
        <v>184</v>
      </c>
      <c r="E180" s="235">
        <v>50.5</v>
      </c>
      <c r="F180" s="236"/>
      <c r="G180" s="237">
        <f>ROUND(E180*F180,2)</f>
        <v>0</v>
      </c>
      <c r="H180" s="236"/>
      <c r="I180" s="237">
        <f>ROUND(E180*H180,2)</f>
        <v>0</v>
      </c>
      <c r="J180" s="236"/>
      <c r="K180" s="237">
        <f>ROUND(E180*J180,2)</f>
        <v>0</v>
      </c>
      <c r="L180" s="237">
        <v>21</v>
      </c>
      <c r="M180" s="237">
        <f>G180*(1+L180/100)</f>
        <v>0</v>
      </c>
      <c r="N180" s="235">
        <v>6.0999999999999997E-4</v>
      </c>
      <c r="O180" s="235">
        <f>ROUND(E180*N180,2)</f>
        <v>0.03</v>
      </c>
      <c r="P180" s="235">
        <v>0</v>
      </c>
      <c r="Q180" s="235">
        <f>ROUND(E180*P180,2)</f>
        <v>0</v>
      </c>
      <c r="R180" s="237" t="s">
        <v>185</v>
      </c>
      <c r="S180" s="237" t="s">
        <v>315</v>
      </c>
      <c r="T180" s="238" t="s">
        <v>315</v>
      </c>
      <c r="U180" s="223">
        <v>2E-3</v>
      </c>
      <c r="V180" s="223">
        <f>ROUND(E180*U180,2)</f>
        <v>0.1</v>
      </c>
      <c r="W180" s="223"/>
      <c r="X180" s="223" t="s">
        <v>186</v>
      </c>
      <c r="Y180" s="223" t="s">
        <v>140</v>
      </c>
      <c r="Z180" s="213"/>
      <c r="AA180" s="213"/>
      <c r="AB180" s="213"/>
      <c r="AC180" s="213"/>
      <c r="AD180" s="213"/>
      <c r="AE180" s="213"/>
      <c r="AF180" s="213"/>
      <c r="AG180" s="213" t="s">
        <v>187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2">
      <c r="A181" s="220"/>
      <c r="B181" s="221"/>
      <c r="C181" s="257" t="s">
        <v>319</v>
      </c>
      <c r="D181" s="252"/>
      <c r="E181" s="253">
        <v>50.5</v>
      </c>
      <c r="F181" s="223"/>
      <c r="G181" s="223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191</v>
      </c>
      <c r="AH181" s="213">
        <v>5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2">
      <c r="A182" s="220"/>
      <c r="B182" s="221"/>
      <c r="C182" s="246"/>
      <c r="D182" s="241"/>
      <c r="E182" s="241"/>
      <c r="F182" s="241"/>
      <c r="G182" s="241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3"/>
      <c r="AA182" s="213"/>
      <c r="AB182" s="213"/>
      <c r="AC182" s="213"/>
      <c r="AD182" s="213"/>
      <c r="AE182" s="213"/>
      <c r="AF182" s="213"/>
      <c r="AG182" s="213" t="s">
        <v>144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ht="22.5" outlineLevel="1">
      <c r="A183" s="232">
        <v>37</v>
      </c>
      <c r="B183" s="233" t="s">
        <v>320</v>
      </c>
      <c r="C183" s="244" t="s">
        <v>321</v>
      </c>
      <c r="D183" s="234" t="s">
        <v>184</v>
      </c>
      <c r="E183" s="235">
        <v>50.5</v>
      </c>
      <c r="F183" s="236"/>
      <c r="G183" s="237">
        <f>ROUND(E183*F183,2)</f>
        <v>0</v>
      </c>
      <c r="H183" s="236"/>
      <c r="I183" s="237">
        <f>ROUND(E183*H183,2)</f>
        <v>0</v>
      </c>
      <c r="J183" s="236"/>
      <c r="K183" s="237">
        <f>ROUND(E183*J183,2)</f>
        <v>0</v>
      </c>
      <c r="L183" s="237">
        <v>21</v>
      </c>
      <c r="M183" s="237">
        <f>G183*(1+L183/100)</f>
        <v>0</v>
      </c>
      <c r="N183" s="235">
        <v>0.12715000000000001</v>
      </c>
      <c r="O183" s="235">
        <f>ROUND(E183*N183,2)</f>
        <v>6.42</v>
      </c>
      <c r="P183" s="235">
        <v>0</v>
      </c>
      <c r="Q183" s="235">
        <f>ROUND(E183*P183,2)</f>
        <v>0</v>
      </c>
      <c r="R183" s="237" t="s">
        <v>185</v>
      </c>
      <c r="S183" s="237" t="s">
        <v>138</v>
      </c>
      <c r="T183" s="238" t="s">
        <v>138</v>
      </c>
      <c r="U183" s="223">
        <v>7.1999999999999995E-2</v>
      </c>
      <c r="V183" s="223">
        <f>ROUND(E183*U183,2)</f>
        <v>3.64</v>
      </c>
      <c r="W183" s="223"/>
      <c r="X183" s="223" t="s">
        <v>186</v>
      </c>
      <c r="Y183" s="223" t="s">
        <v>140</v>
      </c>
      <c r="Z183" s="213"/>
      <c r="AA183" s="213"/>
      <c r="AB183" s="213"/>
      <c r="AC183" s="213"/>
      <c r="AD183" s="213"/>
      <c r="AE183" s="213"/>
      <c r="AF183" s="213"/>
      <c r="AG183" s="213" t="s">
        <v>187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2">
      <c r="A184" s="220"/>
      <c r="B184" s="221"/>
      <c r="C184" s="257" t="s">
        <v>308</v>
      </c>
      <c r="D184" s="252"/>
      <c r="E184" s="253">
        <v>15</v>
      </c>
      <c r="F184" s="223"/>
      <c r="G184" s="223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191</v>
      </c>
      <c r="AH184" s="213">
        <v>5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3">
      <c r="A185" s="220"/>
      <c r="B185" s="221"/>
      <c r="C185" s="257" t="s">
        <v>322</v>
      </c>
      <c r="D185" s="252"/>
      <c r="E185" s="253">
        <v>33</v>
      </c>
      <c r="F185" s="223"/>
      <c r="G185" s="223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3"/>
      <c r="AA185" s="213"/>
      <c r="AB185" s="213"/>
      <c r="AC185" s="213"/>
      <c r="AD185" s="213"/>
      <c r="AE185" s="213"/>
      <c r="AF185" s="213"/>
      <c r="AG185" s="213" t="s">
        <v>191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ht="22.5" outlineLevel="3">
      <c r="A186" s="220"/>
      <c r="B186" s="221"/>
      <c r="C186" s="257" t="s">
        <v>323</v>
      </c>
      <c r="D186" s="252"/>
      <c r="E186" s="253">
        <v>2.5</v>
      </c>
      <c r="F186" s="223"/>
      <c r="G186" s="223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3"/>
      <c r="AA186" s="213"/>
      <c r="AB186" s="213"/>
      <c r="AC186" s="213"/>
      <c r="AD186" s="213"/>
      <c r="AE186" s="213"/>
      <c r="AF186" s="213"/>
      <c r="AG186" s="213" t="s">
        <v>191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3">
      <c r="A187" s="220"/>
      <c r="B187" s="221"/>
      <c r="C187" s="257" t="s">
        <v>219</v>
      </c>
      <c r="D187" s="252"/>
      <c r="E187" s="253"/>
      <c r="F187" s="223"/>
      <c r="G187" s="223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23"/>
      <c r="Z187" s="213"/>
      <c r="AA187" s="213"/>
      <c r="AB187" s="213"/>
      <c r="AC187" s="213"/>
      <c r="AD187" s="213"/>
      <c r="AE187" s="213"/>
      <c r="AF187" s="213"/>
      <c r="AG187" s="213" t="s">
        <v>191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2">
      <c r="A188" s="220"/>
      <c r="B188" s="221"/>
      <c r="C188" s="246"/>
      <c r="D188" s="241"/>
      <c r="E188" s="241"/>
      <c r="F188" s="241"/>
      <c r="G188" s="241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144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>
      <c r="A189" s="232">
        <v>38</v>
      </c>
      <c r="B189" s="233" t="s">
        <v>324</v>
      </c>
      <c r="C189" s="244" t="s">
        <v>325</v>
      </c>
      <c r="D189" s="234" t="s">
        <v>184</v>
      </c>
      <c r="E189" s="235">
        <v>17</v>
      </c>
      <c r="F189" s="236"/>
      <c r="G189" s="237">
        <f>ROUND(E189*F189,2)</f>
        <v>0</v>
      </c>
      <c r="H189" s="236"/>
      <c r="I189" s="237">
        <f>ROUND(E189*H189,2)</f>
        <v>0</v>
      </c>
      <c r="J189" s="236"/>
      <c r="K189" s="237">
        <f>ROUND(E189*J189,2)</f>
        <v>0</v>
      </c>
      <c r="L189" s="237">
        <v>21</v>
      </c>
      <c r="M189" s="237">
        <f>G189*(1+L189/100)</f>
        <v>0</v>
      </c>
      <c r="N189" s="235">
        <v>7.3899999999999993E-2</v>
      </c>
      <c r="O189" s="235">
        <f>ROUND(E189*N189,2)</f>
        <v>1.26</v>
      </c>
      <c r="P189" s="235">
        <v>0</v>
      </c>
      <c r="Q189" s="235">
        <f>ROUND(E189*P189,2)</f>
        <v>0</v>
      </c>
      <c r="R189" s="237" t="s">
        <v>185</v>
      </c>
      <c r="S189" s="237" t="s">
        <v>138</v>
      </c>
      <c r="T189" s="238" t="s">
        <v>138</v>
      </c>
      <c r="U189" s="223">
        <v>0.47799999999999998</v>
      </c>
      <c r="V189" s="223">
        <f>ROUND(E189*U189,2)</f>
        <v>8.1300000000000008</v>
      </c>
      <c r="W189" s="223"/>
      <c r="X189" s="223" t="s">
        <v>186</v>
      </c>
      <c r="Y189" s="223" t="s">
        <v>140</v>
      </c>
      <c r="Z189" s="213"/>
      <c r="AA189" s="213"/>
      <c r="AB189" s="213"/>
      <c r="AC189" s="213"/>
      <c r="AD189" s="213"/>
      <c r="AE189" s="213"/>
      <c r="AF189" s="213"/>
      <c r="AG189" s="213" t="s">
        <v>187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ht="22.5" outlineLevel="2">
      <c r="A190" s="220"/>
      <c r="B190" s="221"/>
      <c r="C190" s="256" t="s">
        <v>326</v>
      </c>
      <c r="D190" s="254"/>
      <c r="E190" s="254"/>
      <c r="F190" s="254"/>
      <c r="G190" s="254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3"/>
      <c r="AA190" s="213"/>
      <c r="AB190" s="213"/>
      <c r="AC190" s="213"/>
      <c r="AD190" s="213"/>
      <c r="AE190" s="213"/>
      <c r="AF190" s="213"/>
      <c r="AG190" s="213" t="s">
        <v>189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39" t="str">
        <f>C190</f>
        <v>s provedením lože z kameniva drceného, s vyplněním spár, s dvojitým hutněním a se smetením přebytečného materiálu na krajnici. S dodáním hmot pro lože a výplň spár.</v>
      </c>
      <c r="BB190" s="213"/>
      <c r="BC190" s="213"/>
      <c r="BD190" s="213"/>
      <c r="BE190" s="213"/>
      <c r="BF190" s="213"/>
      <c r="BG190" s="213"/>
      <c r="BH190" s="213"/>
    </row>
    <row r="191" spans="1:60" outlineLevel="2">
      <c r="A191" s="220"/>
      <c r="B191" s="221"/>
      <c r="C191" s="257" t="s">
        <v>327</v>
      </c>
      <c r="D191" s="252"/>
      <c r="E191" s="253">
        <v>17</v>
      </c>
      <c r="F191" s="223"/>
      <c r="G191" s="223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3"/>
      <c r="AA191" s="213"/>
      <c r="AB191" s="213"/>
      <c r="AC191" s="213"/>
      <c r="AD191" s="213"/>
      <c r="AE191" s="213"/>
      <c r="AF191" s="213"/>
      <c r="AG191" s="213" t="s">
        <v>191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3">
      <c r="A192" s="220"/>
      <c r="B192" s="221"/>
      <c r="C192" s="257" t="s">
        <v>219</v>
      </c>
      <c r="D192" s="252"/>
      <c r="E192" s="253"/>
      <c r="F192" s="223"/>
      <c r="G192" s="22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3"/>
      <c r="AA192" s="213"/>
      <c r="AB192" s="213"/>
      <c r="AC192" s="213"/>
      <c r="AD192" s="213"/>
      <c r="AE192" s="213"/>
      <c r="AF192" s="213"/>
      <c r="AG192" s="213" t="s">
        <v>191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2">
      <c r="A193" s="220"/>
      <c r="B193" s="221"/>
      <c r="C193" s="246"/>
      <c r="D193" s="241"/>
      <c r="E193" s="241"/>
      <c r="F193" s="241"/>
      <c r="G193" s="241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3"/>
      <c r="AA193" s="213"/>
      <c r="AB193" s="213"/>
      <c r="AC193" s="213"/>
      <c r="AD193" s="213"/>
      <c r="AE193" s="213"/>
      <c r="AF193" s="213"/>
      <c r="AG193" s="213" t="s">
        <v>144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>
      <c r="A194" s="232">
        <v>39</v>
      </c>
      <c r="B194" s="233" t="s">
        <v>328</v>
      </c>
      <c r="C194" s="244" t="s">
        <v>329</v>
      </c>
      <c r="D194" s="234" t="s">
        <v>184</v>
      </c>
      <c r="E194" s="235">
        <v>17.850000000000001</v>
      </c>
      <c r="F194" s="236"/>
      <c r="G194" s="237">
        <f>ROUND(E194*F194,2)</f>
        <v>0</v>
      </c>
      <c r="H194" s="236"/>
      <c r="I194" s="237">
        <f>ROUND(E194*H194,2)</f>
        <v>0</v>
      </c>
      <c r="J194" s="236"/>
      <c r="K194" s="237">
        <f>ROUND(E194*J194,2)</f>
        <v>0</v>
      </c>
      <c r="L194" s="237">
        <v>21</v>
      </c>
      <c r="M194" s="237">
        <f>G194*(1+L194/100)</f>
        <v>0</v>
      </c>
      <c r="N194" s="235">
        <v>0.17244999999999999</v>
      </c>
      <c r="O194" s="235">
        <f>ROUND(E194*N194,2)</f>
        <v>3.08</v>
      </c>
      <c r="P194" s="235">
        <v>0</v>
      </c>
      <c r="Q194" s="235">
        <f>ROUND(E194*P194,2)</f>
        <v>0</v>
      </c>
      <c r="R194" s="237" t="s">
        <v>330</v>
      </c>
      <c r="S194" s="237" t="s">
        <v>138</v>
      </c>
      <c r="T194" s="238" t="s">
        <v>138</v>
      </c>
      <c r="U194" s="223">
        <v>0</v>
      </c>
      <c r="V194" s="223">
        <f>ROUND(E194*U194,2)</f>
        <v>0</v>
      </c>
      <c r="W194" s="223"/>
      <c r="X194" s="223" t="s">
        <v>331</v>
      </c>
      <c r="Y194" s="223" t="s">
        <v>140</v>
      </c>
      <c r="Z194" s="213"/>
      <c r="AA194" s="213"/>
      <c r="AB194" s="213"/>
      <c r="AC194" s="213"/>
      <c r="AD194" s="213"/>
      <c r="AE194" s="213"/>
      <c r="AF194" s="213"/>
      <c r="AG194" s="213" t="s">
        <v>332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2">
      <c r="A195" s="220"/>
      <c r="B195" s="221"/>
      <c r="C195" s="257" t="s">
        <v>333</v>
      </c>
      <c r="D195" s="252"/>
      <c r="E195" s="253">
        <v>17.850000000000001</v>
      </c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191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3">
      <c r="A196" s="220"/>
      <c r="B196" s="221"/>
      <c r="C196" s="257" t="s">
        <v>219</v>
      </c>
      <c r="D196" s="252"/>
      <c r="E196" s="253"/>
      <c r="F196" s="223"/>
      <c r="G196" s="223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3"/>
      <c r="AA196" s="213"/>
      <c r="AB196" s="213"/>
      <c r="AC196" s="213"/>
      <c r="AD196" s="213"/>
      <c r="AE196" s="213"/>
      <c r="AF196" s="213"/>
      <c r="AG196" s="213" t="s">
        <v>191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2">
      <c r="A197" s="220"/>
      <c r="B197" s="221"/>
      <c r="C197" s="246"/>
      <c r="D197" s="241"/>
      <c r="E197" s="241"/>
      <c r="F197" s="241"/>
      <c r="G197" s="241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3"/>
      <c r="AA197" s="213"/>
      <c r="AB197" s="213"/>
      <c r="AC197" s="213"/>
      <c r="AD197" s="213"/>
      <c r="AE197" s="213"/>
      <c r="AF197" s="213"/>
      <c r="AG197" s="213" t="s">
        <v>144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>
      <c r="A198" s="225" t="s">
        <v>133</v>
      </c>
      <c r="B198" s="226" t="s">
        <v>89</v>
      </c>
      <c r="C198" s="243" t="s">
        <v>90</v>
      </c>
      <c r="D198" s="227"/>
      <c r="E198" s="228"/>
      <c r="F198" s="229"/>
      <c r="G198" s="229">
        <f>SUMIF(AG199:AG203,"&lt;&gt;NOR",G199:G203)</f>
        <v>0</v>
      </c>
      <c r="H198" s="229"/>
      <c r="I198" s="229">
        <f>SUM(I199:I203)</f>
        <v>0</v>
      </c>
      <c r="J198" s="229"/>
      <c r="K198" s="229">
        <f>SUM(K199:K203)</f>
        <v>0</v>
      </c>
      <c r="L198" s="229"/>
      <c r="M198" s="229">
        <f>SUM(M199:M203)</f>
        <v>0</v>
      </c>
      <c r="N198" s="228"/>
      <c r="O198" s="228">
        <f>SUM(O199:O203)</f>
        <v>20.079999999999998</v>
      </c>
      <c r="P198" s="228"/>
      <c r="Q198" s="228">
        <f>SUM(Q199:Q203)</f>
        <v>0</v>
      </c>
      <c r="R198" s="229"/>
      <c r="S198" s="229"/>
      <c r="T198" s="230"/>
      <c r="U198" s="224"/>
      <c r="V198" s="224">
        <f>SUM(V199:V203)</f>
        <v>0</v>
      </c>
      <c r="W198" s="224"/>
      <c r="X198" s="224"/>
      <c r="Y198" s="224"/>
      <c r="AG198" t="s">
        <v>134</v>
      </c>
    </row>
    <row r="199" spans="1:60" ht="22.5" outlineLevel="1">
      <c r="A199" s="232">
        <v>40</v>
      </c>
      <c r="B199" s="233" t="s">
        <v>334</v>
      </c>
      <c r="C199" s="244" t="s">
        <v>335</v>
      </c>
      <c r="D199" s="234" t="s">
        <v>209</v>
      </c>
      <c r="E199" s="235">
        <v>46</v>
      </c>
      <c r="F199" s="236"/>
      <c r="G199" s="237">
        <f>ROUND(E199*F199,2)</f>
        <v>0</v>
      </c>
      <c r="H199" s="236"/>
      <c r="I199" s="237">
        <f>ROUND(E199*H199,2)</f>
        <v>0</v>
      </c>
      <c r="J199" s="236"/>
      <c r="K199" s="237">
        <f>ROUND(E199*J199,2)</f>
        <v>0</v>
      </c>
      <c r="L199" s="237">
        <v>21</v>
      </c>
      <c r="M199" s="237">
        <f>G199*(1+L199/100)</f>
        <v>0</v>
      </c>
      <c r="N199" s="235">
        <v>0.43651000000000001</v>
      </c>
      <c r="O199" s="235">
        <f>ROUND(E199*N199,2)</f>
        <v>20.079999999999998</v>
      </c>
      <c r="P199" s="235">
        <v>0</v>
      </c>
      <c r="Q199" s="235">
        <f>ROUND(E199*P199,2)</f>
        <v>0</v>
      </c>
      <c r="R199" s="237" t="s">
        <v>266</v>
      </c>
      <c r="S199" s="237" t="s">
        <v>138</v>
      </c>
      <c r="T199" s="238" t="s">
        <v>138</v>
      </c>
      <c r="U199" s="223">
        <v>0</v>
      </c>
      <c r="V199" s="223">
        <f>ROUND(E199*U199,2)</f>
        <v>0</v>
      </c>
      <c r="W199" s="223"/>
      <c r="X199" s="223" t="s">
        <v>267</v>
      </c>
      <c r="Y199" s="223" t="s">
        <v>140</v>
      </c>
      <c r="Z199" s="213"/>
      <c r="AA199" s="213"/>
      <c r="AB199" s="213"/>
      <c r="AC199" s="213"/>
      <c r="AD199" s="213"/>
      <c r="AE199" s="213"/>
      <c r="AF199" s="213"/>
      <c r="AG199" s="213" t="s">
        <v>268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ht="22.5" outlineLevel="2">
      <c r="A200" s="220"/>
      <c r="B200" s="221"/>
      <c r="C200" s="256" t="s">
        <v>336</v>
      </c>
      <c r="D200" s="254"/>
      <c r="E200" s="254"/>
      <c r="F200" s="254"/>
      <c r="G200" s="254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23"/>
      <c r="Z200" s="213"/>
      <c r="AA200" s="213"/>
      <c r="AB200" s="213"/>
      <c r="AC200" s="213"/>
      <c r="AD200" s="213"/>
      <c r="AE200" s="213"/>
      <c r="AF200" s="213"/>
      <c r="AG200" s="213" t="s">
        <v>189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39" t="str">
        <f>C200</f>
        <v>Lože pro trativody, položení trubek, obsyp potrubí sypaninou z vhodných hornin, nebo materiálem připraveným podél výkopu ve vzdálenosti do 3 m od jeho kraje.  Bez výkopu rýhy.</v>
      </c>
      <c r="BB200" s="213"/>
      <c r="BC200" s="213"/>
      <c r="BD200" s="213"/>
      <c r="BE200" s="213"/>
      <c r="BF200" s="213"/>
      <c r="BG200" s="213"/>
      <c r="BH200" s="213"/>
    </row>
    <row r="201" spans="1:60" outlineLevel="2">
      <c r="A201" s="220"/>
      <c r="B201" s="221"/>
      <c r="C201" s="257" t="s">
        <v>337</v>
      </c>
      <c r="D201" s="252"/>
      <c r="E201" s="253">
        <v>46</v>
      </c>
      <c r="F201" s="223"/>
      <c r="G201" s="223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3"/>
      <c r="AA201" s="213"/>
      <c r="AB201" s="213"/>
      <c r="AC201" s="213"/>
      <c r="AD201" s="213"/>
      <c r="AE201" s="213"/>
      <c r="AF201" s="213"/>
      <c r="AG201" s="213" t="s">
        <v>191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3">
      <c r="A202" s="220"/>
      <c r="B202" s="221"/>
      <c r="C202" s="257" t="s">
        <v>338</v>
      </c>
      <c r="D202" s="252"/>
      <c r="E202" s="253"/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3"/>
      <c r="AA202" s="213"/>
      <c r="AB202" s="213"/>
      <c r="AC202" s="213"/>
      <c r="AD202" s="213"/>
      <c r="AE202" s="213"/>
      <c r="AF202" s="213"/>
      <c r="AG202" s="213" t="s">
        <v>191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2">
      <c r="A203" s="220"/>
      <c r="B203" s="221"/>
      <c r="C203" s="246"/>
      <c r="D203" s="241"/>
      <c r="E203" s="241"/>
      <c r="F203" s="241"/>
      <c r="G203" s="241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3"/>
      <c r="AA203" s="213"/>
      <c r="AB203" s="213"/>
      <c r="AC203" s="213"/>
      <c r="AD203" s="213"/>
      <c r="AE203" s="213"/>
      <c r="AF203" s="213"/>
      <c r="AG203" s="213" t="s">
        <v>144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>
      <c r="A204" s="225" t="s">
        <v>133</v>
      </c>
      <c r="B204" s="226" t="s">
        <v>91</v>
      </c>
      <c r="C204" s="243" t="s">
        <v>92</v>
      </c>
      <c r="D204" s="227"/>
      <c r="E204" s="228"/>
      <c r="F204" s="229"/>
      <c r="G204" s="229">
        <f>SUMIF(AG205:AG250,"&lt;&gt;NOR",G205:G250)</f>
        <v>0</v>
      </c>
      <c r="H204" s="229"/>
      <c r="I204" s="229">
        <f>SUM(I205:I250)</f>
        <v>0</v>
      </c>
      <c r="J204" s="229"/>
      <c r="K204" s="229">
        <f>SUM(K205:K250)</f>
        <v>0</v>
      </c>
      <c r="L204" s="229"/>
      <c r="M204" s="229">
        <f>SUM(M205:M250)</f>
        <v>0</v>
      </c>
      <c r="N204" s="228"/>
      <c r="O204" s="228">
        <f>SUM(O205:O250)</f>
        <v>25.29</v>
      </c>
      <c r="P204" s="228"/>
      <c r="Q204" s="228">
        <f>SUM(Q205:Q250)</f>
        <v>0</v>
      </c>
      <c r="R204" s="229"/>
      <c r="S204" s="229"/>
      <c r="T204" s="230"/>
      <c r="U204" s="224"/>
      <c r="V204" s="224">
        <f>SUM(V205:V250)</f>
        <v>28.95</v>
      </c>
      <c r="W204" s="224"/>
      <c r="X204" s="224"/>
      <c r="Y204" s="224"/>
      <c r="AG204" t="s">
        <v>134</v>
      </c>
    </row>
    <row r="205" spans="1:60" ht="22.5" outlineLevel="1">
      <c r="A205" s="232">
        <v>41</v>
      </c>
      <c r="B205" s="233" t="s">
        <v>339</v>
      </c>
      <c r="C205" s="244" t="s">
        <v>340</v>
      </c>
      <c r="D205" s="234" t="s">
        <v>209</v>
      </c>
      <c r="E205" s="235">
        <v>94</v>
      </c>
      <c r="F205" s="236"/>
      <c r="G205" s="237">
        <f>ROUND(E205*F205,2)</f>
        <v>0</v>
      </c>
      <c r="H205" s="236"/>
      <c r="I205" s="237">
        <f>ROUND(E205*H205,2)</f>
        <v>0</v>
      </c>
      <c r="J205" s="236"/>
      <c r="K205" s="237">
        <f>ROUND(E205*J205,2)</f>
        <v>0</v>
      </c>
      <c r="L205" s="237">
        <v>21</v>
      </c>
      <c r="M205" s="237">
        <f>G205*(1+L205/100)</f>
        <v>0</v>
      </c>
      <c r="N205" s="235">
        <v>0.10471</v>
      </c>
      <c r="O205" s="235">
        <f>ROUND(E205*N205,2)</f>
        <v>9.84</v>
      </c>
      <c r="P205" s="235">
        <v>0</v>
      </c>
      <c r="Q205" s="235">
        <f>ROUND(E205*P205,2)</f>
        <v>0</v>
      </c>
      <c r="R205" s="237" t="s">
        <v>185</v>
      </c>
      <c r="S205" s="237" t="s">
        <v>138</v>
      </c>
      <c r="T205" s="238" t="s">
        <v>138</v>
      </c>
      <c r="U205" s="223">
        <v>8.5000000000000006E-2</v>
      </c>
      <c r="V205" s="223">
        <f>ROUND(E205*U205,2)</f>
        <v>7.99</v>
      </c>
      <c r="W205" s="223"/>
      <c r="X205" s="223" t="s">
        <v>186</v>
      </c>
      <c r="Y205" s="223" t="s">
        <v>140</v>
      </c>
      <c r="Z205" s="213"/>
      <c r="AA205" s="213"/>
      <c r="AB205" s="213"/>
      <c r="AC205" s="213"/>
      <c r="AD205" s="213"/>
      <c r="AE205" s="213"/>
      <c r="AF205" s="213"/>
      <c r="AG205" s="213" t="s">
        <v>187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2">
      <c r="A206" s="220"/>
      <c r="B206" s="221"/>
      <c r="C206" s="256" t="s">
        <v>341</v>
      </c>
      <c r="D206" s="254"/>
      <c r="E206" s="254"/>
      <c r="F206" s="254"/>
      <c r="G206" s="254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23"/>
      <c r="Z206" s="213"/>
      <c r="AA206" s="213"/>
      <c r="AB206" s="213"/>
      <c r="AC206" s="213"/>
      <c r="AD206" s="213"/>
      <c r="AE206" s="213"/>
      <c r="AF206" s="213"/>
      <c r="AG206" s="213" t="s">
        <v>189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2">
      <c r="A207" s="220"/>
      <c r="B207" s="221"/>
      <c r="C207" s="257" t="s">
        <v>342</v>
      </c>
      <c r="D207" s="252"/>
      <c r="E207" s="253">
        <v>94</v>
      </c>
      <c r="F207" s="223"/>
      <c r="G207" s="223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3"/>
      <c r="AA207" s="213"/>
      <c r="AB207" s="213"/>
      <c r="AC207" s="213"/>
      <c r="AD207" s="213"/>
      <c r="AE207" s="213"/>
      <c r="AF207" s="213"/>
      <c r="AG207" s="213" t="s">
        <v>191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3">
      <c r="A208" s="220"/>
      <c r="B208" s="221"/>
      <c r="C208" s="257" t="s">
        <v>338</v>
      </c>
      <c r="D208" s="252"/>
      <c r="E208" s="253"/>
      <c r="F208" s="223"/>
      <c r="G208" s="22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3"/>
      <c r="AA208" s="213"/>
      <c r="AB208" s="213"/>
      <c r="AC208" s="213"/>
      <c r="AD208" s="213"/>
      <c r="AE208" s="213"/>
      <c r="AF208" s="213"/>
      <c r="AG208" s="213" t="s">
        <v>191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2">
      <c r="A209" s="220"/>
      <c r="B209" s="221"/>
      <c r="C209" s="246"/>
      <c r="D209" s="241"/>
      <c r="E209" s="241"/>
      <c r="F209" s="241"/>
      <c r="G209" s="241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23"/>
      <c r="Z209" s="213"/>
      <c r="AA209" s="213"/>
      <c r="AB209" s="213"/>
      <c r="AC209" s="213"/>
      <c r="AD209" s="213"/>
      <c r="AE209" s="213"/>
      <c r="AF209" s="213"/>
      <c r="AG209" s="213" t="s">
        <v>144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ht="22.5" outlineLevel="1">
      <c r="A210" s="232">
        <v>42</v>
      </c>
      <c r="B210" s="233" t="s">
        <v>343</v>
      </c>
      <c r="C210" s="244" t="s">
        <v>344</v>
      </c>
      <c r="D210" s="234" t="s">
        <v>209</v>
      </c>
      <c r="E210" s="235">
        <v>59</v>
      </c>
      <c r="F210" s="236"/>
      <c r="G210" s="237">
        <f>ROUND(E210*F210,2)</f>
        <v>0</v>
      </c>
      <c r="H210" s="236"/>
      <c r="I210" s="237">
        <f>ROUND(E210*H210,2)</f>
        <v>0</v>
      </c>
      <c r="J210" s="236"/>
      <c r="K210" s="237">
        <f>ROUND(E210*J210,2)</f>
        <v>0</v>
      </c>
      <c r="L210" s="237">
        <v>21</v>
      </c>
      <c r="M210" s="237">
        <f>G210*(1+L210/100)</f>
        <v>0</v>
      </c>
      <c r="N210" s="235">
        <v>0.188</v>
      </c>
      <c r="O210" s="235">
        <f>ROUND(E210*N210,2)</f>
        <v>11.09</v>
      </c>
      <c r="P210" s="235">
        <v>0</v>
      </c>
      <c r="Q210" s="235">
        <f>ROUND(E210*P210,2)</f>
        <v>0</v>
      </c>
      <c r="R210" s="237" t="s">
        <v>185</v>
      </c>
      <c r="S210" s="237" t="s">
        <v>138</v>
      </c>
      <c r="T210" s="238" t="s">
        <v>138</v>
      </c>
      <c r="U210" s="223">
        <v>0.27200000000000002</v>
      </c>
      <c r="V210" s="223">
        <f>ROUND(E210*U210,2)</f>
        <v>16.05</v>
      </c>
      <c r="W210" s="223"/>
      <c r="X210" s="223" t="s">
        <v>186</v>
      </c>
      <c r="Y210" s="223" t="s">
        <v>140</v>
      </c>
      <c r="Z210" s="213"/>
      <c r="AA210" s="213"/>
      <c r="AB210" s="213"/>
      <c r="AC210" s="213"/>
      <c r="AD210" s="213"/>
      <c r="AE210" s="213"/>
      <c r="AF210" s="213"/>
      <c r="AG210" s="213" t="s">
        <v>187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2">
      <c r="A211" s="220"/>
      <c r="B211" s="221"/>
      <c r="C211" s="256" t="s">
        <v>345</v>
      </c>
      <c r="D211" s="254"/>
      <c r="E211" s="254"/>
      <c r="F211" s="254"/>
      <c r="G211" s="254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3"/>
      <c r="AA211" s="213"/>
      <c r="AB211" s="213"/>
      <c r="AC211" s="213"/>
      <c r="AD211" s="213"/>
      <c r="AE211" s="213"/>
      <c r="AF211" s="213"/>
      <c r="AG211" s="213" t="s">
        <v>189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2">
      <c r="A212" s="220"/>
      <c r="B212" s="221"/>
      <c r="C212" s="257" t="s">
        <v>346</v>
      </c>
      <c r="D212" s="252"/>
      <c r="E212" s="253">
        <v>32</v>
      </c>
      <c r="F212" s="223"/>
      <c r="G212" s="223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3"/>
      <c r="AA212" s="213"/>
      <c r="AB212" s="213"/>
      <c r="AC212" s="213"/>
      <c r="AD212" s="213"/>
      <c r="AE212" s="213"/>
      <c r="AF212" s="213"/>
      <c r="AG212" s="213" t="s">
        <v>191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3">
      <c r="A213" s="220"/>
      <c r="B213" s="221"/>
      <c r="C213" s="257" t="s">
        <v>347</v>
      </c>
      <c r="D213" s="252"/>
      <c r="E213" s="253">
        <v>4</v>
      </c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191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3">
      <c r="A214" s="220"/>
      <c r="B214" s="221"/>
      <c r="C214" s="257" t="s">
        <v>348</v>
      </c>
      <c r="D214" s="252"/>
      <c r="E214" s="253">
        <v>15</v>
      </c>
      <c r="F214" s="223"/>
      <c r="G214" s="22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3"/>
      <c r="AA214" s="213"/>
      <c r="AB214" s="213"/>
      <c r="AC214" s="213"/>
      <c r="AD214" s="213"/>
      <c r="AE214" s="213"/>
      <c r="AF214" s="213"/>
      <c r="AG214" s="213" t="s">
        <v>191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3">
      <c r="A215" s="220"/>
      <c r="B215" s="221"/>
      <c r="C215" s="257" t="s">
        <v>349</v>
      </c>
      <c r="D215" s="252"/>
      <c r="E215" s="253">
        <v>8</v>
      </c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3"/>
      <c r="AA215" s="213"/>
      <c r="AB215" s="213"/>
      <c r="AC215" s="213"/>
      <c r="AD215" s="213"/>
      <c r="AE215" s="213"/>
      <c r="AF215" s="213"/>
      <c r="AG215" s="213" t="s">
        <v>191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3">
      <c r="A216" s="220"/>
      <c r="B216" s="221"/>
      <c r="C216" s="257" t="s">
        <v>219</v>
      </c>
      <c r="D216" s="252"/>
      <c r="E216" s="253"/>
      <c r="F216" s="223"/>
      <c r="G216" s="223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23"/>
      <c r="Z216" s="213"/>
      <c r="AA216" s="213"/>
      <c r="AB216" s="213"/>
      <c r="AC216" s="213"/>
      <c r="AD216" s="213"/>
      <c r="AE216" s="213"/>
      <c r="AF216" s="213"/>
      <c r="AG216" s="213" t="s">
        <v>191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2">
      <c r="A217" s="220"/>
      <c r="B217" s="221"/>
      <c r="C217" s="246"/>
      <c r="D217" s="241"/>
      <c r="E217" s="241"/>
      <c r="F217" s="241"/>
      <c r="G217" s="241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3"/>
      <c r="AA217" s="213"/>
      <c r="AB217" s="213"/>
      <c r="AC217" s="213"/>
      <c r="AD217" s="213"/>
      <c r="AE217" s="213"/>
      <c r="AF217" s="213"/>
      <c r="AG217" s="213" t="s">
        <v>144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ht="22.5" outlineLevel="1">
      <c r="A218" s="232">
        <v>43</v>
      </c>
      <c r="B218" s="233" t="s">
        <v>350</v>
      </c>
      <c r="C218" s="244" t="s">
        <v>351</v>
      </c>
      <c r="D218" s="234" t="s">
        <v>209</v>
      </c>
      <c r="E218" s="235">
        <v>57</v>
      </c>
      <c r="F218" s="236"/>
      <c r="G218" s="237">
        <f>ROUND(E218*F218,2)</f>
        <v>0</v>
      </c>
      <c r="H218" s="236"/>
      <c r="I218" s="237">
        <f>ROUND(E218*H218,2)</f>
        <v>0</v>
      </c>
      <c r="J218" s="236"/>
      <c r="K218" s="237">
        <f>ROUND(E218*J218,2)</f>
        <v>0</v>
      </c>
      <c r="L218" s="237">
        <v>21</v>
      </c>
      <c r="M218" s="237">
        <f>G218*(1+L218/100)</f>
        <v>0</v>
      </c>
      <c r="N218" s="235">
        <v>2.0000000000000002E-5</v>
      </c>
      <c r="O218" s="235">
        <f>ROUND(E218*N218,2)</f>
        <v>0</v>
      </c>
      <c r="P218" s="235">
        <v>0</v>
      </c>
      <c r="Q218" s="235">
        <f>ROUND(E218*P218,2)</f>
        <v>0</v>
      </c>
      <c r="R218" s="237" t="s">
        <v>185</v>
      </c>
      <c r="S218" s="237" t="s">
        <v>138</v>
      </c>
      <c r="T218" s="238" t="s">
        <v>138</v>
      </c>
      <c r="U218" s="223">
        <v>3.1E-2</v>
      </c>
      <c r="V218" s="223">
        <f>ROUND(E218*U218,2)</f>
        <v>1.77</v>
      </c>
      <c r="W218" s="223"/>
      <c r="X218" s="223" t="s">
        <v>186</v>
      </c>
      <c r="Y218" s="223" t="s">
        <v>140</v>
      </c>
      <c r="Z218" s="213"/>
      <c r="AA218" s="213"/>
      <c r="AB218" s="213"/>
      <c r="AC218" s="213"/>
      <c r="AD218" s="213"/>
      <c r="AE218" s="213"/>
      <c r="AF218" s="213"/>
      <c r="AG218" s="213" t="s">
        <v>187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2">
      <c r="A219" s="220"/>
      <c r="B219" s="221"/>
      <c r="C219" s="256" t="s">
        <v>352</v>
      </c>
      <c r="D219" s="254"/>
      <c r="E219" s="254"/>
      <c r="F219" s="254"/>
      <c r="G219" s="254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3"/>
      <c r="AA219" s="213"/>
      <c r="AB219" s="213"/>
      <c r="AC219" s="213"/>
      <c r="AD219" s="213"/>
      <c r="AE219" s="213"/>
      <c r="AF219" s="213"/>
      <c r="AG219" s="213" t="s">
        <v>189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2">
      <c r="A220" s="220"/>
      <c r="B220" s="221"/>
      <c r="C220" s="257" t="s">
        <v>353</v>
      </c>
      <c r="D220" s="252"/>
      <c r="E220" s="253">
        <v>57</v>
      </c>
      <c r="F220" s="223"/>
      <c r="G220" s="22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3"/>
      <c r="AA220" s="213"/>
      <c r="AB220" s="213"/>
      <c r="AC220" s="213"/>
      <c r="AD220" s="213"/>
      <c r="AE220" s="213"/>
      <c r="AF220" s="213"/>
      <c r="AG220" s="213" t="s">
        <v>191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3">
      <c r="A221" s="220"/>
      <c r="B221" s="221"/>
      <c r="C221" s="257" t="s">
        <v>219</v>
      </c>
      <c r="D221" s="252"/>
      <c r="E221" s="253"/>
      <c r="F221" s="223"/>
      <c r="G221" s="22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3"/>
      <c r="AA221" s="213"/>
      <c r="AB221" s="213"/>
      <c r="AC221" s="213"/>
      <c r="AD221" s="213"/>
      <c r="AE221" s="213"/>
      <c r="AF221" s="213"/>
      <c r="AG221" s="213" t="s">
        <v>191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2">
      <c r="A222" s="220"/>
      <c r="B222" s="221"/>
      <c r="C222" s="246"/>
      <c r="D222" s="241"/>
      <c r="E222" s="241"/>
      <c r="F222" s="241"/>
      <c r="G222" s="241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23"/>
      <c r="Z222" s="213"/>
      <c r="AA222" s="213"/>
      <c r="AB222" s="213"/>
      <c r="AC222" s="213"/>
      <c r="AD222" s="213"/>
      <c r="AE222" s="213"/>
      <c r="AF222" s="213"/>
      <c r="AG222" s="213" t="s">
        <v>144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>
      <c r="A223" s="232">
        <v>44</v>
      </c>
      <c r="B223" s="233" t="s">
        <v>354</v>
      </c>
      <c r="C223" s="244" t="s">
        <v>355</v>
      </c>
      <c r="D223" s="234" t="s">
        <v>209</v>
      </c>
      <c r="E223" s="235">
        <v>57</v>
      </c>
      <c r="F223" s="236"/>
      <c r="G223" s="237">
        <f>ROUND(E223*F223,2)</f>
        <v>0</v>
      </c>
      <c r="H223" s="236"/>
      <c r="I223" s="237">
        <f>ROUND(E223*H223,2)</f>
        <v>0</v>
      </c>
      <c r="J223" s="236"/>
      <c r="K223" s="237">
        <f>ROUND(E223*J223,2)</f>
        <v>0</v>
      </c>
      <c r="L223" s="237">
        <v>21</v>
      </c>
      <c r="M223" s="237">
        <f>G223*(1+L223/100)</f>
        <v>0</v>
      </c>
      <c r="N223" s="235">
        <v>0</v>
      </c>
      <c r="O223" s="235">
        <f>ROUND(E223*N223,2)</f>
        <v>0</v>
      </c>
      <c r="P223" s="235">
        <v>0</v>
      </c>
      <c r="Q223" s="235">
        <f>ROUND(E223*P223,2)</f>
        <v>0</v>
      </c>
      <c r="R223" s="237" t="s">
        <v>185</v>
      </c>
      <c r="S223" s="237" t="s">
        <v>138</v>
      </c>
      <c r="T223" s="238" t="s">
        <v>138</v>
      </c>
      <c r="U223" s="223">
        <v>5.5E-2</v>
      </c>
      <c r="V223" s="223">
        <f>ROUND(E223*U223,2)</f>
        <v>3.14</v>
      </c>
      <c r="W223" s="223"/>
      <c r="X223" s="223" t="s">
        <v>186</v>
      </c>
      <c r="Y223" s="223" t="s">
        <v>140</v>
      </c>
      <c r="Z223" s="213"/>
      <c r="AA223" s="213"/>
      <c r="AB223" s="213"/>
      <c r="AC223" s="213"/>
      <c r="AD223" s="213"/>
      <c r="AE223" s="213"/>
      <c r="AF223" s="213"/>
      <c r="AG223" s="213" t="s">
        <v>187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2">
      <c r="A224" s="220"/>
      <c r="B224" s="221"/>
      <c r="C224" s="256" t="s">
        <v>356</v>
      </c>
      <c r="D224" s="254"/>
      <c r="E224" s="254"/>
      <c r="F224" s="254"/>
      <c r="G224" s="254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3"/>
      <c r="AA224" s="213"/>
      <c r="AB224" s="213"/>
      <c r="AC224" s="213"/>
      <c r="AD224" s="213"/>
      <c r="AE224" s="213"/>
      <c r="AF224" s="213"/>
      <c r="AG224" s="213" t="s">
        <v>189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2">
      <c r="A225" s="220"/>
      <c r="B225" s="221"/>
      <c r="C225" s="257" t="s">
        <v>357</v>
      </c>
      <c r="D225" s="252"/>
      <c r="E225" s="253">
        <v>57</v>
      </c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3"/>
      <c r="AA225" s="213"/>
      <c r="AB225" s="213"/>
      <c r="AC225" s="213"/>
      <c r="AD225" s="213"/>
      <c r="AE225" s="213"/>
      <c r="AF225" s="213"/>
      <c r="AG225" s="213" t="s">
        <v>191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3">
      <c r="A226" s="220"/>
      <c r="B226" s="221"/>
      <c r="C226" s="257" t="s">
        <v>192</v>
      </c>
      <c r="D226" s="252"/>
      <c r="E226" s="253"/>
      <c r="F226" s="223"/>
      <c r="G226" s="223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23"/>
      <c r="Z226" s="213"/>
      <c r="AA226" s="213"/>
      <c r="AB226" s="213"/>
      <c r="AC226" s="213"/>
      <c r="AD226" s="213"/>
      <c r="AE226" s="213"/>
      <c r="AF226" s="213"/>
      <c r="AG226" s="213" t="s">
        <v>191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2">
      <c r="A227" s="220"/>
      <c r="B227" s="221"/>
      <c r="C227" s="246"/>
      <c r="D227" s="241"/>
      <c r="E227" s="241"/>
      <c r="F227" s="241"/>
      <c r="G227" s="241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144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ht="33.75" outlineLevel="1">
      <c r="A228" s="232">
        <v>45</v>
      </c>
      <c r="B228" s="233" t="s">
        <v>358</v>
      </c>
      <c r="C228" s="244" t="s">
        <v>359</v>
      </c>
      <c r="D228" s="234" t="s">
        <v>360</v>
      </c>
      <c r="E228" s="235">
        <v>1.4250000000000001E-2</v>
      </c>
      <c r="F228" s="236"/>
      <c r="G228" s="237">
        <f>ROUND(E228*F228,2)</f>
        <v>0</v>
      </c>
      <c r="H228" s="236"/>
      <c r="I228" s="237">
        <f>ROUND(E228*H228,2)</f>
        <v>0</v>
      </c>
      <c r="J228" s="236"/>
      <c r="K228" s="237">
        <f>ROUND(E228*J228,2)</f>
        <v>0</v>
      </c>
      <c r="L228" s="237">
        <v>21</v>
      </c>
      <c r="M228" s="237">
        <f>G228*(1+L228/100)</f>
        <v>0</v>
      </c>
      <c r="N228" s="235">
        <v>1</v>
      </c>
      <c r="O228" s="235">
        <f>ROUND(E228*N228,2)</f>
        <v>0.01</v>
      </c>
      <c r="P228" s="235">
        <v>0</v>
      </c>
      <c r="Q228" s="235">
        <f>ROUND(E228*P228,2)</f>
        <v>0</v>
      </c>
      <c r="R228" s="237" t="s">
        <v>330</v>
      </c>
      <c r="S228" s="237" t="s">
        <v>138</v>
      </c>
      <c r="T228" s="238" t="s">
        <v>138</v>
      </c>
      <c r="U228" s="223">
        <v>0</v>
      </c>
      <c r="V228" s="223">
        <f>ROUND(E228*U228,2)</f>
        <v>0</v>
      </c>
      <c r="W228" s="223"/>
      <c r="X228" s="223" t="s">
        <v>331</v>
      </c>
      <c r="Y228" s="223" t="s">
        <v>140</v>
      </c>
      <c r="Z228" s="213"/>
      <c r="AA228" s="213"/>
      <c r="AB228" s="213"/>
      <c r="AC228" s="213"/>
      <c r="AD228" s="213"/>
      <c r="AE228" s="213"/>
      <c r="AF228" s="213"/>
      <c r="AG228" s="213" t="s">
        <v>332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2">
      <c r="A229" s="220"/>
      <c r="B229" s="221"/>
      <c r="C229" s="257" t="s">
        <v>361</v>
      </c>
      <c r="D229" s="252"/>
      <c r="E229" s="253">
        <v>1.4250000000000001E-2</v>
      </c>
      <c r="F229" s="223"/>
      <c r="G229" s="223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23"/>
      <c r="Z229" s="213"/>
      <c r="AA229" s="213"/>
      <c r="AB229" s="213"/>
      <c r="AC229" s="213"/>
      <c r="AD229" s="213"/>
      <c r="AE229" s="213"/>
      <c r="AF229" s="213"/>
      <c r="AG229" s="213" t="s">
        <v>191</v>
      </c>
      <c r="AH229" s="213">
        <v>5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2">
      <c r="A230" s="220"/>
      <c r="B230" s="221"/>
      <c r="C230" s="246"/>
      <c r="D230" s="241"/>
      <c r="E230" s="241"/>
      <c r="F230" s="241"/>
      <c r="G230" s="241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3"/>
      <c r="AA230" s="213"/>
      <c r="AB230" s="213"/>
      <c r="AC230" s="213"/>
      <c r="AD230" s="213"/>
      <c r="AE230" s="213"/>
      <c r="AF230" s="213"/>
      <c r="AG230" s="213" t="s">
        <v>144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ht="22.5" outlineLevel="1">
      <c r="A231" s="232">
        <v>46</v>
      </c>
      <c r="B231" s="233" t="s">
        <v>362</v>
      </c>
      <c r="C231" s="244" t="s">
        <v>363</v>
      </c>
      <c r="D231" s="234" t="s">
        <v>281</v>
      </c>
      <c r="E231" s="235">
        <v>8.4</v>
      </c>
      <c r="F231" s="236"/>
      <c r="G231" s="237">
        <f>ROUND(E231*F231,2)</f>
        <v>0</v>
      </c>
      <c r="H231" s="236"/>
      <c r="I231" s="237">
        <f>ROUND(E231*H231,2)</f>
        <v>0</v>
      </c>
      <c r="J231" s="236"/>
      <c r="K231" s="237">
        <f>ROUND(E231*J231,2)</f>
        <v>0</v>
      </c>
      <c r="L231" s="237">
        <v>21</v>
      </c>
      <c r="M231" s="237">
        <f>G231*(1+L231/100)</f>
        <v>0</v>
      </c>
      <c r="N231" s="235">
        <v>5.4170000000000003E-2</v>
      </c>
      <c r="O231" s="235">
        <f>ROUND(E231*N231,2)</f>
        <v>0.46</v>
      </c>
      <c r="P231" s="235">
        <v>0</v>
      </c>
      <c r="Q231" s="235">
        <f>ROUND(E231*P231,2)</f>
        <v>0</v>
      </c>
      <c r="R231" s="237" t="s">
        <v>330</v>
      </c>
      <c r="S231" s="237" t="s">
        <v>138</v>
      </c>
      <c r="T231" s="238" t="s">
        <v>138</v>
      </c>
      <c r="U231" s="223">
        <v>0</v>
      </c>
      <c r="V231" s="223">
        <f>ROUND(E231*U231,2)</f>
        <v>0</v>
      </c>
      <c r="W231" s="223"/>
      <c r="X231" s="223" t="s">
        <v>331</v>
      </c>
      <c r="Y231" s="223" t="s">
        <v>140</v>
      </c>
      <c r="Z231" s="213"/>
      <c r="AA231" s="213"/>
      <c r="AB231" s="213"/>
      <c r="AC231" s="213"/>
      <c r="AD231" s="213"/>
      <c r="AE231" s="213"/>
      <c r="AF231" s="213"/>
      <c r="AG231" s="213" t="s">
        <v>332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2">
      <c r="A232" s="220"/>
      <c r="B232" s="221"/>
      <c r="C232" s="257" t="s">
        <v>364</v>
      </c>
      <c r="D232" s="252"/>
      <c r="E232" s="253">
        <v>8.4</v>
      </c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3"/>
      <c r="AA232" s="213"/>
      <c r="AB232" s="213"/>
      <c r="AC232" s="213"/>
      <c r="AD232" s="213"/>
      <c r="AE232" s="213"/>
      <c r="AF232" s="213"/>
      <c r="AG232" s="213" t="s">
        <v>191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3">
      <c r="A233" s="220"/>
      <c r="B233" s="221"/>
      <c r="C233" s="257" t="s">
        <v>219</v>
      </c>
      <c r="D233" s="252"/>
      <c r="E233" s="253"/>
      <c r="F233" s="223"/>
      <c r="G233" s="223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3"/>
      <c r="AA233" s="213"/>
      <c r="AB233" s="213"/>
      <c r="AC233" s="213"/>
      <c r="AD233" s="213"/>
      <c r="AE233" s="213"/>
      <c r="AF233" s="213"/>
      <c r="AG233" s="213" t="s">
        <v>191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2">
      <c r="A234" s="220"/>
      <c r="B234" s="221"/>
      <c r="C234" s="246"/>
      <c r="D234" s="241"/>
      <c r="E234" s="241"/>
      <c r="F234" s="241"/>
      <c r="G234" s="241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23"/>
      <c r="Z234" s="213"/>
      <c r="AA234" s="213"/>
      <c r="AB234" s="213"/>
      <c r="AC234" s="213"/>
      <c r="AD234" s="213"/>
      <c r="AE234" s="213"/>
      <c r="AF234" s="213"/>
      <c r="AG234" s="213" t="s">
        <v>144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ht="22.5" outlineLevel="1">
      <c r="A235" s="232">
        <v>47</v>
      </c>
      <c r="B235" s="233" t="s">
        <v>365</v>
      </c>
      <c r="C235" s="244" t="s">
        <v>366</v>
      </c>
      <c r="D235" s="234" t="s">
        <v>281</v>
      </c>
      <c r="E235" s="235">
        <v>33.6</v>
      </c>
      <c r="F235" s="236"/>
      <c r="G235" s="237">
        <f>ROUND(E235*F235,2)</f>
        <v>0</v>
      </c>
      <c r="H235" s="236"/>
      <c r="I235" s="237">
        <f>ROUND(E235*H235,2)</f>
        <v>0</v>
      </c>
      <c r="J235" s="236"/>
      <c r="K235" s="237">
        <f>ROUND(E235*J235,2)</f>
        <v>0</v>
      </c>
      <c r="L235" s="237">
        <v>21</v>
      </c>
      <c r="M235" s="237">
        <f>G235*(1+L235/100)</f>
        <v>0</v>
      </c>
      <c r="N235" s="235">
        <v>8.1970000000000001E-2</v>
      </c>
      <c r="O235" s="235">
        <f>ROUND(E235*N235,2)</f>
        <v>2.75</v>
      </c>
      <c r="P235" s="235">
        <v>0</v>
      </c>
      <c r="Q235" s="235">
        <f>ROUND(E235*P235,2)</f>
        <v>0</v>
      </c>
      <c r="R235" s="237" t="s">
        <v>330</v>
      </c>
      <c r="S235" s="237" t="s">
        <v>138</v>
      </c>
      <c r="T235" s="238" t="s">
        <v>138</v>
      </c>
      <c r="U235" s="223">
        <v>0</v>
      </c>
      <c r="V235" s="223">
        <f>ROUND(E235*U235,2)</f>
        <v>0</v>
      </c>
      <c r="W235" s="223"/>
      <c r="X235" s="223" t="s">
        <v>331</v>
      </c>
      <c r="Y235" s="223" t="s">
        <v>140</v>
      </c>
      <c r="Z235" s="213"/>
      <c r="AA235" s="213"/>
      <c r="AB235" s="213"/>
      <c r="AC235" s="213"/>
      <c r="AD235" s="213"/>
      <c r="AE235" s="213"/>
      <c r="AF235" s="213"/>
      <c r="AG235" s="213" t="s">
        <v>332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2">
      <c r="A236" s="220"/>
      <c r="B236" s="221"/>
      <c r="C236" s="257" t="s">
        <v>367</v>
      </c>
      <c r="D236" s="252"/>
      <c r="E236" s="253">
        <v>33.6</v>
      </c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3"/>
      <c r="AA236" s="213"/>
      <c r="AB236" s="213"/>
      <c r="AC236" s="213"/>
      <c r="AD236" s="213"/>
      <c r="AE236" s="213"/>
      <c r="AF236" s="213"/>
      <c r="AG236" s="213" t="s">
        <v>191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3">
      <c r="A237" s="220"/>
      <c r="B237" s="221"/>
      <c r="C237" s="257" t="s">
        <v>219</v>
      </c>
      <c r="D237" s="252"/>
      <c r="E237" s="253"/>
      <c r="F237" s="223"/>
      <c r="G237" s="22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23"/>
      <c r="Z237" s="213"/>
      <c r="AA237" s="213"/>
      <c r="AB237" s="213"/>
      <c r="AC237" s="213"/>
      <c r="AD237" s="213"/>
      <c r="AE237" s="213"/>
      <c r="AF237" s="213"/>
      <c r="AG237" s="213" t="s">
        <v>191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2">
      <c r="A238" s="220"/>
      <c r="B238" s="221"/>
      <c r="C238" s="246"/>
      <c r="D238" s="241"/>
      <c r="E238" s="241"/>
      <c r="F238" s="241"/>
      <c r="G238" s="241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23"/>
      <c r="Z238" s="213"/>
      <c r="AA238" s="213"/>
      <c r="AB238" s="213"/>
      <c r="AC238" s="213"/>
      <c r="AD238" s="213"/>
      <c r="AE238" s="213"/>
      <c r="AF238" s="213"/>
      <c r="AG238" s="213" t="s">
        <v>144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ht="22.5" outlineLevel="1">
      <c r="A239" s="232">
        <v>48</v>
      </c>
      <c r="B239" s="233" t="s">
        <v>368</v>
      </c>
      <c r="C239" s="244" t="s">
        <v>369</v>
      </c>
      <c r="D239" s="234" t="s">
        <v>281</v>
      </c>
      <c r="E239" s="235">
        <v>15.75</v>
      </c>
      <c r="F239" s="236"/>
      <c r="G239" s="237">
        <f>ROUND(E239*F239,2)</f>
        <v>0</v>
      </c>
      <c r="H239" s="236"/>
      <c r="I239" s="237">
        <f>ROUND(E239*H239,2)</f>
        <v>0</v>
      </c>
      <c r="J239" s="236"/>
      <c r="K239" s="237">
        <f>ROUND(E239*J239,2)</f>
        <v>0</v>
      </c>
      <c r="L239" s="237">
        <v>21</v>
      </c>
      <c r="M239" s="237">
        <f>G239*(1+L239/100)</f>
        <v>0</v>
      </c>
      <c r="N239" s="235">
        <v>4.2099999999999999E-2</v>
      </c>
      <c r="O239" s="235">
        <f>ROUND(E239*N239,2)</f>
        <v>0.66</v>
      </c>
      <c r="P239" s="235">
        <v>0</v>
      </c>
      <c r="Q239" s="235">
        <f>ROUND(E239*P239,2)</f>
        <v>0</v>
      </c>
      <c r="R239" s="237" t="s">
        <v>330</v>
      </c>
      <c r="S239" s="237" t="s">
        <v>138</v>
      </c>
      <c r="T239" s="238" t="s">
        <v>138</v>
      </c>
      <c r="U239" s="223">
        <v>0</v>
      </c>
      <c r="V239" s="223">
        <f>ROUND(E239*U239,2)</f>
        <v>0</v>
      </c>
      <c r="W239" s="223"/>
      <c r="X239" s="223" t="s">
        <v>331</v>
      </c>
      <c r="Y239" s="223" t="s">
        <v>140</v>
      </c>
      <c r="Z239" s="213"/>
      <c r="AA239" s="213"/>
      <c r="AB239" s="213"/>
      <c r="AC239" s="213"/>
      <c r="AD239" s="213"/>
      <c r="AE239" s="213"/>
      <c r="AF239" s="213"/>
      <c r="AG239" s="213" t="s">
        <v>332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ht="22.5" outlineLevel="2">
      <c r="A240" s="220"/>
      <c r="B240" s="221"/>
      <c r="C240" s="257" t="s">
        <v>370</v>
      </c>
      <c r="D240" s="252"/>
      <c r="E240" s="253">
        <v>15.75</v>
      </c>
      <c r="F240" s="223"/>
      <c r="G240" s="22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23"/>
      <c r="Z240" s="213"/>
      <c r="AA240" s="213"/>
      <c r="AB240" s="213"/>
      <c r="AC240" s="213"/>
      <c r="AD240" s="213"/>
      <c r="AE240" s="213"/>
      <c r="AF240" s="213"/>
      <c r="AG240" s="213" t="s">
        <v>191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3">
      <c r="A241" s="220"/>
      <c r="B241" s="221"/>
      <c r="C241" s="257" t="s">
        <v>219</v>
      </c>
      <c r="D241" s="252"/>
      <c r="E241" s="253"/>
      <c r="F241" s="223"/>
      <c r="G241" s="223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3"/>
      <c r="AA241" s="213"/>
      <c r="AB241" s="213"/>
      <c r="AC241" s="213"/>
      <c r="AD241" s="213"/>
      <c r="AE241" s="213"/>
      <c r="AF241" s="213"/>
      <c r="AG241" s="213" t="s">
        <v>191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2">
      <c r="A242" s="220"/>
      <c r="B242" s="221"/>
      <c r="C242" s="246"/>
      <c r="D242" s="241"/>
      <c r="E242" s="241"/>
      <c r="F242" s="241"/>
      <c r="G242" s="241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23"/>
      <c r="Z242" s="213"/>
      <c r="AA242" s="213"/>
      <c r="AB242" s="213"/>
      <c r="AC242" s="213"/>
      <c r="AD242" s="213"/>
      <c r="AE242" s="213"/>
      <c r="AF242" s="213"/>
      <c r="AG242" s="213" t="s">
        <v>144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ht="22.5" outlineLevel="1">
      <c r="A243" s="232">
        <v>49</v>
      </c>
      <c r="B243" s="233" t="s">
        <v>371</v>
      </c>
      <c r="C243" s="244" t="s">
        <v>372</v>
      </c>
      <c r="D243" s="234" t="s">
        <v>281</v>
      </c>
      <c r="E243" s="235">
        <v>4.2</v>
      </c>
      <c r="F243" s="236"/>
      <c r="G243" s="237">
        <f>ROUND(E243*F243,2)</f>
        <v>0</v>
      </c>
      <c r="H243" s="236"/>
      <c r="I243" s="237">
        <f>ROUND(E243*H243,2)</f>
        <v>0</v>
      </c>
      <c r="J243" s="236"/>
      <c r="K243" s="237">
        <f>ROUND(E243*J243,2)</f>
        <v>0</v>
      </c>
      <c r="L243" s="237">
        <v>21</v>
      </c>
      <c r="M243" s="237">
        <f>G243*(1+L243/100)</f>
        <v>0</v>
      </c>
      <c r="N243" s="235">
        <v>5.6099999999999997E-2</v>
      </c>
      <c r="O243" s="235">
        <f>ROUND(E243*N243,2)</f>
        <v>0.24</v>
      </c>
      <c r="P243" s="235">
        <v>0</v>
      </c>
      <c r="Q243" s="235">
        <f>ROUND(E243*P243,2)</f>
        <v>0</v>
      </c>
      <c r="R243" s="237" t="s">
        <v>330</v>
      </c>
      <c r="S243" s="237" t="s">
        <v>138</v>
      </c>
      <c r="T243" s="238" t="s">
        <v>138</v>
      </c>
      <c r="U243" s="223">
        <v>0</v>
      </c>
      <c r="V243" s="223">
        <f>ROUND(E243*U243,2)</f>
        <v>0</v>
      </c>
      <c r="W243" s="223"/>
      <c r="X243" s="223" t="s">
        <v>331</v>
      </c>
      <c r="Y243" s="223" t="s">
        <v>140</v>
      </c>
      <c r="Z243" s="213"/>
      <c r="AA243" s="213"/>
      <c r="AB243" s="213"/>
      <c r="AC243" s="213"/>
      <c r="AD243" s="213"/>
      <c r="AE243" s="213"/>
      <c r="AF243" s="213"/>
      <c r="AG243" s="213" t="s">
        <v>332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2">
      <c r="A244" s="220"/>
      <c r="B244" s="221"/>
      <c r="C244" s="257" t="s">
        <v>373</v>
      </c>
      <c r="D244" s="252"/>
      <c r="E244" s="253">
        <v>4.2</v>
      </c>
      <c r="F244" s="223"/>
      <c r="G244" s="223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23"/>
      <c r="Z244" s="213"/>
      <c r="AA244" s="213"/>
      <c r="AB244" s="213"/>
      <c r="AC244" s="213"/>
      <c r="AD244" s="213"/>
      <c r="AE244" s="213"/>
      <c r="AF244" s="213"/>
      <c r="AG244" s="213" t="s">
        <v>191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3">
      <c r="A245" s="220"/>
      <c r="B245" s="221"/>
      <c r="C245" s="257" t="s">
        <v>219</v>
      </c>
      <c r="D245" s="252"/>
      <c r="E245" s="253"/>
      <c r="F245" s="223"/>
      <c r="G245" s="223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23"/>
      <c r="Z245" s="213"/>
      <c r="AA245" s="213"/>
      <c r="AB245" s="213"/>
      <c r="AC245" s="213"/>
      <c r="AD245" s="213"/>
      <c r="AE245" s="213"/>
      <c r="AF245" s="213"/>
      <c r="AG245" s="213" t="s">
        <v>191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2">
      <c r="A246" s="220"/>
      <c r="B246" s="221"/>
      <c r="C246" s="246"/>
      <c r="D246" s="241"/>
      <c r="E246" s="241"/>
      <c r="F246" s="241"/>
      <c r="G246" s="241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23"/>
      <c r="Z246" s="213"/>
      <c r="AA246" s="213"/>
      <c r="AB246" s="213"/>
      <c r="AC246" s="213"/>
      <c r="AD246" s="213"/>
      <c r="AE246" s="213"/>
      <c r="AF246" s="213"/>
      <c r="AG246" s="213" t="s">
        <v>144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ht="22.5" outlineLevel="1">
      <c r="A247" s="232">
        <v>50</v>
      </c>
      <c r="B247" s="233" t="s">
        <v>374</v>
      </c>
      <c r="C247" s="244" t="s">
        <v>375</v>
      </c>
      <c r="D247" s="234" t="s">
        <v>281</v>
      </c>
      <c r="E247" s="235">
        <v>4.2</v>
      </c>
      <c r="F247" s="236"/>
      <c r="G247" s="237">
        <f>ROUND(E247*F247,2)</f>
        <v>0</v>
      </c>
      <c r="H247" s="236"/>
      <c r="I247" s="237">
        <f>ROUND(E247*H247,2)</f>
        <v>0</v>
      </c>
      <c r="J247" s="236"/>
      <c r="K247" s="237">
        <f>ROUND(E247*J247,2)</f>
        <v>0</v>
      </c>
      <c r="L247" s="237">
        <v>21</v>
      </c>
      <c r="M247" s="237">
        <f>G247*(1+L247/100)</f>
        <v>0</v>
      </c>
      <c r="N247" s="235">
        <v>5.6099999999999997E-2</v>
      </c>
      <c r="O247" s="235">
        <f>ROUND(E247*N247,2)</f>
        <v>0.24</v>
      </c>
      <c r="P247" s="235">
        <v>0</v>
      </c>
      <c r="Q247" s="235">
        <f>ROUND(E247*P247,2)</f>
        <v>0</v>
      </c>
      <c r="R247" s="237" t="s">
        <v>330</v>
      </c>
      <c r="S247" s="237" t="s">
        <v>138</v>
      </c>
      <c r="T247" s="238" t="s">
        <v>138</v>
      </c>
      <c r="U247" s="223">
        <v>0</v>
      </c>
      <c r="V247" s="223">
        <f>ROUND(E247*U247,2)</f>
        <v>0</v>
      </c>
      <c r="W247" s="223"/>
      <c r="X247" s="223" t="s">
        <v>331</v>
      </c>
      <c r="Y247" s="223" t="s">
        <v>140</v>
      </c>
      <c r="Z247" s="213"/>
      <c r="AA247" s="213"/>
      <c r="AB247" s="213"/>
      <c r="AC247" s="213"/>
      <c r="AD247" s="213"/>
      <c r="AE247" s="213"/>
      <c r="AF247" s="213"/>
      <c r="AG247" s="213" t="s">
        <v>332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2">
      <c r="A248" s="220"/>
      <c r="B248" s="221"/>
      <c r="C248" s="257" t="s">
        <v>373</v>
      </c>
      <c r="D248" s="252"/>
      <c r="E248" s="253">
        <v>4.2</v>
      </c>
      <c r="F248" s="223"/>
      <c r="G248" s="223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23"/>
      <c r="Z248" s="213"/>
      <c r="AA248" s="213"/>
      <c r="AB248" s="213"/>
      <c r="AC248" s="213"/>
      <c r="AD248" s="213"/>
      <c r="AE248" s="213"/>
      <c r="AF248" s="213"/>
      <c r="AG248" s="213" t="s">
        <v>191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3">
      <c r="A249" s="220"/>
      <c r="B249" s="221"/>
      <c r="C249" s="257" t="s">
        <v>219</v>
      </c>
      <c r="D249" s="252"/>
      <c r="E249" s="253"/>
      <c r="F249" s="223"/>
      <c r="G249" s="223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23"/>
      <c r="Z249" s="213"/>
      <c r="AA249" s="213"/>
      <c r="AB249" s="213"/>
      <c r="AC249" s="213"/>
      <c r="AD249" s="213"/>
      <c r="AE249" s="213"/>
      <c r="AF249" s="213"/>
      <c r="AG249" s="213" t="s">
        <v>191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2">
      <c r="A250" s="220"/>
      <c r="B250" s="221"/>
      <c r="C250" s="246"/>
      <c r="D250" s="241"/>
      <c r="E250" s="241"/>
      <c r="F250" s="241"/>
      <c r="G250" s="241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3"/>
      <c r="AA250" s="213"/>
      <c r="AB250" s="213"/>
      <c r="AC250" s="213"/>
      <c r="AD250" s="213"/>
      <c r="AE250" s="213"/>
      <c r="AF250" s="213"/>
      <c r="AG250" s="213" t="s">
        <v>144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>
      <c r="A251" s="225" t="s">
        <v>133</v>
      </c>
      <c r="B251" s="226" t="s">
        <v>97</v>
      </c>
      <c r="C251" s="243" t="s">
        <v>98</v>
      </c>
      <c r="D251" s="227"/>
      <c r="E251" s="228"/>
      <c r="F251" s="229"/>
      <c r="G251" s="229">
        <f>SUMIF(AG252:AG254,"&lt;&gt;NOR",G252:G254)</f>
        <v>0</v>
      </c>
      <c r="H251" s="229"/>
      <c r="I251" s="229">
        <f>SUM(I252:I254)</f>
        <v>0</v>
      </c>
      <c r="J251" s="229"/>
      <c r="K251" s="229">
        <f>SUM(K252:K254)</f>
        <v>0</v>
      </c>
      <c r="L251" s="229"/>
      <c r="M251" s="229">
        <f>SUM(M252:M254)</f>
        <v>0</v>
      </c>
      <c r="N251" s="228"/>
      <c r="O251" s="228">
        <f>SUM(O252:O254)</f>
        <v>0</v>
      </c>
      <c r="P251" s="228"/>
      <c r="Q251" s="228">
        <f>SUM(Q252:Q254)</f>
        <v>0</v>
      </c>
      <c r="R251" s="229"/>
      <c r="S251" s="229"/>
      <c r="T251" s="230"/>
      <c r="U251" s="224"/>
      <c r="V251" s="224">
        <f>SUM(V252:V254)</f>
        <v>1.63</v>
      </c>
      <c r="W251" s="224"/>
      <c r="X251" s="224"/>
      <c r="Y251" s="224"/>
      <c r="AG251" t="s">
        <v>134</v>
      </c>
    </row>
    <row r="252" spans="1:60" outlineLevel="1">
      <c r="A252" s="232">
        <v>51</v>
      </c>
      <c r="B252" s="233" t="s">
        <v>376</v>
      </c>
      <c r="C252" s="244" t="s">
        <v>377</v>
      </c>
      <c r="D252" s="234" t="s">
        <v>360</v>
      </c>
      <c r="E252" s="235">
        <v>101.5981</v>
      </c>
      <c r="F252" s="236"/>
      <c r="G252" s="237">
        <f>ROUND(E252*F252,2)</f>
        <v>0</v>
      </c>
      <c r="H252" s="236"/>
      <c r="I252" s="237">
        <f>ROUND(E252*H252,2)</f>
        <v>0</v>
      </c>
      <c r="J252" s="236"/>
      <c r="K252" s="237">
        <f>ROUND(E252*J252,2)</f>
        <v>0</v>
      </c>
      <c r="L252" s="237">
        <v>21</v>
      </c>
      <c r="M252" s="237">
        <f>G252*(1+L252/100)</f>
        <v>0</v>
      </c>
      <c r="N252" s="235">
        <v>0</v>
      </c>
      <c r="O252" s="235">
        <f>ROUND(E252*N252,2)</f>
        <v>0</v>
      </c>
      <c r="P252" s="235">
        <v>0</v>
      </c>
      <c r="Q252" s="235">
        <f>ROUND(E252*P252,2)</f>
        <v>0</v>
      </c>
      <c r="R252" s="237" t="s">
        <v>185</v>
      </c>
      <c r="S252" s="237" t="s">
        <v>138</v>
      </c>
      <c r="T252" s="238" t="s">
        <v>138</v>
      </c>
      <c r="U252" s="223">
        <v>1.6E-2</v>
      </c>
      <c r="V252" s="223">
        <f>ROUND(E252*U252,2)</f>
        <v>1.63</v>
      </c>
      <c r="W252" s="223"/>
      <c r="X252" s="223" t="s">
        <v>378</v>
      </c>
      <c r="Y252" s="223" t="s">
        <v>140</v>
      </c>
      <c r="Z252" s="213"/>
      <c r="AA252" s="213"/>
      <c r="AB252" s="213"/>
      <c r="AC252" s="213"/>
      <c r="AD252" s="213"/>
      <c r="AE252" s="213"/>
      <c r="AF252" s="213"/>
      <c r="AG252" s="213" t="s">
        <v>379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2">
      <c r="A253" s="220"/>
      <c r="B253" s="221"/>
      <c r="C253" s="256" t="s">
        <v>380</v>
      </c>
      <c r="D253" s="254"/>
      <c r="E253" s="254"/>
      <c r="F253" s="254"/>
      <c r="G253" s="254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23"/>
      <c r="Z253" s="213"/>
      <c r="AA253" s="213"/>
      <c r="AB253" s="213"/>
      <c r="AC253" s="213"/>
      <c r="AD253" s="213"/>
      <c r="AE253" s="213"/>
      <c r="AF253" s="213"/>
      <c r="AG253" s="213" t="s">
        <v>189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2">
      <c r="A254" s="220"/>
      <c r="B254" s="221"/>
      <c r="C254" s="246"/>
      <c r="D254" s="241"/>
      <c r="E254" s="241"/>
      <c r="F254" s="241"/>
      <c r="G254" s="241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23"/>
      <c r="Z254" s="213"/>
      <c r="AA254" s="213"/>
      <c r="AB254" s="213"/>
      <c r="AC254" s="213"/>
      <c r="AD254" s="213"/>
      <c r="AE254" s="213"/>
      <c r="AF254" s="213"/>
      <c r="AG254" s="213" t="s">
        <v>144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>
      <c r="A255" s="225" t="s">
        <v>133</v>
      </c>
      <c r="B255" s="226" t="s">
        <v>99</v>
      </c>
      <c r="C255" s="243" t="s">
        <v>100</v>
      </c>
      <c r="D255" s="227"/>
      <c r="E255" s="228"/>
      <c r="F255" s="229"/>
      <c r="G255" s="229">
        <f>SUMIF(AG256:AG273,"&lt;&gt;NOR",G256:G273)</f>
        <v>0</v>
      </c>
      <c r="H255" s="229"/>
      <c r="I255" s="229">
        <f>SUM(I256:I273)</f>
        <v>0</v>
      </c>
      <c r="J255" s="229"/>
      <c r="K255" s="229">
        <f>SUM(K256:K273)</f>
        <v>0</v>
      </c>
      <c r="L255" s="229"/>
      <c r="M255" s="229">
        <f>SUM(M256:M273)</f>
        <v>0</v>
      </c>
      <c r="N255" s="228"/>
      <c r="O255" s="228">
        <f>SUM(O256:O273)</f>
        <v>0</v>
      </c>
      <c r="P255" s="228"/>
      <c r="Q255" s="228">
        <f>SUM(Q256:Q273)</f>
        <v>0</v>
      </c>
      <c r="R255" s="229"/>
      <c r="S255" s="229"/>
      <c r="T255" s="230"/>
      <c r="U255" s="224"/>
      <c r="V255" s="224">
        <f>SUM(V256:V273)</f>
        <v>23.17</v>
      </c>
      <c r="W255" s="224"/>
      <c r="X255" s="224"/>
      <c r="Y255" s="224"/>
      <c r="AG255" t="s">
        <v>134</v>
      </c>
    </row>
    <row r="256" spans="1:60" outlineLevel="1">
      <c r="A256" s="232">
        <v>52</v>
      </c>
      <c r="B256" s="233" t="s">
        <v>381</v>
      </c>
      <c r="C256" s="244" t="s">
        <v>382</v>
      </c>
      <c r="D256" s="234" t="s">
        <v>360</v>
      </c>
      <c r="E256" s="235">
        <v>26.4</v>
      </c>
      <c r="F256" s="236"/>
      <c r="G256" s="237">
        <f>ROUND(E256*F256,2)</f>
        <v>0</v>
      </c>
      <c r="H256" s="236"/>
      <c r="I256" s="237">
        <f>ROUND(E256*H256,2)</f>
        <v>0</v>
      </c>
      <c r="J256" s="236"/>
      <c r="K256" s="237">
        <f>ROUND(E256*J256,2)</f>
        <v>0</v>
      </c>
      <c r="L256" s="237">
        <v>21</v>
      </c>
      <c r="M256" s="237">
        <f>G256*(1+L256/100)</f>
        <v>0</v>
      </c>
      <c r="N256" s="235">
        <v>0</v>
      </c>
      <c r="O256" s="235">
        <f>ROUND(E256*N256,2)</f>
        <v>0</v>
      </c>
      <c r="P256" s="235">
        <v>0</v>
      </c>
      <c r="Q256" s="235">
        <f>ROUND(E256*P256,2)</f>
        <v>0</v>
      </c>
      <c r="R256" s="237" t="s">
        <v>383</v>
      </c>
      <c r="S256" s="237" t="s">
        <v>138</v>
      </c>
      <c r="T256" s="238" t="s">
        <v>138</v>
      </c>
      <c r="U256" s="223">
        <v>0</v>
      </c>
      <c r="V256" s="223">
        <f>ROUND(E256*U256,2)</f>
        <v>0</v>
      </c>
      <c r="W256" s="223"/>
      <c r="X256" s="223" t="s">
        <v>186</v>
      </c>
      <c r="Y256" s="223" t="s">
        <v>140</v>
      </c>
      <c r="Z256" s="213"/>
      <c r="AA256" s="213"/>
      <c r="AB256" s="213"/>
      <c r="AC256" s="213"/>
      <c r="AD256" s="213"/>
      <c r="AE256" s="213"/>
      <c r="AF256" s="213"/>
      <c r="AG256" s="213" t="s">
        <v>187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2">
      <c r="A257" s="220"/>
      <c r="B257" s="221"/>
      <c r="C257" s="257" t="s">
        <v>384</v>
      </c>
      <c r="D257" s="252"/>
      <c r="E257" s="253">
        <v>13.2</v>
      </c>
      <c r="F257" s="223"/>
      <c r="G257" s="223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23"/>
      <c r="Z257" s="213"/>
      <c r="AA257" s="213"/>
      <c r="AB257" s="213"/>
      <c r="AC257" s="213"/>
      <c r="AD257" s="213"/>
      <c r="AE257" s="213"/>
      <c r="AF257" s="213"/>
      <c r="AG257" s="213" t="s">
        <v>191</v>
      </c>
      <c r="AH257" s="213">
        <v>7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3">
      <c r="A258" s="220"/>
      <c r="B258" s="221"/>
      <c r="C258" s="257" t="s">
        <v>385</v>
      </c>
      <c r="D258" s="252"/>
      <c r="E258" s="253">
        <v>13.2</v>
      </c>
      <c r="F258" s="223"/>
      <c r="G258" s="223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3"/>
      <c r="AA258" s="213"/>
      <c r="AB258" s="213"/>
      <c r="AC258" s="213"/>
      <c r="AD258" s="213"/>
      <c r="AE258" s="213"/>
      <c r="AF258" s="213"/>
      <c r="AG258" s="213" t="s">
        <v>191</v>
      </c>
      <c r="AH258" s="213">
        <v>7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2">
      <c r="A259" s="220"/>
      <c r="B259" s="221"/>
      <c r="C259" s="246"/>
      <c r="D259" s="241"/>
      <c r="E259" s="241"/>
      <c r="F259" s="241"/>
      <c r="G259" s="241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23"/>
      <c r="Z259" s="213"/>
      <c r="AA259" s="213"/>
      <c r="AB259" s="213"/>
      <c r="AC259" s="213"/>
      <c r="AD259" s="213"/>
      <c r="AE259" s="213"/>
      <c r="AF259" s="213"/>
      <c r="AG259" s="213" t="s">
        <v>144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ht="22.5" outlineLevel="1">
      <c r="A260" s="232">
        <v>53</v>
      </c>
      <c r="B260" s="233" t="s">
        <v>386</v>
      </c>
      <c r="C260" s="244" t="s">
        <v>387</v>
      </c>
      <c r="D260" s="234" t="s">
        <v>360</v>
      </c>
      <c r="E260" s="235">
        <v>5.7149999999999999</v>
      </c>
      <c r="F260" s="236"/>
      <c r="G260" s="237">
        <f>ROUND(E260*F260,2)</f>
        <v>0</v>
      </c>
      <c r="H260" s="236"/>
      <c r="I260" s="237">
        <f>ROUND(E260*H260,2)</f>
        <v>0</v>
      </c>
      <c r="J260" s="236"/>
      <c r="K260" s="237">
        <f>ROUND(E260*J260,2)</f>
        <v>0</v>
      </c>
      <c r="L260" s="237">
        <v>21</v>
      </c>
      <c r="M260" s="237">
        <f>G260*(1+L260/100)</f>
        <v>0</v>
      </c>
      <c r="N260" s="235">
        <v>0</v>
      </c>
      <c r="O260" s="235">
        <f>ROUND(E260*N260,2)</f>
        <v>0</v>
      </c>
      <c r="P260" s="235">
        <v>0</v>
      </c>
      <c r="Q260" s="235">
        <f>ROUND(E260*P260,2)</f>
        <v>0</v>
      </c>
      <c r="R260" s="237" t="s">
        <v>383</v>
      </c>
      <c r="S260" s="237" t="s">
        <v>138</v>
      </c>
      <c r="T260" s="238" t="s">
        <v>138</v>
      </c>
      <c r="U260" s="223">
        <v>0</v>
      </c>
      <c r="V260" s="223">
        <f>ROUND(E260*U260,2)</f>
        <v>0</v>
      </c>
      <c r="W260" s="223"/>
      <c r="X260" s="223" t="s">
        <v>186</v>
      </c>
      <c r="Y260" s="223" t="s">
        <v>140</v>
      </c>
      <c r="Z260" s="213"/>
      <c r="AA260" s="213"/>
      <c r="AB260" s="213"/>
      <c r="AC260" s="213"/>
      <c r="AD260" s="213"/>
      <c r="AE260" s="213"/>
      <c r="AF260" s="213"/>
      <c r="AG260" s="213" t="s">
        <v>187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2">
      <c r="A261" s="220"/>
      <c r="B261" s="221"/>
      <c r="C261" s="257" t="s">
        <v>388</v>
      </c>
      <c r="D261" s="252"/>
      <c r="E261" s="253">
        <v>1.125</v>
      </c>
      <c r="F261" s="223"/>
      <c r="G261" s="223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23"/>
      <c r="Z261" s="213"/>
      <c r="AA261" s="213"/>
      <c r="AB261" s="213"/>
      <c r="AC261" s="213"/>
      <c r="AD261" s="213"/>
      <c r="AE261" s="213"/>
      <c r="AF261" s="213"/>
      <c r="AG261" s="213" t="s">
        <v>191</v>
      </c>
      <c r="AH261" s="213">
        <v>7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3">
      <c r="A262" s="220"/>
      <c r="B262" s="221"/>
      <c r="C262" s="257" t="s">
        <v>389</v>
      </c>
      <c r="D262" s="252"/>
      <c r="E262" s="253">
        <v>4.59</v>
      </c>
      <c r="F262" s="223"/>
      <c r="G262" s="223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23"/>
      <c r="Z262" s="213"/>
      <c r="AA262" s="213"/>
      <c r="AB262" s="213"/>
      <c r="AC262" s="213"/>
      <c r="AD262" s="213"/>
      <c r="AE262" s="213"/>
      <c r="AF262" s="213"/>
      <c r="AG262" s="213" t="s">
        <v>191</v>
      </c>
      <c r="AH262" s="213">
        <v>7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2">
      <c r="A263" s="220"/>
      <c r="B263" s="221"/>
      <c r="C263" s="246"/>
      <c r="D263" s="241"/>
      <c r="E263" s="241"/>
      <c r="F263" s="241"/>
      <c r="G263" s="241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3"/>
      <c r="AA263" s="213"/>
      <c r="AB263" s="213"/>
      <c r="AC263" s="213"/>
      <c r="AD263" s="213"/>
      <c r="AE263" s="213"/>
      <c r="AF263" s="213"/>
      <c r="AG263" s="213" t="s">
        <v>144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ht="22.5" outlineLevel="1">
      <c r="A264" s="232">
        <v>54</v>
      </c>
      <c r="B264" s="233" t="s">
        <v>390</v>
      </c>
      <c r="C264" s="244" t="s">
        <v>391</v>
      </c>
      <c r="D264" s="234" t="s">
        <v>360</v>
      </c>
      <c r="E264" s="235">
        <v>15.18</v>
      </c>
      <c r="F264" s="236"/>
      <c r="G264" s="237">
        <f>ROUND(E264*F264,2)</f>
        <v>0</v>
      </c>
      <c r="H264" s="236"/>
      <c r="I264" s="237">
        <f>ROUND(E264*H264,2)</f>
        <v>0</v>
      </c>
      <c r="J264" s="236"/>
      <c r="K264" s="237">
        <f>ROUND(E264*J264,2)</f>
        <v>0</v>
      </c>
      <c r="L264" s="237">
        <v>21</v>
      </c>
      <c r="M264" s="237">
        <f>G264*(1+L264/100)</f>
        <v>0</v>
      </c>
      <c r="N264" s="235">
        <v>0</v>
      </c>
      <c r="O264" s="235">
        <f>ROUND(E264*N264,2)</f>
        <v>0</v>
      </c>
      <c r="P264" s="235">
        <v>0</v>
      </c>
      <c r="Q264" s="235">
        <f>ROUND(E264*P264,2)</f>
        <v>0</v>
      </c>
      <c r="R264" s="237" t="s">
        <v>383</v>
      </c>
      <c r="S264" s="237" t="s">
        <v>138</v>
      </c>
      <c r="T264" s="238" t="s">
        <v>138</v>
      </c>
      <c r="U264" s="223">
        <v>0</v>
      </c>
      <c r="V264" s="223">
        <f>ROUND(E264*U264,2)</f>
        <v>0</v>
      </c>
      <c r="W264" s="223"/>
      <c r="X264" s="223" t="s">
        <v>186</v>
      </c>
      <c r="Y264" s="223" t="s">
        <v>140</v>
      </c>
      <c r="Z264" s="213"/>
      <c r="AA264" s="213"/>
      <c r="AB264" s="213"/>
      <c r="AC264" s="213"/>
      <c r="AD264" s="213"/>
      <c r="AE264" s="213"/>
      <c r="AF264" s="213"/>
      <c r="AG264" s="213" t="s">
        <v>187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2">
      <c r="A265" s="220"/>
      <c r="B265" s="221"/>
      <c r="C265" s="245" t="s">
        <v>392</v>
      </c>
      <c r="D265" s="240"/>
      <c r="E265" s="240"/>
      <c r="F265" s="240"/>
      <c r="G265" s="240"/>
      <c r="H265" s="223"/>
      <c r="I265" s="223"/>
      <c r="J265" s="223"/>
      <c r="K265" s="223"/>
      <c r="L265" s="223"/>
      <c r="M265" s="223"/>
      <c r="N265" s="222"/>
      <c r="O265" s="222"/>
      <c r="P265" s="222"/>
      <c r="Q265" s="222"/>
      <c r="R265" s="223"/>
      <c r="S265" s="223"/>
      <c r="T265" s="223"/>
      <c r="U265" s="223"/>
      <c r="V265" s="223"/>
      <c r="W265" s="223"/>
      <c r="X265" s="223"/>
      <c r="Y265" s="223"/>
      <c r="Z265" s="213"/>
      <c r="AA265" s="213"/>
      <c r="AB265" s="213"/>
      <c r="AC265" s="213"/>
      <c r="AD265" s="213"/>
      <c r="AE265" s="213"/>
      <c r="AF265" s="213"/>
      <c r="AG265" s="213" t="s">
        <v>143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2">
      <c r="A266" s="220"/>
      <c r="B266" s="221"/>
      <c r="C266" s="257" t="s">
        <v>393</v>
      </c>
      <c r="D266" s="252"/>
      <c r="E266" s="253">
        <v>11.55</v>
      </c>
      <c r="F266" s="223"/>
      <c r="G266" s="223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23"/>
      <c r="Z266" s="213"/>
      <c r="AA266" s="213"/>
      <c r="AB266" s="213"/>
      <c r="AC266" s="213"/>
      <c r="AD266" s="213"/>
      <c r="AE266" s="213"/>
      <c r="AF266" s="213"/>
      <c r="AG266" s="213" t="s">
        <v>191</v>
      </c>
      <c r="AH266" s="213">
        <v>7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3">
      <c r="A267" s="220"/>
      <c r="B267" s="221"/>
      <c r="C267" s="257" t="s">
        <v>394</v>
      </c>
      <c r="D267" s="252"/>
      <c r="E267" s="253">
        <v>3.63</v>
      </c>
      <c r="F267" s="223"/>
      <c r="G267" s="223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23"/>
      <c r="Z267" s="213"/>
      <c r="AA267" s="213"/>
      <c r="AB267" s="213"/>
      <c r="AC267" s="213"/>
      <c r="AD267" s="213"/>
      <c r="AE267" s="213"/>
      <c r="AF267" s="213"/>
      <c r="AG267" s="213" t="s">
        <v>191</v>
      </c>
      <c r="AH267" s="213">
        <v>7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2">
      <c r="A268" s="220"/>
      <c r="B268" s="221"/>
      <c r="C268" s="246"/>
      <c r="D268" s="241"/>
      <c r="E268" s="241"/>
      <c r="F268" s="241"/>
      <c r="G268" s="241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23"/>
      <c r="Z268" s="213"/>
      <c r="AA268" s="213"/>
      <c r="AB268" s="213"/>
      <c r="AC268" s="213"/>
      <c r="AD268" s="213"/>
      <c r="AE268" s="213"/>
      <c r="AF268" s="213"/>
      <c r="AG268" s="213" t="s">
        <v>144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>
      <c r="A269" s="232">
        <v>55</v>
      </c>
      <c r="B269" s="233" t="s">
        <v>395</v>
      </c>
      <c r="C269" s="244" t="s">
        <v>396</v>
      </c>
      <c r="D269" s="234" t="s">
        <v>360</v>
      </c>
      <c r="E269" s="235">
        <v>47.295000000000002</v>
      </c>
      <c r="F269" s="236"/>
      <c r="G269" s="237">
        <f>ROUND(E269*F269,2)</f>
        <v>0</v>
      </c>
      <c r="H269" s="236"/>
      <c r="I269" s="237">
        <f>ROUND(E269*H269,2)</f>
        <v>0</v>
      </c>
      <c r="J269" s="236"/>
      <c r="K269" s="237">
        <f>ROUND(E269*J269,2)</f>
        <v>0</v>
      </c>
      <c r="L269" s="237">
        <v>21</v>
      </c>
      <c r="M269" s="237">
        <f>G269*(1+L269/100)</f>
        <v>0</v>
      </c>
      <c r="N269" s="235">
        <v>0</v>
      </c>
      <c r="O269" s="235">
        <f>ROUND(E269*N269,2)</f>
        <v>0</v>
      </c>
      <c r="P269" s="235">
        <v>0</v>
      </c>
      <c r="Q269" s="235">
        <f>ROUND(E269*P269,2)</f>
        <v>0</v>
      </c>
      <c r="R269" s="237" t="s">
        <v>383</v>
      </c>
      <c r="S269" s="237" t="s">
        <v>138</v>
      </c>
      <c r="T269" s="238" t="s">
        <v>138</v>
      </c>
      <c r="U269" s="223">
        <v>0.49</v>
      </c>
      <c r="V269" s="223">
        <f>ROUND(E269*U269,2)</f>
        <v>23.17</v>
      </c>
      <c r="W269" s="223"/>
      <c r="X269" s="223" t="s">
        <v>397</v>
      </c>
      <c r="Y269" s="223" t="s">
        <v>140</v>
      </c>
      <c r="Z269" s="213"/>
      <c r="AA269" s="213"/>
      <c r="AB269" s="213"/>
      <c r="AC269" s="213"/>
      <c r="AD269" s="213"/>
      <c r="AE269" s="213"/>
      <c r="AF269" s="213"/>
      <c r="AG269" s="213" t="s">
        <v>398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2">
      <c r="A270" s="220"/>
      <c r="B270" s="221"/>
      <c r="C270" s="245" t="s">
        <v>399</v>
      </c>
      <c r="D270" s="240"/>
      <c r="E270" s="240"/>
      <c r="F270" s="240"/>
      <c r="G270" s="240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3"/>
      <c r="AA270" s="213"/>
      <c r="AB270" s="213"/>
      <c r="AC270" s="213"/>
      <c r="AD270" s="213"/>
      <c r="AE270" s="213"/>
      <c r="AF270" s="213"/>
      <c r="AG270" s="213" t="s">
        <v>143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2">
      <c r="A271" s="220"/>
      <c r="B271" s="221"/>
      <c r="C271" s="246"/>
      <c r="D271" s="241"/>
      <c r="E271" s="241"/>
      <c r="F271" s="241"/>
      <c r="G271" s="241"/>
      <c r="H271" s="223"/>
      <c r="I271" s="223"/>
      <c r="J271" s="223"/>
      <c r="K271" s="223"/>
      <c r="L271" s="223"/>
      <c r="M271" s="223"/>
      <c r="N271" s="222"/>
      <c r="O271" s="222"/>
      <c r="P271" s="222"/>
      <c r="Q271" s="222"/>
      <c r="R271" s="223"/>
      <c r="S271" s="223"/>
      <c r="T271" s="223"/>
      <c r="U271" s="223"/>
      <c r="V271" s="223"/>
      <c r="W271" s="223"/>
      <c r="X271" s="223"/>
      <c r="Y271" s="223"/>
      <c r="Z271" s="213"/>
      <c r="AA271" s="213"/>
      <c r="AB271" s="213"/>
      <c r="AC271" s="213"/>
      <c r="AD271" s="213"/>
      <c r="AE271" s="213"/>
      <c r="AF271" s="213"/>
      <c r="AG271" s="213" t="s">
        <v>144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>
      <c r="A272" s="232">
        <v>56</v>
      </c>
      <c r="B272" s="233" t="s">
        <v>400</v>
      </c>
      <c r="C272" s="244" t="s">
        <v>401</v>
      </c>
      <c r="D272" s="234" t="s">
        <v>360</v>
      </c>
      <c r="E272" s="235">
        <v>425.65499999999997</v>
      </c>
      <c r="F272" s="236"/>
      <c r="G272" s="237">
        <f>ROUND(E272*F272,2)</f>
        <v>0</v>
      </c>
      <c r="H272" s="236"/>
      <c r="I272" s="237">
        <f>ROUND(E272*H272,2)</f>
        <v>0</v>
      </c>
      <c r="J272" s="236"/>
      <c r="K272" s="237">
        <f>ROUND(E272*J272,2)</f>
        <v>0</v>
      </c>
      <c r="L272" s="237">
        <v>21</v>
      </c>
      <c r="M272" s="237">
        <f>G272*(1+L272/100)</f>
        <v>0</v>
      </c>
      <c r="N272" s="235">
        <v>0</v>
      </c>
      <c r="O272" s="235">
        <f>ROUND(E272*N272,2)</f>
        <v>0</v>
      </c>
      <c r="P272" s="235">
        <v>0</v>
      </c>
      <c r="Q272" s="235">
        <f>ROUND(E272*P272,2)</f>
        <v>0</v>
      </c>
      <c r="R272" s="237" t="s">
        <v>383</v>
      </c>
      <c r="S272" s="237" t="s">
        <v>138</v>
      </c>
      <c r="T272" s="238" t="s">
        <v>138</v>
      </c>
      <c r="U272" s="223">
        <v>0</v>
      </c>
      <c r="V272" s="223">
        <f>ROUND(E272*U272,2)</f>
        <v>0</v>
      </c>
      <c r="W272" s="223"/>
      <c r="X272" s="223" t="s">
        <v>397</v>
      </c>
      <c r="Y272" s="223" t="s">
        <v>140</v>
      </c>
      <c r="Z272" s="213"/>
      <c r="AA272" s="213"/>
      <c r="AB272" s="213"/>
      <c r="AC272" s="213"/>
      <c r="AD272" s="213"/>
      <c r="AE272" s="213"/>
      <c r="AF272" s="213"/>
      <c r="AG272" s="213" t="s">
        <v>398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2">
      <c r="A273" s="220"/>
      <c r="B273" s="221"/>
      <c r="C273" s="258"/>
      <c r="D273" s="255"/>
      <c r="E273" s="255"/>
      <c r="F273" s="255"/>
      <c r="G273" s="255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23"/>
      <c r="Z273" s="213"/>
      <c r="AA273" s="213"/>
      <c r="AB273" s="213"/>
      <c r="AC273" s="213"/>
      <c r="AD273" s="213"/>
      <c r="AE273" s="213"/>
      <c r="AF273" s="213"/>
      <c r="AG273" s="213" t="s">
        <v>144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>
      <c r="A274" s="3"/>
      <c r="B274" s="4"/>
      <c r="C274" s="248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AE274">
        <v>12</v>
      </c>
      <c r="AF274">
        <v>21</v>
      </c>
      <c r="AG274" t="s">
        <v>119</v>
      </c>
    </row>
    <row r="275" spans="1:60">
      <c r="A275" s="216"/>
      <c r="B275" s="217" t="s">
        <v>29</v>
      </c>
      <c r="C275" s="249"/>
      <c r="D275" s="218"/>
      <c r="E275" s="219"/>
      <c r="F275" s="219"/>
      <c r="G275" s="231">
        <f>G8+G113+G155+G198+G204+G251+G255</f>
        <v>0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AE275">
        <f>SUMIF(L7:L273,AE274,G7:G273)</f>
        <v>0</v>
      </c>
      <c r="AF275">
        <f>SUMIF(L7:L273,AF274,G7:G273)</f>
        <v>0</v>
      </c>
      <c r="AG275" t="s">
        <v>179</v>
      </c>
    </row>
    <row r="276" spans="1:60">
      <c r="A276" s="251" t="s">
        <v>402</v>
      </c>
      <c r="B276" s="251"/>
      <c r="C276" s="248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60">
      <c r="A277" s="3"/>
      <c r="B277" s="4" t="s">
        <v>403</v>
      </c>
      <c r="C277" s="248" t="s">
        <v>404</v>
      </c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AG277" t="s">
        <v>405</v>
      </c>
    </row>
    <row r="278" spans="1:60">
      <c r="A278" s="3"/>
      <c r="B278" s="4" t="s">
        <v>406</v>
      </c>
      <c r="C278" s="248" t="s">
        <v>407</v>
      </c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AG278" t="s">
        <v>408</v>
      </c>
    </row>
    <row r="279" spans="1:60">
      <c r="A279" s="3"/>
      <c r="B279" s="4"/>
      <c r="C279" s="248" t="s">
        <v>409</v>
      </c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AG279" t="s">
        <v>410</v>
      </c>
    </row>
    <row r="280" spans="1:60">
      <c r="A280" s="3"/>
      <c r="B280" s="4"/>
      <c r="C280" s="248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60">
      <c r="C281" s="250"/>
      <c r="D281" s="10"/>
      <c r="AG281" t="s">
        <v>180</v>
      </c>
    </row>
    <row r="282" spans="1:60">
      <c r="D282" s="10"/>
    </row>
    <row r="283" spans="1:60">
      <c r="D283" s="10"/>
    </row>
    <row r="284" spans="1:60">
      <c r="D284" s="10"/>
    </row>
    <row r="285" spans="1:60">
      <c r="D285" s="10"/>
    </row>
    <row r="286" spans="1:60">
      <c r="D286" s="10"/>
    </row>
    <row r="287" spans="1:60">
      <c r="D287" s="10"/>
    </row>
    <row r="288" spans="1:60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 formatRows="0"/>
  <mergeCells count="96">
    <mergeCell ref="C271:G271"/>
    <mergeCell ref="C273:G273"/>
    <mergeCell ref="C254:G254"/>
    <mergeCell ref="C259:G259"/>
    <mergeCell ref="C263:G263"/>
    <mergeCell ref="C265:G265"/>
    <mergeCell ref="C268:G268"/>
    <mergeCell ref="C270:G270"/>
    <mergeCell ref="C234:G234"/>
    <mergeCell ref="C238:G238"/>
    <mergeCell ref="C242:G242"/>
    <mergeCell ref="C246:G246"/>
    <mergeCell ref="C250:G250"/>
    <mergeCell ref="C253:G253"/>
    <mergeCell ref="C217:G217"/>
    <mergeCell ref="C219:G219"/>
    <mergeCell ref="C222:G222"/>
    <mergeCell ref="C224:G224"/>
    <mergeCell ref="C227:G227"/>
    <mergeCell ref="C230:G230"/>
    <mergeCell ref="C197:G197"/>
    <mergeCell ref="C200:G200"/>
    <mergeCell ref="C203:G203"/>
    <mergeCell ref="C206:G206"/>
    <mergeCell ref="C209:G209"/>
    <mergeCell ref="C211:G211"/>
    <mergeCell ref="C177:G177"/>
    <mergeCell ref="C179:G179"/>
    <mergeCell ref="C182:G182"/>
    <mergeCell ref="C188:G188"/>
    <mergeCell ref="C190:G190"/>
    <mergeCell ref="C193:G193"/>
    <mergeCell ref="C164:G164"/>
    <mergeCell ref="C167:G167"/>
    <mergeCell ref="C169:G169"/>
    <mergeCell ref="C171:G171"/>
    <mergeCell ref="C173:G173"/>
    <mergeCell ref="C175:G175"/>
    <mergeCell ref="C142:G142"/>
    <mergeCell ref="C144:G144"/>
    <mergeCell ref="C148:G148"/>
    <mergeCell ref="C154:G154"/>
    <mergeCell ref="C159:G159"/>
    <mergeCell ref="C162:G162"/>
    <mergeCell ref="C120:G120"/>
    <mergeCell ref="C122:G122"/>
    <mergeCell ref="C126:G126"/>
    <mergeCell ref="C128:G128"/>
    <mergeCell ref="C132:G132"/>
    <mergeCell ref="C137:G137"/>
    <mergeCell ref="C101:G101"/>
    <mergeCell ref="C104:G104"/>
    <mergeCell ref="C106:G106"/>
    <mergeCell ref="C108:G108"/>
    <mergeCell ref="C112:G112"/>
    <mergeCell ref="C115:G115"/>
    <mergeCell ref="C86:G86"/>
    <mergeCell ref="C89:G89"/>
    <mergeCell ref="C93:G93"/>
    <mergeCell ref="C95:G95"/>
    <mergeCell ref="C98:G98"/>
    <mergeCell ref="C100:G100"/>
    <mergeCell ref="C75:G75"/>
    <mergeCell ref="C77:G77"/>
    <mergeCell ref="C78:G78"/>
    <mergeCell ref="C81:G81"/>
    <mergeCell ref="C83:G83"/>
    <mergeCell ref="C84:G84"/>
    <mergeCell ref="C57:G57"/>
    <mergeCell ref="C62:G62"/>
    <mergeCell ref="C64:G64"/>
    <mergeCell ref="C67:G67"/>
    <mergeCell ref="C70:G70"/>
    <mergeCell ref="C72:G72"/>
    <mergeCell ref="C45:G45"/>
    <mergeCell ref="C47:G47"/>
    <mergeCell ref="C49:G49"/>
    <mergeCell ref="C51:G51"/>
    <mergeCell ref="C53:G53"/>
    <mergeCell ref="C55:G55"/>
    <mergeCell ref="C29:G29"/>
    <mergeCell ref="C32:G32"/>
    <mergeCell ref="C34:G34"/>
    <mergeCell ref="C38:G38"/>
    <mergeCell ref="C40:G40"/>
    <mergeCell ref="C43:G43"/>
    <mergeCell ref="A1:G1"/>
    <mergeCell ref="C2:G2"/>
    <mergeCell ref="C3:G3"/>
    <mergeCell ref="C4:G4"/>
    <mergeCell ref="A276:B276"/>
    <mergeCell ref="C10:G10"/>
    <mergeCell ref="C13:G13"/>
    <mergeCell ref="C18:G18"/>
    <mergeCell ref="C23:G23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181</v>
      </c>
      <c r="B1" s="198"/>
      <c r="C1" s="198"/>
      <c r="D1" s="198"/>
      <c r="E1" s="198"/>
      <c r="F1" s="198"/>
      <c r="G1" s="198"/>
      <c r="AG1" t="s">
        <v>105</v>
      </c>
    </row>
    <row r="2" spans="1:60" ht="24.95" customHeight="1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106</v>
      </c>
    </row>
    <row r="3" spans="1:60" ht="24.95" customHeight="1">
      <c r="A3" s="199" t="s">
        <v>8</v>
      </c>
      <c r="B3" s="49" t="s">
        <v>50</v>
      </c>
      <c r="C3" s="202" t="s">
        <v>51</v>
      </c>
      <c r="D3" s="200"/>
      <c r="E3" s="200"/>
      <c r="F3" s="200"/>
      <c r="G3" s="201"/>
      <c r="AC3" s="177" t="s">
        <v>106</v>
      </c>
      <c r="AG3" t="s">
        <v>109</v>
      </c>
    </row>
    <row r="4" spans="1:60" ht="24.95" customHeight="1">
      <c r="A4" s="203" t="s">
        <v>9</v>
      </c>
      <c r="B4" s="204" t="s">
        <v>54</v>
      </c>
      <c r="C4" s="205" t="s">
        <v>55</v>
      </c>
      <c r="D4" s="206"/>
      <c r="E4" s="206"/>
      <c r="F4" s="206"/>
      <c r="G4" s="207"/>
      <c r="AG4" t="s">
        <v>110</v>
      </c>
    </row>
    <row r="5" spans="1:60">
      <c r="D5" s="10"/>
    </row>
    <row r="6" spans="1:60" ht="38.25">
      <c r="A6" s="209" t="s">
        <v>111</v>
      </c>
      <c r="B6" s="211" t="s">
        <v>112</v>
      </c>
      <c r="C6" s="211" t="s">
        <v>113</v>
      </c>
      <c r="D6" s="210" t="s">
        <v>114</v>
      </c>
      <c r="E6" s="209" t="s">
        <v>115</v>
      </c>
      <c r="F6" s="208" t="s">
        <v>116</v>
      </c>
      <c r="G6" s="209" t="s">
        <v>29</v>
      </c>
      <c r="H6" s="212" t="s">
        <v>30</v>
      </c>
      <c r="I6" s="212" t="s">
        <v>117</v>
      </c>
      <c r="J6" s="212" t="s">
        <v>31</v>
      </c>
      <c r="K6" s="212" t="s">
        <v>118</v>
      </c>
      <c r="L6" s="212" t="s">
        <v>119</v>
      </c>
      <c r="M6" s="212" t="s">
        <v>120</v>
      </c>
      <c r="N6" s="212" t="s">
        <v>121</v>
      </c>
      <c r="O6" s="212" t="s">
        <v>122</v>
      </c>
      <c r="P6" s="212" t="s">
        <v>123</v>
      </c>
      <c r="Q6" s="212" t="s">
        <v>124</v>
      </c>
      <c r="R6" s="212" t="s">
        <v>125</v>
      </c>
      <c r="S6" s="212" t="s">
        <v>126</v>
      </c>
      <c r="T6" s="212" t="s">
        <v>127</v>
      </c>
      <c r="U6" s="212" t="s">
        <v>128</v>
      </c>
      <c r="V6" s="212" t="s">
        <v>129</v>
      </c>
      <c r="W6" s="212" t="s">
        <v>130</v>
      </c>
      <c r="X6" s="212" t="s">
        <v>131</v>
      </c>
      <c r="Y6" s="212" t="s">
        <v>132</v>
      </c>
    </row>
    <row r="7" spans="1:60" hidden="1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>
      <c r="A8" s="225" t="s">
        <v>133</v>
      </c>
      <c r="B8" s="226" t="s">
        <v>79</v>
      </c>
      <c r="C8" s="243" t="s">
        <v>80</v>
      </c>
      <c r="D8" s="227"/>
      <c r="E8" s="228"/>
      <c r="F8" s="229"/>
      <c r="G8" s="229">
        <f>SUMIF(AG9:AG118,"&lt;&gt;NOR",G9:G118)</f>
        <v>0</v>
      </c>
      <c r="H8" s="229"/>
      <c r="I8" s="229">
        <f>SUM(I9:I118)</f>
        <v>0</v>
      </c>
      <c r="J8" s="229"/>
      <c r="K8" s="229">
        <f>SUM(K9:K118)</f>
        <v>0</v>
      </c>
      <c r="L8" s="229"/>
      <c r="M8" s="229">
        <f>SUM(M9:M118)</f>
        <v>0</v>
      </c>
      <c r="N8" s="228"/>
      <c r="O8" s="228">
        <f>SUM(O9:O118)</f>
        <v>0.01</v>
      </c>
      <c r="P8" s="228"/>
      <c r="Q8" s="228">
        <f>SUM(Q9:Q118)</f>
        <v>111.57000000000001</v>
      </c>
      <c r="R8" s="229"/>
      <c r="S8" s="229"/>
      <c r="T8" s="230"/>
      <c r="U8" s="224"/>
      <c r="V8" s="224">
        <f>SUM(V9:V118)</f>
        <v>249.34999999999997</v>
      </c>
      <c r="W8" s="224"/>
      <c r="X8" s="224"/>
      <c r="Y8" s="224"/>
      <c r="AG8" t="s">
        <v>134</v>
      </c>
    </row>
    <row r="9" spans="1:60" ht="22.5" outlineLevel="1">
      <c r="A9" s="232">
        <v>1</v>
      </c>
      <c r="B9" s="233" t="s">
        <v>182</v>
      </c>
      <c r="C9" s="244" t="s">
        <v>183</v>
      </c>
      <c r="D9" s="234" t="s">
        <v>184</v>
      </c>
      <c r="E9" s="235">
        <v>31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0.22500000000000001</v>
      </c>
      <c r="Q9" s="235">
        <f>ROUND(E9*P9,2)</f>
        <v>6.98</v>
      </c>
      <c r="R9" s="237" t="s">
        <v>185</v>
      </c>
      <c r="S9" s="237" t="s">
        <v>138</v>
      </c>
      <c r="T9" s="238" t="s">
        <v>138</v>
      </c>
      <c r="U9" s="223">
        <v>0.14199999999999999</v>
      </c>
      <c r="V9" s="223">
        <f>ROUND(E9*U9,2)</f>
        <v>4.4000000000000004</v>
      </c>
      <c r="W9" s="223"/>
      <c r="X9" s="223" t="s">
        <v>186</v>
      </c>
      <c r="Y9" s="223" t="s">
        <v>140</v>
      </c>
      <c r="Z9" s="213"/>
      <c r="AA9" s="213"/>
      <c r="AB9" s="213"/>
      <c r="AC9" s="213"/>
      <c r="AD9" s="213"/>
      <c r="AE9" s="213"/>
      <c r="AF9" s="213"/>
      <c r="AG9" s="213" t="s">
        <v>187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>
      <c r="A10" s="220"/>
      <c r="B10" s="221"/>
      <c r="C10" s="256" t="s">
        <v>188</v>
      </c>
      <c r="D10" s="254"/>
      <c r="E10" s="254"/>
      <c r="F10" s="254"/>
      <c r="G10" s="254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189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>
      <c r="A11" s="220"/>
      <c r="B11" s="221"/>
      <c r="C11" s="257" t="s">
        <v>411</v>
      </c>
      <c r="D11" s="252"/>
      <c r="E11" s="253">
        <v>11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191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>
      <c r="A12" s="220"/>
      <c r="B12" s="221"/>
      <c r="C12" s="257" t="s">
        <v>412</v>
      </c>
      <c r="D12" s="252"/>
      <c r="E12" s="253">
        <v>20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191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>
      <c r="A13" s="220"/>
      <c r="B13" s="221"/>
      <c r="C13" s="257" t="s">
        <v>192</v>
      </c>
      <c r="D13" s="252"/>
      <c r="E13" s="253"/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191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>
      <c r="A14" s="220"/>
      <c r="B14" s="221"/>
      <c r="C14" s="246"/>
      <c r="D14" s="241"/>
      <c r="E14" s="241"/>
      <c r="F14" s="241"/>
      <c r="G14" s="241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144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>
      <c r="A15" s="232">
        <v>2</v>
      </c>
      <c r="B15" s="233" t="s">
        <v>193</v>
      </c>
      <c r="C15" s="244" t="s">
        <v>194</v>
      </c>
      <c r="D15" s="234" t="s">
        <v>184</v>
      </c>
      <c r="E15" s="235">
        <v>89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5">
        <v>0</v>
      </c>
      <c r="O15" s="235">
        <f>ROUND(E15*N15,2)</f>
        <v>0</v>
      </c>
      <c r="P15" s="235">
        <v>0.33</v>
      </c>
      <c r="Q15" s="235">
        <f>ROUND(E15*P15,2)</f>
        <v>29.37</v>
      </c>
      <c r="R15" s="237" t="s">
        <v>185</v>
      </c>
      <c r="S15" s="237" t="s">
        <v>138</v>
      </c>
      <c r="T15" s="238" t="s">
        <v>138</v>
      </c>
      <c r="U15" s="223">
        <v>0.3135</v>
      </c>
      <c r="V15" s="223">
        <f>ROUND(E15*U15,2)</f>
        <v>27.9</v>
      </c>
      <c r="W15" s="223"/>
      <c r="X15" s="223" t="s">
        <v>186</v>
      </c>
      <c r="Y15" s="223" t="s">
        <v>140</v>
      </c>
      <c r="Z15" s="213"/>
      <c r="AA15" s="213"/>
      <c r="AB15" s="213"/>
      <c r="AC15" s="213"/>
      <c r="AD15" s="213"/>
      <c r="AE15" s="213"/>
      <c r="AF15" s="213"/>
      <c r="AG15" s="213" t="s">
        <v>187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>
      <c r="A16" s="220"/>
      <c r="B16" s="221"/>
      <c r="C16" s="257" t="s">
        <v>195</v>
      </c>
      <c r="D16" s="252"/>
      <c r="E16" s="253"/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191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>
      <c r="A17" s="220"/>
      <c r="B17" s="221"/>
      <c r="C17" s="257" t="s">
        <v>413</v>
      </c>
      <c r="D17" s="252"/>
      <c r="E17" s="253">
        <v>31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191</v>
      </c>
      <c r="AH17" s="213">
        <v>5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3">
      <c r="A18" s="220"/>
      <c r="B18" s="221"/>
      <c r="C18" s="257" t="s">
        <v>414</v>
      </c>
      <c r="D18" s="252"/>
      <c r="E18" s="253">
        <v>58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191</v>
      </c>
      <c r="AH18" s="213">
        <v>5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>
      <c r="A19" s="220"/>
      <c r="B19" s="221"/>
      <c r="C19" s="246"/>
      <c r="D19" s="241"/>
      <c r="E19" s="241"/>
      <c r="F19" s="241"/>
      <c r="G19" s="241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144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>
      <c r="A20" s="232">
        <v>3</v>
      </c>
      <c r="B20" s="233" t="s">
        <v>198</v>
      </c>
      <c r="C20" s="244" t="s">
        <v>199</v>
      </c>
      <c r="D20" s="234" t="s">
        <v>184</v>
      </c>
      <c r="E20" s="235">
        <v>99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5">
        <v>0</v>
      </c>
      <c r="O20" s="235">
        <f>ROUND(E20*N20,2)</f>
        <v>0</v>
      </c>
      <c r="P20" s="235">
        <v>0.33</v>
      </c>
      <c r="Q20" s="235">
        <f>ROUND(E20*P20,2)</f>
        <v>32.67</v>
      </c>
      <c r="R20" s="237" t="s">
        <v>185</v>
      </c>
      <c r="S20" s="237" t="s">
        <v>138</v>
      </c>
      <c r="T20" s="238" t="s">
        <v>138</v>
      </c>
      <c r="U20" s="223">
        <v>0.52649999999999997</v>
      </c>
      <c r="V20" s="223">
        <f>ROUND(E20*U20,2)</f>
        <v>52.12</v>
      </c>
      <c r="W20" s="223"/>
      <c r="X20" s="223" t="s">
        <v>186</v>
      </c>
      <c r="Y20" s="223" t="s">
        <v>140</v>
      </c>
      <c r="Z20" s="213"/>
      <c r="AA20" s="213"/>
      <c r="AB20" s="213"/>
      <c r="AC20" s="213"/>
      <c r="AD20" s="213"/>
      <c r="AE20" s="213"/>
      <c r="AF20" s="213"/>
      <c r="AG20" s="213" t="s">
        <v>187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>
      <c r="A21" s="220"/>
      <c r="B21" s="221"/>
      <c r="C21" s="257" t="s">
        <v>415</v>
      </c>
      <c r="D21" s="252"/>
      <c r="E21" s="253">
        <v>10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191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>
      <c r="A22" s="220"/>
      <c r="B22" s="221"/>
      <c r="C22" s="257" t="s">
        <v>192</v>
      </c>
      <c r="D22" s="252"/>
      <c r="E22" s="253"/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191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3">
      <c r="A23" s="220"/>
      <c r="B23" s="221"/>
      <c r="C23" s="257" t="s">
        <v>195</v>
      </c>
      <c r="D23" s="252"/>
      <c r="E23" s="253"/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191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>
      <c r="A24" s="220"/>
      <c r="B24" s="221"/>
      <c r="C24" s="257" t="s">
        <v>413</v>
      </c>
      <c r="D24" s="252"/>
      <c r="E24" s="253">
        <v>31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191</v>
      </c>
      <c r="AH24" s="213">
        <v>5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3">
      <c r="A25" s="220"/>
      <c r="B25" s="221"/>
      <c r="C25" s="257" t="s">
        <v>414</v>
      </c>
      <c r="D25" s="252"/>
      <c r="E25" s="253">
        <v>58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191</v>
      </c>
      <c r="AH25" s="213">
        <v>5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>
      <c r="A26" s="220"/>
      <c r="B26" s="221"/>
      <c r="C26" s="246"/>
      <c r="D26" s="241"/>
      <c r="E26" s="241"/>
      <c r="F26" s="241"/>
      <c r="G26" s="241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144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>
      <c r="A27" s="232">
        <v>4</v>
      </c>
      <c r="B27" s="233" t="s">
        <v>200</v>
      </c>
      <c r="C27" s="244" t="s">
        <v>201</v>
      </c>
      <c r="D27" s="234" t="s">
        <v>184</v>
      </c>
      <c r="E27" s="235">
        <v>58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5">
        <v>0</v>
      </c>
      <c r="O27" s="235">
        <f>ROUND(E27*N27,2)</f>
        <v>0</v>
      </c>
      <c r="P27" s="235">
        <v>0.33</v>
      </c>
      <c r="Q27" s="235">
        <f>ROUND(E27*P27,2)</f>
        <v>19.14</v>
      </c>
      <c r="R27" s="237" t="s">
        <v>185</v>
      </c>
      <c r="S27" s="237" t="s">
        <v>138</v>
      </c>
      <c r="T27" s="238" t="s">
        <v>138</v>
      </c>
      <c r="U27" s="223">
        <v>0.625</v>
      </c>
      <c r="V27" s="223">
        <f>ROUND(E27*U27,2)</f>
        <v>36.25</v>
      </c>
      <c r="W27" s="223"/>
      <c r="X27" s="223" t="s">
        <v>186</v>
      </c>
      <c r="Y27" s="223" t="s">
        <v>140</v>
      </c>
      <c r="Z27" s="213"/>
      <c r="AA27" s="213"/>
      <c r="AB27" s="213"/>
      <c r="AC27" s="213"/>
      <c r="AD27" s="213"/>
      <c r="AE27" s="213"/>
      <c r="AF27" s="213"/>
      <c r="AG27" s="213" t="s">
        <v>187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>
      <c r="A28" s="220"/>
      <c r="B28" s="221"/>
      <c r="C28" s="257" t="s">
        <v>416</v>
      </c>
      <c r="D28" s="252"/>
      <c r="E28" s="253">
        <v>58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191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>
      <c r="A29" s="220"/>
      <c r="B29" s="221"/>
      <c r="C29" s="257" t="s">
        <v>192</v>
      </c>
      <c r="D29" s="252"/>
      <c r="E29" s="253"/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191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>
      <c r="A30" s="220"/>
      <c r="B30" s="221"/>
      <c r="C30" s="246"/>
      <c r="D30" s="241"/>
      <c r="E30" s="241"/>
      <c r="F30" s="241"/>
      <c r="G30" s="241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144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>
      <c r="A31" s="232">
        <v>5</v>
      </c>
      <c r="B31" s="233" t="s">
        <v>203</v>
      </c>
      <c r="C31" s="244" t="s">
        <v>204</v>
      </c>
      <c r="D31" s="234" t="s">
        <v>184</v>
      </c>
      <c r="E31" s="235">
        <v>122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5">
        <v>0</v>
      </c>
      <c r="O31" s="235">
        <f>ROUND(E31*N31,2)</f>
        <v>0</v>
      </c>
      <c r="P31" s="235">
        <v>0.11</v>
      </c>
      <c r="Q31" s="235">
        <f>ROUND(E31*P31,2)</f>
        <v>13.42</v>
      </c>
      <c r="R31" s="237" t="s">
        <v>185</v>
      </c>
      <c r="S31" s="237" t="s">
        <v>138</v>
      </c>
      <c r="T31" s="238" t="s">
        <v>138</v>
      </c>
      <c r="U31" s="223">
        <v>0.08</v>
      </c>
      <c r="V31" s="223">
        <f>ROUND(E31*U31,2)</f>
        <v>9.76</v>
      </c>
      <c r="W31" s="223"/>
      <c r="X31" s="223" t="s">
        <v>186</v>
      </c>
      <c r="Y31" s="223" t="s">
        <v>140</v>
      </c>
      <c r="Z31" s="213"/>
      <c r="AA31" s="213"/>
      <c r="AB31" s="213"/>
      <c r="AC31" s="213"/>
      <c r="AD31" s="213"/>
      <c r="AE31" s="213"/>
      <c r="AF31" s="213"/>
      <c r="AG31" s="213" t="s">
        <v>187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2">
      <c r="A32" s="220"/>
      <c r="B32" s="221"/>
      <c r="C32" s="256" t="s">
        <v>205</v>
      </c>
      <c r="D32" s="254"/>
      <c r="E32" s="254"/>
      <c r="F32" s="254"/>
      <c r="G32" s="254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189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39" t="str">
        <f>C32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2" s="213"/>
      <c r="BC32" s="213"/>
      <c r="BD32" s="213"/>
      <c r="BE32" s="213"/>
      <c r="BF32" s="213"/>
      <c r="BG32" s="213"/>
      <c r="BH32" s="213"/>
    </row>
    <row r="33" spans="1:60" outlineLevel="2">
      <c r="A33" s="220"/>
      <c r="B33" s="221"/>
      <c r="C33" s="257" t="s">
        <v>417</v>
      </c>
      <c r="D33" s="252"/>
      <c r="E33" s="253">
        <v>122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191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3">
      <c r="A34" s="220"/>
      <c r="B34" s="221"/>
      <c r="C34" s="257" t="s">
        <v>192</v>
      </c>
      <c r="D34" s="252"/>
      <c r="E34" s="253"/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191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>
      <c r="A35" s="220"/>
      <c r="B35" s="221"/>
      <c r="C35" s="246"/>
      <c r="D35" s="241"/>
      <c r="E35" s="241"/>
      <c r="F35" s="241"/>
      <c r="G35" s="241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144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>
      <c r="A36" s="232">
        <v>6</v>
      </c>
      <c r="B36" s="233" t="s">
        <v>207</v>
      </c>
      <c r="C36" s="244" t="s">
        <v>208</v>
      </c>
      <c r="D36" s="234" t="s">
        <v>209</v>
      </c>
      <c r="E36" s="235">
        <v>37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5">
        <v>0</v>
      </c>
      <c r="O36" s="235">
        <f>ROUND(E36*N36,2)</f>
        <v>0</v>
      </c>
      <c r="P36" s="235">
        <v>0.27</v>
      </c>
      <c r="Q36" s="235">
        <f>ROUND(E36*P36,2)</f>
        <v>9.99</v>
      </c>
      <c r="R36" s="237" t="s">
        <v>185</v>
      </c>
      <c r="S36" s="237" t="s">
        <v>138</v>
      </c>
      <c r="T36" s="238" t="s">
        <v>138</v>
      </c>
      <c r="U36" s="223">
        <v>0.123</v>
      </c>
      <c r="V36" s="223">
        <f>ROUND(E36*U36,2)</f>
        <v>4.55</v>
      </c>
      <c r="W36" s="223"/>
      <c r="X36" s="223" t="s">
        <v>186</v>
      </c>
      <c r="Y36" s="223" t="s">
        <v>140</v>
      </c>
      <c r="Z36" s="213"/>
      <c r="AA36" s="213"/>
      <c r="AB36" s="213"/>
      <c r="AC36" s="213"/>
      <c r="AD36" s="213"/>
      <c r="AE36" s="213"/>
      <c r="AF36" s="213"/>
      <c r="AG36" s="213" t="s">
        <v>187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>
      <c r="A37" s="220"/>
      <c r="B37" s="221"/>
      <c r="C37" s="256" t="s">
        <v>210</v>
      </c>
      <c r="D37" s="254"/>
      <c r="E37" s="254"/>
      <c r="F37" s="254"/>
      <c r="G37" s="254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189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39" t="str">
        <f>C37</f>
        <v>s vybouráním lože, s přemístěním hmot na skládku na vzdálenost do 3 m nebo naložením na dopravní prostředek</v>
      </c>
      <c r="BB37" s="213"/>
      <c r="BC37" s="213"/>
      <c r="BD37" s="213"/>
      <c r="BE37" s="213"/>
      <c r="BF37" s="213"/>
      <c r="BG37" s="213"/>
      <c r="BH37" s="213"/>
    </row>
    <row r="38" spans="1:60" outlineLevel="2">
      <c r="A38" s="220"/>
      <c r="B38" s="221"/>
      <c r="C38" s="257" t="s">
        <v>418</v>
      </c>
      <c r="D38" s="252"/>
      <c r="E38" s="253">
        <v>3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191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3">
      <c r="A39" s="220"/>
      <c r="B39" s="221"/>
      <c r="C39" s="257" t="s">
        <v>212</v>
      </c>
      <c r="D39" s="252"/>
      <c r="E39" s="253">
        <v>5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191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3">
      <c r="A40" s="220"/>
      <c r="B40" s="221"/>
      <c r="C40" s="257" t="s">
        <v>419</v>
      </c>
      <c r="D40" s="252"/>
      <c r="E40" s="253">
        <v>13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191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3">
      <c r="A41" s="220"/>
      <c r="B41" s="221"/>
      <c r="C41" s="257" t="s">
        <v>420</v>
      </c>
      <c r="D41" s="252"/>
      <c r="E41" s="253">
        <v>16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191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>
      <c r="A42" s="220"/>
      <c r="B42" s="221"/>
      <c r="C42" s="257" t="s">
        <v>192</v>
      </c>
      <c r="D42" s="252"/>
      <c r="E42" s="253"/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191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>
      <c r="A43" s="220"/>
      <c r="B43" s="221"/>
      <c r="C43" s="246"/>
      <c r="D43" s="241"/>
      <c r="E43" s="241"/>
      <c r="F43" s="241"/>
      <c r="G43" s="241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144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>
      <c r="A44" s="232">
        <v>7</v>
      </c>
      <c r="B44" s="233" t="s">
        <v>213</v>
      </c>
      <c r="C44" s="244" t="s">
        <v>214</v>
      </c>
      <c r="D44" s="234" t="s">
        <v>215</v>
      </c>
      <c r="E44" s="235">
        <v>90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5">
        <v>0</v>
      </c>
      <c r="O44" s="235">
        <f>ROUND(E44*N44,2)</f>
        <v>0</v>
      </c>
      <c r="P44" s="235">
        <v>0</v>
      </c>
      <c r="Q44" s="235">
        <f>ROUND(E44*P44,2)</f>
        <v>0</v>
      </c>
      <c r="R44" s="237" t="s">
        <v>216</v>
      </c>
      <c r="S44" s="237" t="s">
        <v>138</v>
      </c>
      <c r="T44" s="238" t="s">
        <v>138</v>
      </c>
      <c r="U44" s="223">
        <v>0.42199999999999999</v>
      </c>
      <c r="V44" s="223">
        <f>ROUND(E44*U44,2)</f>
        <v>37.979999999999997</v>
      </c>
      <c r="W44" s="223"/>
      <c r="X44" s="223" t="s">
        <v>186</v>
      </c>
      <c r="Y44" s="223" t="s">
        <v>140</v>
      </c>
      <c r="Z44" s="213"/>
      <c r="AA44" s="213"/>
      <c r="AB44" s="213"/>
      <c r="AC44" s="213"/>
      <c r="AD44" s="213"/>
      <c r="AE44" s="213"/>
      <c r="AF44" s="213"/>
      <c r="AG44" s="213" t="s">
        <v>187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>
      <c r="A45" s="220"/>
      <c r="B45" s="221"/>
      <c r="C45" s="256" t="s">
        <v>217</v>
      </c>
      <c r="D45" s="254"/>
      <c r="E45" s="254"/>
      <c r="F45" s="254"/>
      <c r="G45" s="254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189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39" t="str">
        <f>C45</f>
        <v>s přemístěním výkopku v příčných profilech na vzdálenost do 15 m nebo s naložením na dopravní prostředek.</v>
      </c>
      <c r="BB45" s="213"/>
      <c r="BC45" s="213"/>
      <c r="BD45" s="213"/>
      <c r="BE45" s="213"/>
      <c r="BF45" s="213"/>
      <c r="BG45" s="213"/>
      <c r="BH45" s="213"/>
    </row>
    <row r="46" spans="1:60" outlineLevel="2">
      <c r="A46" s="220"/>
      <c r="B46" s="221"/>
      <c r="C46" s="257" t="s">
        <v>421</v>
      </c>
      <c r="D46" s="252"/>
      <c r="E46" s="253">
        <v>90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191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>
      <c r="A47" s="220"/>
      <c r="B47" s="221"/>
      <c r="C47" s="257" t="s">
        <v>219</v>
      </c>
      <c r="D47" s="252"/>
      <c r="E47" s="253"/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191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>
      <c r="A48" s="220"/>
      <c r="B48" s="221"/>
      <c r="C48" s="246"/>
      <c r="D48" s="241"/>
      <c r="E48" s="241"/>
      <c r="F48" s="241"/>
      <c r="G48" s="241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144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>
      <c r="A49" s="232">
        <v>8</v>
      </c>
      <c r="B49" s="233" t="s">
        <v>220</v>
      </c>
      <c r="C49" s="244" t="s">
        <v>221</v>
      </c>
      <c r="D49" s="234" t="s">
        <v>215</v>
      </c>
      <c r="E49" s="235">
        <v>90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7" t="s">
        <v>216</v>
      </c>
      <c r="S49" s="237" t="s">
        <v>138</v>
      </c>
      <c r="T49" s="238" t="s">
        <v>138</v>
      </c>
      <c r="U49" s="223">
        <v>8.7999999999999995E-2</v>
      </c>
      <c r="V49" s="223">
        <f>ROUND(E49*U49,2)</f>
        <v>7.92</v>
      </c>
      <c r="W49" s="223"/>
      <c r="X49" s="223" t="s">
        <v>186</v>
      </c>
      <c r="Y49" s="223" t="s">
        <v>140</v>
      </c>
      <c r="Z49" s="213"/>
      <c r="AA49" s="213"/>
      <c r="AB49" s="213"/>
      <c r="AC49" s="213"/>
      <c r="AD49" s="213"/>
      <c r="AE49" s="213"/>
      <c r="AF49" s="213"/>
      <c r="AG49" s="213" t="s">
        <v>187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>
      <c r="A50" s="220"/>
      <c r="B50" s="221"/>
      <c r="C50" s="256" t="s">
        <v>217</v>
      </c>
      <c r="D50" s="254"/>
      <c r="E50" s="254"/>
      <c r="F50" s="254"/>
      <c r="G50" s="254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189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39" t="str">
        <f>C50</f>
        <v>s přemístěním výkopku v příčných profilech na vzdálenost do 15 m nebo s naložením na dopravní prostředek.</v>
      </c>
      <c r="BB50" s="213"/>
      <c r="BC50" s="213"/>
      <c r="BD50" s="213"/>
      <c r="BE50" s="213"/>
      <c r="BF50" s="213"/>
      <c r="BG50" s="213"/>
      <c r="BH50" s="213"/>
    </row>
    <row r="51" spans="1:60" outlineLevel="2">
      <c r="A51" s="220"/>
      <c r="B51" s="221"/>
      <c r="C51" s="257" t="s">
        <v>422</v>
      </c>
      <c r="D51" s="252"/>
      <c r="E51" s="253">
        <v>90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191</v>
      </c>
      <c r="AH51" s="213">
        <v>5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>
      <c r="A52" s="220"/>
      <c r="B52" s="221"/>
      <c r="C52" s="246"/>
      <c r="D52" s="241"/>
      <c r="E52" s="241"/>
      <c r="F52" s="241"/>
      <c r="G52" s="241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144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>
      <c r="A53" s="232">
        <v>9</v>
      </c>
      <c r="B53" s="233" t="s">
        <v>223</v>
      </c>
      <c r="C53" s="244" t="s">
        <v>224</v>
      </c>
      <c r="D53" s="234" t="s">
        <v>215</v>
      </c>
      <c r="E53" s="235">
        <v>81.400000000000006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5">
        <v>0</v>
      </c>
      <c r="O53" s="235">
        <f>ROUND(E53*N53,2)</f>
        <v>0</v>
      </c>
      <c r="P53" s="235">
        <v>0</v>
      </c>
      <c r="Q53" s="235">
        <f>ROUND(E53*P53,2)</f>
        <v>0</v>
      </c>
      <c r="R53" s="237" t="s">
        <v>216</v>
      </c>
      <c r="S53" s="237" t="s">
        <v>138</v>
      </c>
      <c r="T53" s="238" t="s">
        <v>138</v>
      </c>
      <c r="U53" s="223">
        <v>0.48499999999999999</v>
      </c>
      <c r="V53" s="223">
        <f>ROUND(E53*U53,2)</f>
        <v>39.479999999999997</v>
      </c>
      <c r="W53" s="223"/>
      <c r="X53" s="223" t="s">
        <v>186</v>
      </c>
      <c r="Y53" s="223" t="s">
        <v>140</v>
      </c>
      <c r="Z53" s="213"/>
      <c r="AA53" s="213"/>
      <c r="AB53" s="213"/>
      <c r="AC53" s="213"/>
      <c r="AD53" s="213"/>
      <c r="AE53" s="213"/>
      <c r="AF53" s="213"/>
      <c r="AG53" s="213" t="s">
        <v>187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33.75" outlineLevel="2">
      <c r="A54" s="220"/>
      <c r="B54" s="221"/>
      <c r="C54" s="256" t="s">
        <v>225</v>
      </c>
      <c r="D54" s="254"/>
      <c r="E54" s="254"/>
      <c r="F54" s="254"/>
      <c r="G54" s="254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189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39" t="str">
        <f>C54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4" s="213"/>
      <c r="BC54" s="213"/>
      <c r="BD54" s="213"/>
      <c r="BE54" s="213"/>
      <c r="BF54" s="213"/>
      <c r="BG54" s="213"/>
      <c r="BH54" s="213"/>
    </row>
    <row r="55" spans="1:60" outlineLevel="2">
      <c r="A55" s="220"/>
      <c r="B55" s="221"/>
      <c r="C55" s="257" t="s">
        <v>423</v>
      </c>
      <c r="D55" s="252"/>
      <c r="E55" s="253">
        <v>35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191</v>
      </c>
      <c r="AH55" s="213">
        <v>5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3">
      <c r="A56" s="220"/>
      <c r="B56" s="221"/>
      <c r="C56" s="257" t="s">
        <v>424</v>
      </c>
      <c r="D56" s="252"/>
      <c r="E56" s="253">
        <v>26.4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191</v>
      </c>
      <c r="AH56" s="213">
        <v>5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3">
      <c r="A57" s="220"/>
      <c r="B57" s="221"/>
      <c r="C57" s="257" t="s">
        <v>425</v>
      </c>
      <c r="D57" s="252"/>
      <c r="E57" s="253">
        <v>20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191</v>
      </c>
      <c r="AH57" s="213">
        <v>5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>
      <c r="A58" s="220"/>
      <c r="B58" s="221"/>
      <c r="C58" s="246"/>
      <c r="D58" s="241"/>
      <c r="E58" s="241"/>
      <c r="F58" s="241"/>
      <c r="G58" s="241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144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>
      <c r="A59" s="232">
        <v>10</v>
      </c>
      <c r="B59" s="233" t="s">
        <v>227</v>
      </c>
      <c r="C59" s="244" t="s">
        <v>228</v>
      </c>
      <c r="D59" s="234" t="s">
        <v>215</v>
      </c>
      <c r="E59" s="235">
        <v>81.400000000000006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5">
        <v>0</v>
      </c>
      <c r="O59" s="235">
        <f>ROUND(E59*N59,2)</f>
        <v>0</v>
      </c>
      <c r="P59" s="235">
        <v>0</v>
      </c>
      <c r="Q59" s="235">
        <f>ROUND(E59*P59,2)</f>
        <v>0</v>
      </c>
      <c r="R59" s="237" t="s">
        <v>216</v>
      </c>
      <c r="S59" s="237" t="s">
        <v>138</v>
      </c>
      <c r="T59" s="238" t="s">
        <v>138</v>
      </c>
      <c r="U59" s="223">
        <v>0.14829999999999999</v>
      </c>
      <c r="V59" s="223">
        <f>ROUND(E59*U59,2)</f>
        <v>12.07</v>
      </c>
      <c r="W59" s="223"/>
      <c r="X59" s="223" t="s">
        <v>186</v>
      </c>
      <c r="Y59" s="223" t="s">
        <v>140</v>
      </c>
      <c r="Z59" s="213"/>
      <c r="AA59" s="213"/>
      <c r="AB59" s="213"/>
      <c r="AC59" s="213"/>
      <c r="AD59" s="213"/>
      <c r="AE59" s="213"/>
      <c r="AF59" s="213"/>
      <c r="AG59" s="213" t="s">
        <v>187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33.75" outlineLevel="2">
      <c r="A60" s="220"/>
      <c r="B60" s="221"/>
      <c r="C60" s="256" t="s">
        <v>225</v>
      </c>
      <c r="D60" s="254"/>
      <c r="E60" s="254"/>
      <c r="F60" s="254"/>
      <c r="G60" s="254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189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39" t="str">
        <f>C60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0" s="213"/>
      <c r="BC60" s="213"/>
      <c r="BD60" s="213"/>
      <c r="BE60" s="213"/>
      <c r="BF60" s="213"/>
      <c r="BG60" s="213"/>
      <c r="BH60" s="213"/>
    </row>
    <row r="61" spans="1:60" outlineLevel="2">
      <c r="A61" s="220"/>
      <c r="B61" s="221"/>
      <c r="C61" s="257" t="s">
        <v>426</v>
      </c>
      <c r="D61" s="252"/>
      <c r="E61" s="253">
        <v>81.400000000000006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191</v>
      </c>
      <c r="AH61" s="213">
        <v>5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>
      <c r="A62" s="220"/>
      <c r="B62" s="221"/>
      <c r="C62" s="246"/>
      <c r="D62" s="241"/>
      <c r="E62" s="241"/>
      <c r="F62" s="241"/>
      <c r="G62" s="241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144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>
      <c r="A63" s="232">
        <v>11</v>
      </c>
      <c r="B63" s="233" t="s">
        <v>230</v>
      </c>
      <c r="C63" s="244" t="s">
        <v>231</v>
      </c>
      <c r="D63" s="234" t="s">
        <v>215</v>
      </c>
      <c r="E63" s="235">
        <v>146.1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5">
        <v>0</v>
      </c>
      <c r="O63" s="235">
        <f>ROUND(E63*N63,2)</f>
        <v>0</v>
      </c>
      <c r="P63" s="235">
        <v>0</v>
      </c>
      <c r="Q63" s="235">
        <f>ROUND(E63*P63,2)</f>
        <v>0</v>
      </c>
      <c r="R63" s="237" t="s">
        <v>216</v>
      </c>
      <c r="S63" s="237" t="s">
        <v>138</v>
      </c>
      <c r="T63" s="238" t="s">
        <v>138</v>
      </c>
      <c r="U63" s="223">
        <v>1.0999999999999999E-2</v>
      </c>
      <c r="V63" s="223">
        <f>ROUND(E63*U63,2)</f>
        <v>1.61</v>
      </c>
      <c r="W63" s="223"/>
      <c r="X63" s="223" t="s">
        <v>186</v>
      </c>
      <c r="Y63" s="223" t="s">
        <v>140</v>
      </c>
      <c r="Z63" s="213"/>
      <c r="AA63" s="213"/>
      <c r="AB63" s="213"/>
      <c r="AC63" s="213"/>
      <c r="AD63" s="213"/>
      <c r="AE63" s="213"/>
      <c r="AF63" s="213"/>
      <c r="AG63" s="213" t="s">
        <v>187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>
      <c r="A64" s="220"/>
      <c r="B64" s="221"/>
      <c r="C64" s="256" t="s">
        <v>232</v>
      </c>
      <c r="D64" s="254"/>
      <c r="E64" s="254"/>
      <c r="F64" s="254"/>
      <c r="G64" s="254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189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>
      <c r="A65" s="220"/>
      <c r="B65" s="221"/>
      <c r="C65" s="257" t="s">
        <v>233</v>
      </c>
      <c r="D65" s="252"/>
      <c r="E65" s="253"/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191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3">
      <c r="A66" s="220"/>
      <c r="B66" s="221"/>
      <c r="C66" s="257" t="s">
        <v>422</v>
      </c>
      <c r="D66" s="252"/>
      <c r="E66" s="253">
        <v>90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191</v>
      </c>
      <c r="AH66" s="213">
        <v>5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>
      <c r="A67" s="220"/>
      <c r="B67" s="221"/>
      <c r="C67" s="257" t="s">
        <v>427</v>
      </c>
      <c r="D67" s="252"/>
      <c r="E67" s="253">
        <v>-15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191</v>
      </c>
      <c r="AH67" s="213">
        <v>5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>
      <c r="A68" s="220"/>
      <c r="B68" s="221"/>
      <c r="C68" s="257" t="s">
        <v>428</v>
      </c>
      <c r="D68" s="252"/>
      <c r="E68" s="253">
        <v>-45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191</v>
      </c>
      <c r="AH68" s="213">
        <v>5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>
      <c r="A69" s="220"/>
      <c r="B69" s="221"/>
      <c r="C69" s="257" t="s">
        <v>426</v>
      </c>
      <c r="D69" s="252"/>
      <c r="E69" s="253">
        <v>81.400000000000006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191</v>
      </c>
      <c r="AH69" s="213">
        <v>5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3">
      <c r="A70" s="220"/>
      <c r="B70" s="221"/>
      <c r="C70" s="257" t="s">
        <v>429</v>
      </c>
      <c r="D70" s="252"/>
      <c r="E70" s="253">
        <v>-25.6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191</v>
      </c>
      <c r="AH70" s="213">
        <v>5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>
      <c r="A71" s="220"/>
      <c r="B71" s="221"/>
      <c r="C71" s="257" t="s">
        <v>430</v>
      </c>
      <c r="D71" s="252"/>
      <c r="E71" s="253"/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191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3">
      <c r="A72" s="220"/>
      <c r="B72" s="221"/>
      <c r="C72" s="257" t="s">
        <v>431</v>
      </c>
      <c r="D72" s="252"/>
      <c r="E72" s="253">
        <v>75</v>
      </c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191</v>
      </c>
      <c r="AH72" s="213">
        <v>5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>
      <c r="A73" s="220"/>
      <c r="B73" s="221"/>
      <c r="C73" s="257" t="s">
        <v>432</v>
      </c>
      <c r="D73" s="252"/>
      <c r="E73" s="253">
        <v>-14.7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191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>
      <c r="A74" s="220"/>
      <c r="B74" s="221"/>
      <c r="C74" s="246"/>
      <c r="D74" s="241"/>
      <c r="E74" s="241"/>
      <c r="F74" s="241"/>
      <c r="G74" s="241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144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33.75" outlineLevel="1">
      <c r="A75" s="232">
        <v>12</v>
      </c>
      <c r="B75" s="233" t="s">
        <v>235</v>
      </c>
      <c r="C75" s="244" t="s">
        <v>236</v>
      </c>
      <c r="D75" s="234" t="s">
        <v>215</v>
      </c>
      <c r="E75" s="235">
        <v>15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5">
        <v>0</v>
      </c>
      <c r="O75" s="235">
        <f>ROUND(E75*N75,2)</f>
        <v>0</v>
      </c>
      <c r="P75" s="235">
        <v>0</v>
      </c>
      <c r="Q75" s="235">
        <f>ROUND(E75*P75,2)</f>
        <v>0</v>
      </c>
      <c r="R75" s="237" t="s">
        <v>216</v>
      </c>
      <c r="S75" s="237" t="s">
        <v>138</v>
      </c>
      <c r="T75" s="238" t="s">
        <v>138</v>
      </c>
      <c r="U75" s="223">
        <v>4.2999999999999997E-2</v>
      </c>
      <c r="V75" s="223">
        <f>ROUND(E75*U75,2)</f>
        <v>0.65</v>
      </c>
      <c r="W75" s="223"/>
      <c r="X75" s="223" t="s">
        <v>186</v>
      </c>
      <c r="Y75" s="223" t="s">
        <v>140</v>
      </c>
      <c r="Z75" s="213"/>
      <c r="AA75" s="213"/>
      <c r="AB75" s="213"/>
      <c r="AC75" s="213"/>
      <c r="AD75" s="213"/>
      <c r="AE75" s="213"/>
      <c r="AF75" s="213"/>
      <c r="AG75" s="213" t="s">
        <v>187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>
      <c r="A76" s="220"/>
      <c r="B76" s="221"/>
      <c r="C76" s="256" t="s">
        <v>237</v>
      </c>
      <c r="D76" s="254"/>
      <c r="E76" s="254"/>
      <c r="F76" s="254"/>
      <c r="G76" s="254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189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>
      <c r="A77" s="220"/>
      <c r="B77" s="221"/>
      <c r="C77" s="257" t="s">
        <v>433</v>
      </c>
      <c r="D77" s="252"/>
      <c r="E77" s="253">
        <v>15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191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3">
      <c r="A78" s="220"/>
      <c r="B78" s="221"/>
      <c r="C78" s="257" t="s">
        <v>219</v>
      </c>
      <c r="D78" s="252"/>
      <c r="E78" s="253"/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191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>
      <c r="A79" s="220"/>
      <c r="B79" s="221"/>
      <c r="C79" s="246"/>
      <c r="D79" s="241"/>
      <c r="E79" s="241"/>
      <c r="F79" s="241"/>
      <c r="G79" s="241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144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33.75" outlineLevel="1">
      <c r="A80" s="232">
        <v>13</v>
      </c>
      <c r="B80" s="233" t="s">
        <v>434</v>
      </c>
      <c r="C80" s="244" t="s">
        <v>435</v>
      </c>
      <c r="D80" s="234" t="s">
        <v>215</v>
      </c>
      <c r="E80" s="235">
        <v>45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21</v>
      </c>
      <c r="M80" s="237">
        <f>G80*(1+L80/100)</f>
        <v>0</v>
      </c>
      <c r="N80" s="235">
        <v>0</v>
      </c>
      <c r="O80" s="235">
        <f>ROUND(E80*N80,2)</f>
        <v>0</v>
      </c>
      <c r="P80" s="235">
        <v>0</v>
      </c>
      <c r="Q80" s="235">
        <f>ROUND(E80*P80,2)</f>
        <v>0</v>
      </c>
      <c r="R80" s="237" t="s">
        <v>216</v>
      </c>
      <c r="S80" s="237" t="s">
        <v>138</v>
      </c>
      <c r="T80" s="238" t="s">
        <v>138</v>
      </c>
      <c r="U80" s="223">
        <v>6.8000000000000005E-2</v>
      </c>
      <c r="V80" s="223">
        <f>ROUND(E80*U80,2)</f>
        <v>3.06</v>
      </c>
      <c r="W80" s="223"/>
      <c r="X80" s="223" t="s">
        <v>186</v>
      </c>
      <c r="Y80" s="223" t="s">
        <v>140</v>
      </c>
      <c r="Z80" s="213"/>
      <c r="AA80" s="213"/>
      <c r="AB80" s="213"/>
      <c r="AC80" s="213"/>
      <c r="AD80" s="213"/>
      <c r="AE80" s="213"/>
      <c r="AF80" s="213"/>
      <c r="AG80" s="213" t="s">
        <v>187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>
      <c r="A81" s="220"/>
      <c r="B81" s="221"/>
      <c r="C81" s="256" t="s">
        <v>237</v>
      </c>
      <c r="D81" s="254"/>
      <c r="E81" s="254"/>
      <c r="F81" s="254"/>
      <c r="G81" s="254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189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>
      <c r="A82" s="220"/>
      <c r="B82" s="221"/>
      <c r="C82" s="257" t="s">
        <v>436</v>
      </c>
      <c r="D82" s="252"/>
      <c r="E82" s="253">
        <v>45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191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3">
      <c r="A83" s="220"/>
      <c r="B83" s="221"/>
      <c r="C83" s="257" t="s">
        <v>338</v>
      </c>
      <c r="D83" s="252"/>
      <c r="E83" s="253"/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191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>
      <c r="A84" s="220"/>
      <c r="B84" s="221"/>
      <c r="C84" s="246"/>
      <c r="D84" s="241"/>
      <c r="E84" s="241"/>
      <c r="F84" s="241"/>
      <c r="G84" s="241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144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1">
      <c r="A85" s="232">
        <v>14</v>
      </c>
      <c r="B85" s="233" t="s">
        <v>239</v>
      </c>
      <c r="C85" s="244" t="s">
        <v>240</v>
      </c>
      <c r="D85" s="234" t="s">
        <v>215</v>
      </c>
      <c r="E85" s="235">
        <v>146.1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21</v>
      </c>
      <c r="M85" s="237">
        <f>G85*(1+L85/100)</f>
        <v>0</v>
      </c>
      <c r="N85" s="235">
        <v>0</v>
      </c>
      <c r="O85" s="235">
        <f>ROUND(E85*N85,2)</f>
        <v>0</v>
      </c>
      <c r="P85" s="235">
        <v>0</v>
      </c>
      <c r="Q85" s="235">
        <f>ROUND(E85*P85,2)</f>
        <v>0</v>
      </c>
      <c r="R85" s="237" t="s">
        <v>216</v>
      </c>
      <c r="S85" s="237" t="s">
        <v>138</v>
      </c>
      <c r="T85" s="238" t="s">
        <v>138</v>
      </c>
      <c r="U85" s="223">
        <v>8.9999999999999993E-3</v>
      </c>
      <c r="V85" s="223">
        <f>ROUND(E85*U85,2)</f>
        <v>1.31</v>
      </c>
      <c r="W85" s="223"/>
      <c r="X85" s="223" t="s">
        <v>186</v>
      </c>
      <c r="Y85" s="223" t="s">
        <v>140</v>
      </c>
      <c r="Z85" s="213"/>
      <c r="AA85" s="213"/>
      <c r="AB85" s="213"/>
      <c r="AC85" s="213"/>
      <c r="AD85" s="213"/>
      <c r="AE85" s="213"/>
      <c r="AF85" s="213"/>
      <c r="AG85" s="213" t="s">
        <v>187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>
      <c r="A86" s="220"/>
      <c r="B86" s="221"/>
      <c r="C86" s="257" t="s">
        <v>437</v>
      </c>
      <c r="D86" s="252"/>
      <c r="E86" s="253">
        <v>146.1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191</v>
      </c>
      <c r="AH86" s="213">
        <v>5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>
      <c r="A87" s="220"/>
      <c r="B87" s="221"/>
      <c r="C87" s="246"/>
      <c r="D87" s="241"/>
      <c r="E87" s="241"/>
      <c r="F87" s="241"/>
      <c r="G87" s="241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144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>
      <c r="A88" s="232">
        <v>15</v>
      </c>
      <c r="B88" s="233" t="s">
        <v>242</v>
      </c>
      <c r="C88" s="244" t="s">
        <v>243</v>
      </c>
      <c r="D88" s="234" t="s">
        <v>184</v>
      </c>
      <c r="E88" s="235">
        <v>514.32500000000005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21</v>
      </c>
      <c r="M88" s="237">
        <f>G88*(1+L88/100)</f>
        <v>0</v>
      </c>
      <c r="N88" s="235">
        <v>0</v>
      </c>
      <c r="O88" s="235">
        <f>ROUND(E88*N88,2)</f>
        <v>0</v>
      </c>
      <c r="P88" s="235">
        <v>0</v>
      </c>
      <c r="Q88" s="235">
        <f>ROUND(E88*P88,2)</f>
        <v>0</v>
      </c>
      <c r="R88" s="237" t="s">
        <v>216</v>
      </c>
      <c r="S88" s="237" t="s">
        <v>138</v>
      </c>
      <c r="T88" s="238" t="s">
        <v>138</v>
      </c>
      <c r="U88" s="223">
        <v>0.02</v>
      </c>
      <c r="V88" s="223">
        <f>ROUND(E88*U88,2)</f>
        <v>10.29</v>
      </c>
      <c r="W88" s="223"/>
      <c r="X88" s="223" t="s">
        <v>186</v>
      </c>
      <c r="Y88" s="223" t="s">
        <v>140</v>
      </c>
      <c r="Z88" s="213"/>
      <c r="AA88" s="213"/>
      <c r="AB88" s="213"/>
      <c r="AC88" s="213"/>
      <c r="AD88" s="213"/>
      <c r="AE88" s="213"/>
      <c r="AF88" s="213"/>
      <c r="AG88" s="213" t="s">
        <v>187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>
      <c r="A89" s="220"/>
      <c r="B89" s="221"/>
      <c r="C89" s="256" t="s">
        <v>244</v>
      </c>
      <c r="D89" s="254"/>
      <c r="E89" s="254"/>
      <c r="F89" s="254"/>
      <c r="G89" s="254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189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>
      <c r="A90" s="220"/>
      <c r="B90" s="221"/>
      <c r="C90" s="257" t="s">
        <v>438</v>
      </c>
      <c r="D90" s="252"/>
      <c r="E90" s="253">
        <v>22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191</v>
      </c>
      <c r="AH90" s="213">
        <v>5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3">
      <c r="A91" s="220"/>
      <c r="B91" s="221"/>
      <c r="C91" s="257" t="s">
        <v>439</v>
      </c>
      <c r="D91" s="252"/>
      <c r="E91" s="253">
        <v>74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191</v>
      </c>
      <c r="AH91" s="213">
        <v>5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>
      <c r="A92" s="220"/>
      <c r="B92" s="221"/>
      <c r="C92" s="257" t="s">
        <v>440</v>
      </c>
      <c r="D92" s="252"/>
      <c r="E92" s="253">
        <v>418.32499999999999</v>
      </c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191</v>
      </c>
      <c r="AH92" s="213">
        <v>5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2">
      <c r="A93" s="220"/>
      <c r="B93" s="221"/>
      <c r="C93" s="246"/>
      <c r="D93" s="241"/>
      <c r="E93" s="241"/>
      <c r="F93" s="241"/>
      <c r="G93" s="241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144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>
      <c r="A94" s="232">
        <v>16</v>
      </c>
      <c r="B94" s="233" t="s">
        <v>256</v>
      </c>
      <c r="C94" s="244" t="s">
        <v>257</v>
      </c>
      <c r="D94" s="234" t="s">
        <v>215</v>
      </c>
      <c r="E94" s="235">
        <v>146.1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5">
        <v>0</v>
      </c>
      <c r="O94" s="235">
        <f>ROUND(E94*N94,2)</f>
        <v>0</v>
      </c>
      <c r="P94" s="235">
        <v>0</v>
      </c>
      <c r="Q94" s="235">
        <f>ROUND(E94*P94,2)</f>
        <v>0</v>
      </c>
      <c r="R94" s="237" t="s">
        <v>216</v>
      </c>
      <c r="S94" s="237" t="s">
        <v>138</v>
      </c>
      <c r="T94" s="238" t="s">
        <v>138</v>
      </c>
      <c r="U94" s="223">
        <v>0</v>
      </c>
      <c r="V94" s="223">
        <f>ROUND(E94*U94,2)</f>
        <v>0</v>
      </c>
      <c r="W94" s="223"/>
      <c r="X94" s="223" t="s">
        <v>186</v>
      </c>
      <c r="Y94" s="223" t="s">
        <v>140</v>
      </c>
      <c r="Z94" s="213"/>
      <c r="AA94" s="213"/>
      <c r="AB94" s="213"/>
      <c r="AC94" s="213"/>
      <c r="AD94" s="213"/>
      <c r="AE94" s="213"/>
      <c r="AF94" s="213"/>
      <c r="AG94" s="213" t="s">
        <v>187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>
      <c r="A95" s="220"/>
      <c r="B95" s="221"/>
      <c r="C95" s="257" t="s">
        <v>437</v>
      </c>
      <c r="D95" s="252"/>
      <c r="E95" s="253">
        <v>146.1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191</v>
      </c>
      <c r="AH95" s="213">
        <v>5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>
      <c r="A96" s="220"/>
      <c r="B96" s="221"/>
      <c r="C96" s="246"/>
      <c r="D96" s="241"/>
      <c r="E96" s="241"/>
      <c r="F96" s="241"/>
      <c r="G96" s="241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144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>
      <c r="A97" s="232">
        <v>17</v>
      </c>
      <c r="B97" s="233" t="s">
        <v>258</v>
      </c>
      <c r="C97" s="244" t="s">
        <v>259</v>
      </c>
      <c r="D97" s="234" t="s">
        <v>260</v>
      </c>
      <c r="E97" s="235">
        <v>3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5">
        <v>0</v>
      </c>
      <c r="O97" s="235">
        <f>ROUND(E97*N97,2)</f>
        <v>0</v>
      </c>
      <c r="P97" s="235">
        <v>0</v>
      </c>
      <c r="Q97" s="235">
        <f>ROUND(E97*P97,2)</f>
        <v>0</v>
      </c>
      <c r="R97" s="237"/>
      <c r="S97" s="237" t="s">
        <v>159</v>
      </c>
      <c r="T97" s="238" t="s">
        <v>261</v>
      </c>
      <c r="U97" s="223">
        <v>0</v>
      </c>
      <c r="V97" s="223">
        <f>ROUND(E97*U97,2)</f>
        <v>0</v>
      </c>
      <c r="W97" s="223"/>
      <c r="X97" s="223" t="s">
        <v>186</v>
      </c>
      <c r="Y97" s="223" t="s">
        <v>140</v>
      </c>
      <c r="Z97" s="213"/>
      <c r="AA97" s="213"/>
      <c r="AB97" s="213"/>
      <c r="AC97" s="213"/>
      <c r="AD97" s="213"/>
      <c r="AE97" s="213"/>
      <c r="AF97" s="213"/>
      <c r="AG97" s="213" t="s">
        <v>262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>
      <c r="A98" s="220"/>
      <c r="B98" s="221"/>
      <c r="C98" s="257" t="s">
        <v>441</v>
      </c>
      <c r="D98" s="252"/>
      <c r="E98" s="253">
        <v>3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191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>
      <c r="A99" s="220"/>
      <c r="B99" s="221"/>
      <c r="C99" s="257" t="s">
        <v>192</v>
      </c>
      <c r="D99" s="252"/>
      <c r="E99" s="253"/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191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>
      <c r="A100" s="220"/>
      <c r="B100" s="221"/>
      <c r="C100" s="246"/>
      <c r="D100" s="241"/>
      <c r="E100" s="241"/>
      <c r="F100" s="241"/>
      <c r="G100" s="241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144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ht="22.5" outlineLevel="1">
      <c r="A101" s="232">
        <v>18</v>
      </c>
      <c r="B101" s="233" t="s">
        <v>442</v>
      </c>
      <c r="C101" s="244" t="s">
        <v>443</v>
      </c>
      <c r="D101" s="234" t="s">
        <v>281</v>
      </c>
      <c r="E101" s="235">
        <v>3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21</v>
      </c>
      <c r="M101" s="237">
        <f>G101*(1+L101/100)</f>
        <v>0</v>
      </c>
      <c r="N101" s="235">
        <v>3.0400000000000002E-3</v>
      </c>
      <c r="O101" s="235">
        <f>ROUND(E101*N101,2)</f>
        <v>0.01</v>
      </c>
      <c r="P101" s="235">
        <v>0</v>
      </c>
      <c r="Q101" s="235">
        <f>ROUND(E101*P101,2)</f>
        <v>0</v>
      </c>
      <c r="R101" s="237" t="s">
        <v>266</v>
      </c>
      <c r="S101" s="237" t="s">
        <v>138</v>
      </c>
      <c r="T101" s="238" t="s">
        <v>138</v>
      </c>
      <c r="U101" s="223">
        <v>0</v>
      </c>
      <c r="V101" s="223">
        <f>ROUND(E101*U101,2)</f>
        <v>0</v>
      </c>
      <c r="W101" s="223"/>
      <c r="X101" s="223" t="s">
        <v>267</v>
      </c>
      <c r="Y101" s="223" t="s">
        <v>140</v>
      </c>
      <c r="Z101" s="213"/>
      <c r="AA101" s="213"/>
      <c r="AB101" s="213"/>
      <c r="AC101" s="213"/>
      <c r="AD101" s="213"/>
      <c r="AE101" s="213"/>
      <c r="AF101" s="213"/>
      <c r="AG101" s="213" t="s">
        <v>268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22.5" outlineLevel="2">
      <c r="A102" s="220"/>
      <c r="B102" s="221"/>
      <c r="C102" s="256" t="s">
        <v>444</v>
      </c>
      <c r="D102" s="254"/>
      <c r="E102" s="254"/>
      <c r="F102" s="254"/>
      <c r="G102" s="254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189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39" t="str">
        <f>C102</f>
        <v>Kácení stromů s odřezáním kmene a s odvětvením, odstranění pařezů s přesekáním kořenů, naložení kmenů a pařezů na dopravní prostředek a vodorovné přemístění, spálení větví.</v>
      </c>
      <c r="BB102" s="213"/>
      <c r="BC102" s="213"/>
      <c r="BD102" s="213"/>
      <c r="BE102" s="213"/>
      <c r="BF102" s="213"/>
      <c r="BG102" s="213"/>
      <c r="BH102" s="213"/>
    </row>
    <row r="103" spans="1:60" outlineLevel="2">
      <c r="A103" s="220"/>
      <c r="B103" s="221"/>
      <c r="C103" s="247" t="s">
        <v>445</v>
      </c>
      <c r="D103" s="242"/>
      <c r="E103" s="242"/>
      <c r="F103" s="242"/>
      <c r="G103" s="242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143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>
      <c r="A104" s="220"/>
      <c r="B104" s="221"/>
      <c r="C104" s="257" t="s">
        <v>446</v>
      </c>
      <c r="D104" s="252"/>
      <c r="E104" s="253">
        <v>1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191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3">
      <c r="A105" s="220"/>
      <c r="B105" s="221"/>
      <c r="C105" s="257" t="s">
        <v>447</v>
      </c>
      <c r="D105" s="252"/>
      <c r="E105" s="253">
        <v>1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191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3">
      <c r="A106" s="220"/>
      <c r="B106" s="221"/>
      <c r="C106" s="257" t="s">
        <v>448</v>
      </c>
      <c r="D106" s="252"/>
      <c r="E106" s="253">
        <v>1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191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3">
      <c r="A107" s="220"/>
      <c r="B107" s="221"/>
      <c r="C107" s="257" t="s">
        <v>192</v>
      </c>
      <c r="D107" s="252"/>
      <c r="E107" s="253"/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191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>
      <c r="A108" s="220"/>
      <c r="B108" s="221"/>
      <c r="C108" s="246"/>
      <c r="D108" s="241"/>
      <c r="E108" s="241"/>
      <c r="F108" s="241"/>
      <c r="G108" s="241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144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>
      <c r="A109" s="232">
        <v>19</v>
      </c>
      <c r="B109" s="233" t="s">
        <v>264</v>
      </c>
      <c r="C109" s="244" t="s">
        <v>265</v>
      </c>
      <c r="D109" s="234" t="s">
        <v>215</v>
      </c>
      <c r="E109" s="235">
        <v>75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21</v>
      </c>
      <c r="M109" s="237">
        <f>G109*(1+L109/100)</f>
        <v>0</v>
      </c>
      <c r="N109" s="235">
        <v>0</v>
      </c>
      <c r="O109" s="235">
        <f>ROUND(E109*N109,2)</f>
        <v>0</v>
      </c>
      <c r="P109" s="235">
        <v>0</v>
      </c>
      <c r="Q109" s="235">
        <f>ROUND(E109*P109,2)</f>
        <v>0</v>
      </c>
      <c r="R109" s="237" t="s">
        <v>266</v>
      </c>
      <c r="S109" s="237" t="s">
        <v>138</v>
      </c>
      <c r="T109" s="238" t="s">
        <v>138</v>
      </c>
      <c r="U109" s="223">
        <v>0</v>
      </c>
      <c r="V109" s="223">
        <f>ROUND(E109*U109,2)</f>
        <v>0</v>
      </c>
      <c r="W109" s="223"/>
      <c r="X109" s="223" t="s">
        <v>267</v>
      </c>
      <c r="Y109" s="223" t="s">
        <v>140</v>
      </c>
      <c r="Z109" s="213"/>
      <c r="AA109" s="213"/>
      <c r="AB109" s="213"/>
      <c r="AC109" s="213"/>
      <c r="AD109" s="213"/>
      <c r="AE109" s="213"/>
      <c r="AF109" s="213"/>
      <c r="AG109" s="213" t="s">
        <v>268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>
      <c r="A110" s="220"/>
      <c r="B110" s="221"/>
      <c r="C110" s="256" t="s">
        <v>269</v>
      </c>
      <c r="D110" s="254"/>
      <c r="E110" s="254"/>
      <c r="F110" s="254"/>
      <c r="G110" s="254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189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39" t="str">
        <f>C110</f>
        <v>popř. lesní půdy s naložením, vodorovným přemístěním a složením na hromady nebo se zpětným přemístěním a rozprostřením.</v>
      </c>
      <c r="BB110" s="213"/>
      <c r="BC110" s="213"/>
      <c r="BD110" s="213"/>
      <c r="BE110" s="213"/>
      <c r="BF110" s="213"/>
      <c r="BG110" s="213"/>
      <c r="BH110" s="213"/>
    </row>
    <row r="111" spans="1:60" outlineLevel="2">
      <c r="A111" s="220"/>
      <c r="B111" s="221"/>
      <c r="C111" s="257" t="s">
        <v>449</v>
      </c>
      <c r="D111" s="252"/>
      <c r="E111" s="253">
        <v>75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191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3">
      <c r="A112" s="220"/>
      <c r="B112" s="221"/>
      <c r="C112" s="257" t="s">
        <v>219</v>
      </c>
      <c r="D112" s="252"/>
      <c r="E112" s="253"/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191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>
      <c r="A113" s="220"/>
      <c r="B113" s="221"/>
      <c r="C113" s="246"/>
      <c r="D113" s="241"/>
      <c r="E113" s="241"/>
      <c r="F113" s="241"/>
      <c r="G113" s="241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144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>
      <c r="A114" s="232">
        <v>20</v>
      </c>
      <c r="B114" s="233" t="s">
        <v>450</v>
      </c>
      <c r="C114" s="244" t="s">
        <v>451</v>
      </c>
      <c r="D114" s="234" t="s">
        <v>215</v>
      </c>
      <c r="E114" s="235">
        <v>25.6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21</v>
      </c>
      <c r="M114" s="237">
        <f>G114*(1+L114/100)</f>
        <v>0</v>
      </c>
      <c r="N114" s="235">
        <v>0</v>
      </c>
      <c r="O114" s="235">
        <f>ROUND(E114*N114,2)</f>
        <v>0</v>
      </c>
      <c r="P114" s="235">
        <v>0</v>
      </c>
      <c r="Q114" s="235">
        <f>ROUND(E114*P114,2)</f>
        <v>0</v>
      </c>
      <c r="R114" s="237" t="s">
        <v>266</v>
      </c>
      <c r="S114" s="237" t="s">
        <v>138</v>
      </c>
      <c r="T114" s="238" t="s">
        <v>138</v>
      </c>
      <c r="U114" s="223">
        <v>0</v>
      </c>
      <c r="V114" s="223">
        <f>ROUND(E114*U114,2)</f>
        <v>0</v>
      </c>
      <c r="W114" s="223"/>
      <c r="X114" s="223" t="s">
        <v>267</v>
      </c>
      <c r="Y114" s="223" t="s">
        <v>140</v>
      </c>
      <c r="Z114" s="213"/>
      <c r="AA114" s="213"/>
      <c r="AB114" s="213"/>
      <c r="AC114" s="213"/>
      <c r="AD114" s="213"/>
      <c r="AE114" s="213"/>
      <c r="AF114" s="213"/>
      <c r="AG114" s="213" t="s">
        <v>268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>
      <c r="A115" s="220"/>
      <c r="B115" s="221"/>
      <c r="C115" s="256" t="s">
        <v>452</v>
      </c>
      <c r="D115" s="254"/>
      <c r="E115" s="254"/>
      <c r="F115" s="254"/>
      <c r="G115" s="254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189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>
      <c r="A116" s="220"/>
      <c r="B116" s="221"/>
      <c r="C116" s="257" t="s">
        <v>453</v>
      </c>
      <c r="D116" s="252"/>
      <c r="E116" s="253">
        <v>17.600000000000001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191</v>
      </c>
      <c r="AH116" s="213">
        <v>5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3">
      <c r="A117" s="220"/>
      <c r="B117" s="221"/>
      <c r="C117" s="257" t="s">
        <v>454</v>
      </c>
      <c r="D117" s="252"/>
      <c r="E117" s="253">
        <v>8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191</v>
      </c>
      <c r="AH117" s="213">
        <v>5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2">
      <c r="A118" s="220"/>
      <c r="B118" s="221"/>
      <c r="C118" s="246"/>
      <c r="D118" s="241"/>
      <c r="E118" s="241"/>
      <c r="F118" s="241"/>
      <c r="G118" s="241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144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>
      <c r="A119" s="225" t="s">
        <v>133</v>
      </c>
      <c r="B119" s="226" t="s">
        <v>83</v>
      </c>
      <c r="C119" s="243" t="s">
        <v>84</v>
      </c>
      <c r="D119" s="227"/>
      <c r="E119" s="228"/>
      <c r="F119" s="229"/>
      <c r="G119" s="229">
        <f>SUMIF(AG120:AG174,"&lt;&gt;NOR",G120:G174)</f>
        <v>0</v>
      </c>
      <c r="H119" s="229"/>
      <c r="I119" s="229">
        <f>SUM(I120:I174)</f>
        <v>0</v>
      </c>
      <c r="J119" s="229"/>
      <c r="K119" s="229">
        <f>SUM(K120:K174)</f>
        <v>0</v>
      </c>
      <c r="L119" s="229"/>
      <c r="M119" s="229">
        <f>SUM(M120:M174)</f>
        <v>0</v>
      </c>
      <c r="N119" s="228"/>
      <c r="O119" s="228">
        <f>SUM(O120:O174)</f>
        <v>190.78</v>
      </c>
      <c r="P119" s="228"/>
      <c r="Q119" s="228">
        <f>SUM(Q120:Q174)</f>
        <v>0</v>
      </c>
      <c r="R119" s="229"/>
      <c r="S119" s="229"/>
      <c r="T119" s="230"/>
      <c r="U119" s="224"/>
      <c r="V119" s="224">
        <f>SUM(V120:V174)</f>
        <v>70.539999999999992</v>
      </c>
      <c r="W119" s="224"/>
      <c r="X119" s="224"/>
      <c r="Y119" s="224"/>
      <c r="AG119" t="s">
        <v>134</v>
      </c>
    </row>
    <row r="120" spans="1:60" outlineLevel="1">
      <c r="A120" s="232">
        <v>21</v>
      </c>
      <c r="B120" s="233" t="s">
        <v>213</v>
      </c>
      <c r="C120" s="244" t="s">
        <v>214</v>
      </c>
      <c r="D120" s="234" t="s">
        <v>215</v>
      </c>
      <c r="E120" s="235">
        <v>82.95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21</v>
      </c>
      <c r="M120" s="237">
        <f>G120*(1+L120/100)</f>
        <v>0</v>
      </c>
      <c r="N120" s="235">
        <v>0</v>
      </c>
      <c r="O120" s="235">
        <f>ROUND(E120*N120,2)</f>
        <v>0</v>
      </c>
      <c r="P120" s="235">
        <v>0</v>
      </c>
      <c r="Q120" s="235">
        <f>ROUND(E120*P120,2)</f>
        <v>0</v>
      </c>
      <c r="R120" s="237" t="s">
        <v>216</v>
      </c>
      <c r="S120" s="237" t="s">
        <v>138</v>
      </c>
      <c r="T120" s="238" t="s">
        <v>138</v>
      </c>
      <c r="U120" s="223">
        <v>0.42199999999999999</v>
      </c>
      <c r="V120" s="223">
        <f>ROUND(E120*U120,2)</f>
        <v>35</v>
      </c>
      <c r="W120" s="223"/>
      <c r="X120" s="223" t="s">
        <v>186</v>
      </c>
      <c r="Y120" s="223" t="s">
        <v>140</v>
      </c>
      <c r="Z120" s="213"/>
      <c r="AA120" s="213"/>
      <c r="AB120" s="213"/>
      <c r="AC120" s="213"/>
      <c r="AD120" s="213"/>
      <c r="AE120" s="213"/>
      <c r="AF120" s="213"/>
      <c r="AG120" s="213" t="s">
        <v>187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>
      <c r="A121" s="220"/>
      <c r="B121" s="221"/>
      <c r="C121" s="256" t="s">
        <v>217</v>
      </c>
      <c r="D121" s="254"/>
      <c r="E121" s="254"/>
      <c r="F121" s="254"/>
      <c r="G121" s="254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189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39" t="str">
        <f>C121</f>
        <v>s přemístěním výkopku v příčných profilech na vzdálenost do 15 m nebo s naložením na dopravní prostředek.</v>
      </c>
      <c r="BB121" s="213"/>
      <c r="BC121" s="213"/>
      <c r="BD121" s="213"/>
      <c r="BE121" s="213"/>
      <c r="BF121" s="213"/>
      <c r="BG121" s="213"/>
      <c r="BH121" s="213"/>
    </row>
    <row r="122" spans="1:60" outlineLevel="2">
      <c r="A122" s="220"/>
      <c r="B122" s="221"/>
      <c r="C122" s="257" t="s">
        <v>455</v>
      </c>
      <c r="D122" s="252"/>
      <c r="E122" s="253"/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191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3">
      <c r="A123" s="220"/>
      <c r="B123" s="221"/>
      <c r="C123" s="257" t="s">
        <v>456</v>
      </c>
      <c r="D123" s="252"/>
      <c r="E123" s="253">
        <v>43.47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191</v>
      </c>
      <c r="AH123" s="213">
        <v>5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3">
      <c r="A124" s="220"/>
      <c r="B124" s="221"/>
      <c r="C124" s="257" t="s">
        <v>283</v>
      </c>
      <c r="D124" s="252"/>
      <c r="E124" s="253"/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191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3">
      <c r="A125" s="220"/>
      <c r="B125" s="221"/>
      <c r="C125" s="257" t="s">
        <v>457</v>
      </c>
      <c r="D125" s="252"/>
      <c r="E125" s="253">
        <v>39.479999999999997</v>
      </c>
      <c r="F125" s="223"/>
      <c r="G125" s="22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191</v>
      </c>
      <c r="AH125" s="213">
        <v>5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3">
      <c r="A126" s="220"/>
      <c r="B126" s="221"/>
      <c r="C126" s="257" t="s">
        <v>285</v>
      </c>
      <c r="D126" s="252"/>
      <c r="E126" s="253"/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191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3">
      <c r="A127" s="220"/>
      <c r="B127" s="221"/>
      <c r="C127" s="257" t="s">
        <v>286</v>
      </c>
      <c r="D127" s="252"/>
      <c r="E127" s="253"/>
      <c r="F127" s="223"/>
      <c r="G127" s="22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191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2">
      <c r="A128" s="220"/>
      <c r="B128" s="221"/>
      <c r="C128" s="246"/>
      <c r="D128" s="241"/>
      <c r="E128" s="241"/>
      <c r="F128" s="241"/>
      <c r="G128" s="241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144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>
      <c r="A129" s="232">
        <v>22</v>
      </c>
      <c r="B129" s="233" t="s">
        <v>220</v>
      </c>
      <c r="C129" s="244" t="s">
        <v>221</v>
      </c>
      <c r="D129" s="234" t="s">
        <v>215</v>
      </c>
      <c r="E129" s="235">
        <v>82.95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21</v>
      </c>
      <c r="M129" s="237">
        <f>G129*(1+L129/100)</f>
        <v>0</v>
      </c>
      <c r="N129" s="235">
        <v>0</v>
      </c>
      <c r="O129" s="235">
        <f>ROUND(E129*N129,2)</f>
        <v>0</v>
      </c>
      <c r="P129" s="235">
        <v>0</v>
      </c>
      <c r="Q129" s="235">
        <f>ROUND(E129*P129,2)</f>
        <v>0</v>
      </c>
      <c r="R129" s="237" t="s">
        <v>216</v>
      </c>
      <c r="S129" s="237" t="s">
        <v>138</v>
      </c>
      <c r="T129" s="238" t="s">
        <v>138</v>
      </c>
      <c r="U129" s="223">
        <v>8.7999999999999995E-2</v>
      </c>
      <c r="V129" s="223">
        <f>ROUND(E129*U129,2)</f>
        <v>7.3</v>
      </c>
      <c r="W129" s="223"/>
      <c r="X129" s="223" t="s">
        <v>186</v>
      </c>
      <c r="Y129" s="223" t="s">
        <v>140</v>
      </c>
      <c r="Z129" s="213"/>
      <c r="AA129" s="213"/>
      <c r="AB129" s="213"/>
      <c r="AC129" s="213"/>
      <c r="AD129" s="213"/>
      <c r="AE129" s="213"/>
      <c r="AF129" s="213"/>
      <c r="AG129" s="213" t="s">
        <v>262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2">
      <c r="A130" s="220"/>
      <c r="B130" s="221"/>
      <c r="C130" s="256" t="s">
        <v>217</v>
      </c>
      <c r="D130" s="254"/>
      <c r="E130" s="254"/>
      <c r="F130" s="254"/>
      <c r="G130" s="254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3"/>
      <c r="AA130" s="213"/>
      <c r="AB130" s="213"/>
      <c r="AC130" s="213"/>
      <c r="AD130" s="213"/>
      <c r="AE130" s="213"/>
      <c r="AF130" s="213"/>
      <c r="AG130" s="213" t="s">
        <v>189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39" t="str">
        <f>C130</f>
        <v>s přemístěním výkopku v příčných profilech na vzdálenost do 15 m nebo s naložením na dopravní prostředek.</v>
      </c>
      <c r="BB130" s="213"/>
      <c r="BC130" s="213"/>
      <c r="BD130" s="213"/>
      <c r="BE130" s="213"/>
      <c r="BF130" s="213"/>
      <c r="BG130" s="213"/>
      <c r="BH130" s="213"/>
    </row>
    <row r="131" spans="1:60" outlineLevel="2">
      <c r="A131" s="220"/>
      <c r="B131" s="221"/>
      <c r="C131" s="257" t="s">
        <v>283</v>
      </c>
      <c r="D131" s="252"/>
      <c r="E131" s="253"/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191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3">
      <c r="A132" s="220"/>
      <c r="B132" s="221"/>
      <c r="C132" s="257" t="s">
        <v>458</v>
      </c>
      <c r="D132" s="252"/>
      <c r="E132" s="253">
        <v>82.95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191</v>
      </c>
      <c r="AH132" s="213">
        <v>5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3">
      <c r="A133" s="220"/>
      <c r="B133" s="221"/>
      <c r="C133" s="257" t="s">
        <v>288</v>
      </c>
      <c r="D133" s="252"/>
      <c r="E133" s="253"/>
      <c r="F133" s="223"/>
      <c r="G133" s="22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3"/>
      <c r="AA133" s="213"/>
      <c r="AB133" s="213"/>
      <c r="AC133" s="213"/>
      <c r="AD133" s="213"/>
      <c r="AE133" s="213"/>
      <c r="AF133" s="213"/>
      <c r="AG133" s="213" t="s">
        <v>191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>
      <c r="A134" s="220"/>
      <c r="B134" s="221"/>
      <c r="C134" s="246"/>
      <c r="D134" s="241"/>
      <c r="E134" s="241"/>
      <c r="F134" s="241"/>
      <c r="G134" s="241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144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ht="22.5" outlineLevel="1">
      <c r="A135" s="232">
        <v>23</v>
      </c>
      <c r="B135" s="233" t="s">
        <v>230</v>
      </c>
      <c r="C135" s="244" t="s">
        <v>231</v>
      </c>
      <c r="D135" s="234" t="s">
        <v>215</v>
      </c>
      <c r="E135" s="235">
        <v>82.95</v>
      </c>
      <c r="F135" s="236"/>
      <c r="G135" s="237">
        <f>ROUND(E135*F135,2)</f>
        <v>0</v>
      </c>
      <c r="H135" s="236"/>
      <c r="I135" s="237">
        <f>ROUND(E135*H135,2)</f>
        <v>0</v>
      </c>
      <c r="J135" s="236"/>
      <c r="K135" s="237">
        <f>ROUND(E135*J135,2)</f>
        <v>0</v>
      </c>
      <c r="L135" s="237">
        <v>21</v>
      </c>
      <c r="M135" s="237">
        <f>G135*(1+L135/100)</f>
        <v>0</v>
      </c>
      <c r="N135" s="235">
        <v>0</v>
      </c>
      <c r="O135" s="235">
        <f>ROUND(E135*N135,2)</f>
        <v>0</v>
      </c>
      <c r="P135" s="235">
        <v>0</v>
      </c>
      <c r="Q135" s="235">
        <f>ROUND(E135*P135,2)</f>
        <v>0</v>
      </c>
      <c r="R135" s="237" t="s">
        <v>216</v>
      </c>
      <c r="S135" s="237" t="s">
        <v>138</v>
      </c>
      <c r="T135" s="238" t="s">
        <v>138</v>
      </c>
      <c r="U135" s="223">
        <v>1.0999999999999999E-2</v>
      </c>
      <c r="V135" s="223">
        <f>ROUND(E135*U135,2)</f>
        <v>0.91</v>
      </c>
      <c r="W135" s="223"/>
      <c r="X135" s="223" t="s">
        <v>186</v>
      </c>
      <c r="Y135" s="223" t="s">
        <v>140</v>
      </c>
      <c r="Z135" s="213"/>
      <c r="AA135" s="213"/>
      <c r="AB135" s="213"/>
      <c r="AC135" s="213"/>
      <c r="AD135" s="213"/>
      <c r="AE135" s="213"/>
      <c r="AF135" s="213"/>
      <c r="AG135" s="213" t="s">
        <v>187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2">
      <c r="A136" s="220"/>
      <c r="B136" s="221"/>
      <c r="C136" s="256" t="s">
        <v>232</v>
      </c>
      <c r="D136" s="254"/>
      <c r="E136" s="254"/>
      <c r="F136" s="254"/>
      <c r="G136" s="254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189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2">
      <c r="A137" s="220"/>
      <c r="B137" s="221"/>
      <c r="C137" s="257" t="s">
        <v>283</v>
      </c>
      <c r="D137" s="252"/>
      <c r="E137" s="253"/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191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3">
      <c r="A138" s="220"/>
      <c r="B138" s="221"/>
      <c r="C138" s="257" t="s">
        <v>458</v>
      </c>
      <c r="D138" s="252"/>
      <c r="E138" s="253">
        <v>82.95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191</v>
      </c>
      <c r="AH138" s="213">
        <v>5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3">
      <c r="A139" s="220"/>
      <c r="B139" s="221"/>
      <c r="C139" s="257" t="s">
        <v>288</v>
      </c>
      <c r="D139" s="252"/>
      <c r="E139" s="253"/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191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2">
      <c r="A140" s="220"/>
      <c r="B140" s="221"/>
      <c r="C140" s="246"/>
      <c r="D140" s="241"/>
      <c r="E140" s="241"/>
      <c r="F140" s="241"/>
      <c r="G140" s="241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3"/>
      <c r="AA140" s="213"/>
      <c r="AB140" s="213"/>
      <c r="AC140" s="213"/>
      <c r="AD140" s="213"/>
      <c r="AE140" s="213"/>
      <c r="AF140" s="213"/>
      <c r="AG140" s="213" t="s">
        <v>144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>
      <c r="A141" s="232">
        <v>24</v>
      </c>
      <c r="B141" s="233" t="s">
        <v>289</v>
      </c>
      <c r="C141" s="244" t="s">
        <v>290</v>
      </c>
      <c r="D141" s="234" t="s">
        <v>215</v>
      </c>
      <c r="E141" s="235">
        <v>82.95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21</v>
      </c>
      <c r="M141" s="237">
        <f>G141*(1+L141/100)</f>
        <v>0</v>
      </c>
      <c r="N141" s="235">
        <v>0</v>
      </c>
      <c r="O141" s="235">
        <f>ROUND(E141*N141,2)</f>
        <v>0</v>
      </c>
      <c r="P141" s="235">
        <v>0</v>
      </c>
      <c r="Q141" s="235">
        <f>ROUND(E141*P141,2)</f>
        <v>0</v>
      </c>
      <c r="R141" s="237" t="s">
        <v>249</v>
      </c>
      <c r="S141" s="237" t="s">
        <v>138</v>
      </c>
      <c r="T141" s="238" t="s">
        <v>138</v>
      </c>
      <c r="U141" s="223">
        <v>0</v>
      </c>
      <c r="V141" s="223">
        <f>ROUND(E141*U141,2)</f>
        <v>0</v>
      </c>
      <c r="W141" s="223"/>
      <c r="X141" s="223" t="s">
        <v>186</v>
      </c>
      <c r="Y141" s="223" t="s">
        <v>140</v>
      </c>
      <c r="Z141" s="213"/>
      <c r="AA141" s="213"/>
      <c r="AB141" s="213"/>
      <c r="AC141" s="213"/>
      <c r="AD141" s="213"/>
      <c r="AE141" s="213"/>
      <c r="AF141" s="213"/>
      <c r="AG141" s="213" t="s">
        <v>262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>
      <c r="A142" s="220"/>
      <c r="B142" s="221"/>
      <c r="C142" s="257" t="s">
        <v>283</v>
      </c>
      <c r="D142" s="252"/>
      <c r="E142" s="253"/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191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3">
      <c r="A143" s="220"/>
      <c r="B143" s="221"/>
      <c r="C143" s="257" t="s">
        <v>458</v>
      </c>
      <c r="D143" s="252"/>
      <c r="E143" s="253">
        <v>82.95</v>
      </c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3"/>
      <c r="AA143" s="213"/>
      <c r="AB143" s="213"/>
      <c r="AC143" s="213"/>
      <c r="AD143" s="213"/>
      <c r="AE143" s="213"/>
      <c r="AF143" s="213"/>
      <c r="AG143" s="213" t="s">
        <v>191</v>
      </c>
      <c r="AH143" s="213">
        <v>5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3">
      <c r="A144" s="220"/>
      <c r="B144" s="221"/>
      <c r="C144" s="257" t="s">
        <v>288</v>
      </c>
      <c r="D144" s="252"/>
      <c r="E144" s="253"/>
      <c r="F144" s="223"/>
      <c r="G144" s="22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191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>
      <c r="A145" s="220"/>
      <c r="B145" s="221"/>
      <c r="C145" s="246"/>
      <c r="D145" s="241"/>
      <c r="E145" s="241"/>
      <c r="F145" s="241"/>
      <c r="G145" s="241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144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ht="22.5" outlineLevel="1">
      <c r="A146" s="232">
        <v>25</v>
      </c>
      <c r="B146" s="233" t="s">
        <v>239</v>
      </c>
      <c r="C146" s="244" t="s">
        <v>240</v>
      </c>
      <c r="D146" s="234" t="s">
        <v>215</v>
      </c>
      <c r="E146" s="235">
        <v>82.95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21</v>
      </c>
      <c r="M146" s="237">
        <f>G146*(1+L146/100)</f>
        <v>0</v>
      </c>
      <c r="N146" s="235">
        <v>0</v>
      </c>
      <c r="O146" s="235">
        <f>ROUND(E146*N146,2)</f>
        <v>0</v>
      </c>
      <c r="P146" s="235">
        <v>0</v>
      </c>
      <c r="Q146" s="235">
        <f>ROUND(E146*P146,2)</f>
        <v>0</v>
      </c>
      <c r="R146" s="237" t="s">
        <v>216</v>
      </c>
      <c r="S146" s="237" t="s">
        <v>138</v>
      </c>
      <c r="T146" s="238" t="s">
        <v>138</v>
      </c>
      <c r="U146" s="223">
        <v>8.9999999999999993E-3</v>
      </c>
      <c r="V146" s="223">
        <f>ROUND(E146*U146,2)</f>
        <v>0.75</v>
      </c>
      <c r="W146" s="223"/>
      <c r="X146" s="223" t="s">
        <v>186</v>
      </c>
      <c r="Y146" s="223" t="s">
        <v>140</v>
      </c>
      <c r="Z146" s="213"/>
      <c r="AA146" s="213"/>
      <c r="AB146" s="213"/>
      <c r="AC146" s="213"/>
      <c r="AD146" s="213"/>
      <c r="AE146" s="213"/>
      <c r="AF146" s="213"/>
      <c r="AG146" s="213" t="s">
        <v>187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2">
      <c r="A147" s="220"/>
      <c r="B147" s="221"/>
      <c r="C147" s="257" t="s">
        <v>283</v>
      </c>
      <c r="D147" s="252"/>
      <c r="E147" s="253"/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191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3">
      <c r="A148" s="220"/>
      <c r="B148" s="221"/>
      <c r="C148" s="257" t="s">
        <v>458</v>
      </c>
      <c r="D148" s="252"/>
      <c r="E148" s="253">
        <v>82.95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191</v>
      </c>
      <c r="AH148" s="213">
        <v>5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3">
      <c r="A149" s="220"/>
      <c r="B149" s="221"/>
      <c r="C149" s="257" t="s">
        <v>288</v>
      </c>
      <c r="D149" s="252"/>
      <c r="E149" s="253"/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3"/>
      <c r="AA149" s="213"/>
      <c r="AB149" s="213"/>
      <c r="AC149" s="213"/>
      <c r="AD149" s="213"/>
      <c r="AE149" s="213"/>
      <c r="AF149" s="213"/>
      <c r="AG149" s="213" t="s">
        <v>191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>
      <c r="A150" s="220"/>
      <c r="B150" s="221"/>
      <c r="C150" s="246"/>
      <c r="D150" s="241"/>
      <c r="E150" s="241"/>
      <c r="F150" s="241"/>
      <c r="G150" s="241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144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>
      <c r="A151" s="232">
        <v>26</v>
      </c>
      <c r="B151" s="233" t="s">
        <v>242</v>
      </c>
      <c r="C151" s="244" t="s">
        <v>243</v>
      </c>
      <c r="D151" s="234" t="s">
        <v>184</v>
      </c>
      <c r="E151" s="235">
        <v>98.7</v>
      </c>
      <c r="F151" s="236"/>
      <c r="G151" s="237">
        <f>ROUND(E151*F151,2)</f>
        <v>0</v>
      </c>
      <c r="H151" s="236"/>
      <c r="I151" s="237">
        <f>ROUND(E151*H151,2)</f>
        <v>0</v>
      </c>
      <c r="J151" s="236"/>
      <c r="K151" s="237">
        <f>ROUND(E151*J151,2)</f>
        <v>0</v>
      </c>
      <c r="L151" s="237">
        <v>21</v>
      </c>
      <c r="M151" s="237">
        <f>G151*(1+L151/100)</f>
        <v>0</v>
      </c>
      <c r="N151" s="235">
        <v>0</v>
      </c>
      <c r="O151" s="235">
        <f>ROUND(E151*N151,2)</f>
        <v>0</v>
      </c>
      <c r="P151" s="235">
        <v>0</v>
      </c>
      <c r="Q151" s="235">
        <f>ROUND(E151*P151,2)</f>
        <v>0</v>
      </c>
      <c r="R151" s="237" t="s">
        <v>216</v>
      </c>
      <c r="S151" s="237" t="s">
        <v>138</v>
      </c>
      <c r="T151" s="238" t="s">
        <v>138</v>
      </c>
      <c r="U151" s="223">
        <v>0.02</v>
      </c>
      <c r="V151" s="223">
        <f>ROUND(E151*U151,2)</f>
        <v>1.97</v>
      </c>
      <c r="W151" s="223"/>
      <c r="X151" s="223" t="s">
        <v>186</v>
      </c>
      <c r="Y151" s="223" t="s">
        <v>140</v>
      </c>
      <c r="Z151" s="213"/>
      <c r="AA151" s="213"/>
      <c r="AB151" s="213"/>
      <c r="AC151" s="213"/>
      <c r="AD151" s="213"/>
      <c r="AE151" s="213"/>
      <c r="AF151" s="213"/>
      <c r="AG151" s="213" t="s">
        <v>262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>
      <c r="A152" s="220"/>
      <c r="B152" s="221"/>
      <c r="C152" s="256" t="s">
        <v>244</v>
      </c>
      <c r="D152" s="254"/>
      <c r="E152" s="254"/>
      <c r="F152" s="254"/>
      <c r="G152" s="254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189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2">
      <c r="A153" s="220"/>
      <c r="B153" s="221"/>
      <c r="C153" s="257" t="s">
        <v>291</v>
      </c>
      <c r="D153" s="252"/>
      <c r="E153" s="253"/>
      <c r="F153" s="223"/>
      <c r="G153" s="22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3"/>
      <c r="AA153" s="213"/>
      <c r="AB153" s="213"/>
      <c r="AC153" s="213"/>
      <c r="AD153" s="213"/>
      <c r="AE153" s="213"/>
      <c r="AF153" s="213"/>
      <c r="AG153" s="213" t="s">
        <v>191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3">
      <c r="A154" s="220"/>
      <c r="B154" s="221"/>
      <c r="C154" s="257" t="s">
        <v>459</v>
      </c>
      <c r="D154" s="252"/>
      <c r="E154" s="253">
        <v>98.7</v>
      </c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191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3">
      <c r="A155" s="220"/>
      <c r="B155" s="221"/>
      <c r="C155" s="257" t="s">
        <v>288</v>
      </c>
      <c r="D155" s="252"/>
      <c r="E155" s="253"/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191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>
      <c r="A156" s="220"/>
      <c r="B156" s="221"/>
      <c r="C156" s="246"/>
      <c r="D156" s="241"/>
      <c r="E156" s="241"/>
      <c r="F156" s="241"/>
      <c r="G156" s="241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144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>
      <c r="A157" s="232">
        <v>27</v>
      </c>
      <c r="B157" s="233" t="s">
        <v>242</v>
      </c>
      <c r="C157" s="244" t="s">
        <v>243</v>
      </c>
      <c r="D157" s="234" t="s">
        <v>184</v>
      </c>
      <c r="E157" s="235">
        <v>434.7</v>
      </c>
      <c r="F157" s="236"/>
      <c r="G157" s="237">
        <f>ROUND(E157*F157,2)</f>
        <v>0</v>
      </c>
      <c r="H157" s="236"/>
      <c r="I157" s="237">
        <f>ROUND(E157*H157,2)</f>
        <v>0</v>
      </c>
      <c r="J157" s="236"/>
      <c r="K157" s="237">
        <f>ROUND(E157*J157,2)</f>
        <v>0</v>
      </c>
      <c r="L157" s="237">
        <v>21</v>
      </c>
      <c r="M157" s="237">
        <f>G157*(1+L157/100)</f>
        <v>0</v>
      </c>
      <c r="N157" s="235">
        <v>0</v>
      </c>
      <c r="O157" s="235">
        <f>ROUND(E157*N157,2)</f>
        <v>0</v>
      </c>
      <c r="P157" s="235">
        <v>0</v>
      </c>
      <c r="Q157" s="235">
        <f>ROUND(E157*P157,2)</f>
        <v>0</v>
      </c>
      <c r="R157" s="237" t="s">
        <v>216</v>
      </c>
      <c r="S157" s="237" t="s">
        <v>138</v>
      </c>
      <c r="T157" s="238" t="s">
        <v>138</v>
      </c>
      <c r="U157" s="223">
        <v>0.02</v>
      </c>
      <c r="V157" s="223">
        <f>ROUND(E157*U157,2)</f>
        <v>8.69</v>
      </c>
      <c r="W157" s="223"/>
      <c r="X157" s="223" t="s">
        <v>186</v>
      </c>
      <c r="Y157" s="223" t="s">
        <v>140</v>
      </c>
      <c r="Z157" s="213"/>
      <c r="AA157" s="213"/>
      <c r="AB157" s="213"/>
      <c r="AC157" s="213"/>
      <c r="AD157" s="213"/>
      <c r="AE157" s="213"/>
      <c r="AF157" s="213"/>
      <c r="AG157" s="213" t="s">
        <v>262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2">
      <c r="A158" s="220"/>
      <c r="B158" s="221"/>
      <c r="C158" s="256" t="s">
        <v>244</v>
      </c>
      <c r="D158" s="254"/>
      <c r="E158" s="254"/>
      <c r="F158" s="254"/>
      <c r="G158" s="254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189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>
      <c r="A159" s="220"/>
      <c r="B159" s="221"/>
      <c r="C159" s="257" t="s">
        <v>291</v>
      </c>
      <c r="D159" s="252"/>
      <c r="E159" s="253"/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191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3">
      <c r="A160" s="220"/>
      <c r="B160" s="221"/>
      <c r="C160" s="257" t="s">
        <v>460</v>
      </c>
      <c r="D160" s="252"/>
      <c r="E160" s="253">
        <v>434.7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191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3">
      <c r="A161" s="220"/>
      <c r="B161" s="221"/>
      <c r="C161" s="257" t="s">
        <v>288</v>
      </c>
      <c r="D161" s="252"/>
      <c r="E161" s="253"/>
      <c r="F161" s="223"/>
      <c r="G161" s="223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3"/>
      <c r="AA161" s="213"/>
      <c r="AB161" s="213"/>
      <c r="AC161" s="213"/>
      <c r="AD161" s="213"/>
      <c r="AE161" s="213"/>
      <c r="AF161" s="213"/>
      <c r="AG161" s="213" t="s">
        <v>191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2">
      <c r="A162" s="220"/>
      <c r="B162" s="221"/>
      <c r="C162" s="246"/>
      <c r="D162" s="241"/>
      <c r="E162" s="241"/>
      <c r="F162" s="241"/>
      <c r="G162" s="241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144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ht="22.5" outlineLevel="1">
      <c r="A163" s="232">
        <v>28</v>
      </c>
      <c r="B163" s="233" t="s">
        <v>461</v>
      </c>
      <c r="C163" s="244" t="s">
        <v>462</v>
      </c>
      <c r="D163" s="234" t="s">
        <v>184</v>
      </c>
      <c r="E163" s="235">
        <v>434.7</v>
      </c>
      <c r="F163" s="236"/>
      <c r="G163" s="237">
        <f>ROUND(E163*F163,2)</f>
        <v>0</v>
      </c>
      <c r="H163" s="236"/>
      <c r="I163" s="237">
        <f>ROUND(E163*H163,2)</f>
        <v>0</v>
      </c>
      <c r="J163" s="236"/>
      <c r="K163" s="237">
        <f>ROUND(E163*J163,2)</f>
        <v>0</v>
      </c>
      <c r="L163" s="237">
        <v>21</v>
      </c>
      <c r="M163" s="237">
        <f>G163*(1+L163/100)</f>
        <v>0</v>
      </c>
      <c r="N163" s="235">
        <v>0.23</v>
      </c>
      <c r="O163" s="235">
        <f>ROUND(E163*N163,2)</f>
        <v>99.98</v>
      </c>
      <c r="P163" s="235">
        <v>0</v>
      </c>
      <c r="Q163" s="235">
        <f>ROUND(E163*P163,2)</f>
        <v>0</v>
      </c>
      <c r="R163" s="237" t="s">
        <v>185</v>
      </c>
      <c r="S163" s="237" t="s">
        <v>138</v>
      </c>
      <c r="T163" s="238" t="s">
        <v>138</v>
      </c>
      <c r="U163" s="223">
        <v>2.3E-2</v>
      </c>
      <c r="V163" s="223">
        <f>ROUND(E163*U163,2)</f>
        <v>10</v>
      </c>
      <c r="W163" s="223"/>
      <c r="X163" s="223" t="s">
        <v>186</v>
      </c>
      <c r="Y163" s="223" t="s">
        <v>140</v>
      </c>
      <c r="Z163" s="213"/>
      <c r="AA163" s="213"/>
      <c r="AB163" s="213"/>
      <c r="AC163" s="213"/>
      <c r="AD163" s="213"/>
      <c r="AE163" s="213"/>
      <c r="AF163" s="213"/>
      <c r="AG163" s="213" t="s">
        <v>262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2">
      <c r="A164" s="220"/>
      <c r="B164" s="221"/>
      <c r="C164" s="257" t="s">
        <v>455</v>
      </c>
      <c r="D164" s="252"/>
      <c r="E164" s="253"/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3"/>
      <c r="AA164" s="213"/>
      <c r="AB164" s="213"/>
      <c r="AC164" s="213"/>
      <c r="AD164" s="213"/>
      <c r="AE164" s="213"/>
      <c r="AF164" s="213"/>
      <c r="AG164" s="213" t="s">
        <v>191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3">
      <c r="A165" s="220"/>
      <c r="B165" s="221"/>
      <c r="C165" s="257" t="s">
        <v>463</v>
      </c>
      <c r="D165" s="252"/>
      <c r="E165" s="253">
        <v>434.7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191</v>
      </c>
      <c r="AH165" s="213">
        <v>5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3">
      <c r="A166" s="220"/>
      <c r="B166" s="221"/>
      <c r="C166" s="257" t="s">
        <v>285</v>
      </c>
      <c r="D166" s="252"/>
      <c r="E166" s="253"/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3"/>
      <c r="AA166" s="213"/>
      <c r="AB166" s="213"/>
      <c r="AC166" s="213"/>
      <c r="AD166" s="213"/>
      <c r="AE166" s="213"/>
      <c r="AF166" s="213"/>
      <c r="AG166" s="213" t="s">
        <v>191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3">
      <c r="A167" s="220"/>
      <c r="B167" s="221"/>
      <c r="C167" s="257" t="s">
        <v>286</v>
      </c>
      <c r="D167" s="252"/>
      <c r="E167" s="253"/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3"/>
      <c r="AA167" s="213"/>
      <c r="AB167" s="213"/>
      <c r="AC167" s="213"/>
      <c r="AD167" s="213"/>
      <c r="AE167" s="213"/>
      <c r="AF167" s="213"/>
      <c r="AG167" s="213" t="s">
        <v>191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2">
      <c r="A168" s="220"/>
      <c r="B168" s="221"/>
      <c r="C168" s="246"/>
      <c r="D168" s="241"/>
      <c r="E168" s="241"/>
      <c r="F168" s="241"/>
      <c r="G168" s="241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144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2.5" outlineLevel="1">
      <c r="A169" s="232">
        <v>29</v>
      </c>
      <c r="B169" s="233" t="s">
        <v>293</v>
      </c>
      <c r="C169" s="244" t="s">
        <v>294</v>
      </c>
      <c r="D169" s="234" t="s">
        <v>184</v>
      </c>
      <c r="E169" s="235">
        <v>197.4</v>
      </c>
      <c r="F169" s="236"/>
      <c r="G169" s="237">
        <f>ROUND(E169*F169,2)</f>
        <v>0</v>
      </c>
      <c r="H169" s="236"/>
      <c r="I169" s="237">
        <f>ROUND(E169*H169,2)</f>
        <v>0</v>
      </c>
      <c r="J169" s="236"/>
      <c r="K169" s="237">
        <f>ROUND(E169*J169,2)</f>
        <v>0</v>
      </c>
      <c r="L169" s="237">
        <v>21</v>
      </c>
      <c r="M169" s="237">
        <f>G169*(1+L169/100)</f>
        <v>0</v>
      </c>
      <c r="N169" s="235">
        <v>0.46</v>
      </c>
      <c r="O169" s="235">
        <f>ROUND(E169*N169,2)</f>
        <v>90.8</v>
      </c>
      <c r="P169" s="235">
        <v>0</v>
      </c>
      <c r="Q169" s="235">
        <f>ROUND(E169*P169,2)</f>
        <v>0</v>
      </c>
      <c r="R169" s="237" t="s">
        <v>185</v>
      </c>
      <c r="S169" s="237" t="s">
        <v>138</v>
      </c>
      <c r="T169" s="238" t="s">
        <v>138</v>
      </c>
      <c r="U169" s="223">
        <v>0.03</v>
      </c>
      <c r="V169" s="223">
        <f>ROUND(E169*U169,2)</f>
        <v>5.92</v>
      </c>
      <c r="W169" s="223"/>
      <c r="X169" s="223" t="s">
        <v>186</v>
      </c>
      <c r="Y169" s="223" t="s">
        <v>140</v>
      </c>
      <c r="Z169" s="213"/>
      <c r="AA169" s="213"/>
      <c r="AB169" s="213"/>
      <c r="AC169" s="213"/>
      <c r="AD169" s="213"/>
      <c r="AE169" s="213"/>
      <c r="AF169" s="213"/>
      <c r="AG169" s="213" t="s">
        <v>262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2">
      <c r="A170" s="220"/>
      <c r="B170" s="221"/>
      <c r="C170" s="257" t="s">
        <v>283</v>
      </c>
      <c r="D170" s="252"/>
      <c r="E170" s="253"/>
      <c r="F170" s="223"/>
      <c r="G170" s="223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3"/>
      <c r="AA170" s="213"/>
      <c r="AB170" s="213"/>
      <c r="AC170" s="213"/>
      <c r="AD170" s="213"/>
      <c r="AE170" s="213"/>
      <c r="AF170" s="213"/>
      <c r="AG170" s="213" t="s">
        <v>191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3">
      <c r="A171" s="220"/>
      <c r="B171" s="221"/>
      <c r="C171" s="257" t="s">
        <v>464</v>
      </c>
      <c r="D171" s="252"/>
      <c r="E171" s="253">
        <v>197.4</v>
      </c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191</v>
      </c>
      <c r="AH171" s="213">
        <v>5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3">
      <c r="A172" s="220"/>
      <c r="B172" s="221"/>
      <c r="C172" s="257" t="s">
        <v>285</v>
      </c>
      <c r="D172" s="252"/>
      <c r="E172" s="253"/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3"/>
      <c r="AA172" s="213"/>
      <c r="AB172" s="213"/>
      <c r="AC172" s="213"/>
      <c r="AD172" s="213"/>
      <c r="AE172" s="213"/>
      <c r="AF172" s="213"/>
      <c r="AG172" s="213" t="s">
        <v>191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3">
      <c r="A173" s="220"/>
      <c r="B173" s="221"/>
      <c r="C173" s="257" t="s">
        <v>286</v>
      </c>
      <c r="D173" s="252"/>
      <c r="E173" s="253"/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3"/>
      <c r="AA173" s="213"/>
      <c r="AB173" s="213"/>
      <c r="AC173" s="213"/>
      <c r="AD173" s="213"/>
      <c r="AE173" s="213"/>
      <c r="AF173" s="213"/>
      <c r="AG173" s="213" t="s">
        <v>191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2">
      <c r="A174" s="220"/>
      <c r="B174" s="221"/>
      <c r="C174" s="246"/>
      <c r="D174" s="241"/>
      <c r="E174" s="241"/>
      <c r="F174" s="241"/>
      <c r="G174" s="241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3"/>
      <c r="AA174" s="213"/>
      <c r="AB174" s="213"/>
      <c r="AC174" s="213"/>
      <c r="AD174" s="213"/>
      <c r="AE174" s="213"/>
      <c r="AF174" s="213"/>
      <c r="AG174" s="213" t="s">
        <v>144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>
      <c r="A175" s="225" t="s">
        <v>133</v>
      </c>
      <c r="B175" s="226" t="s">
        <v>87</v>
      </c>
      <c r="C175" s="243" t="s">
        <v>88</v>
      </c>
      <c r="D175" s="227"/>
      <c r="E175" s="228"/>
      <c r="F175" s="229"/>
      <c r="G175" s="229">
        <f>SUMIF(AG176:AG283,"&lt;&gt;NOR",G176:G283)</f>
        <v>0</v>
      </c>
      <c r="H175" s="229"/>
      <c r="I175" s="229">
        <f>SUM(I176:I283)</f>
        <v>0</v>
      </c>
      <c r="J175" s="229"/>
      <c r="K175" s="229">
        <f>SUM(K176:K283)</f>
        <v>0</v>
      </c>
      <c r="L175" s="229"/>
      <c r="M175" s="229">
        <f>SUM(M176:M283)</f>
        <v>0</v>
      </c>
      <c r="N175" s="228"/>
      <c r="O175" s="228">
        <f>SUM(O176:O283)</f>
        <v>531.44000000000005</v>
      </c>
      <c r="P175" s="228"/>
      <c r="Q175" s="228">
        <f>SUM(Q176:Q283)</f>
        <v>0</v>
      </c>
      <c r="R175" s="229"/>
      <c r="S175" s="229"/>
      <c r="T175" s="230"/>
      <c r="U175" s="224"/>
      <c r="V175" s="224">
        <f>SUM(V176:V283)</f>
        <v>329.28</v>
      </c>
      <c r="W175" s="224"/>
      <c r="X175" s="224"/>
      <c r="Y175" s="224"/>
      <c r="AG175" t="s">
        <v>134</v>
      </c>
    </row>
    <row r="176" spans="1:60" outlineLevel="1">
      <c r="A176" s="232">
        <v>30</v>
      </c>
      <c r="B176" s="233" t="s">
        <v>465</v>
      </c>
      <c r="C176" s="244" t="s">
        <v>466</v>
      </c>
      <c r="D176" s="234" t="s">
        <v>184</v>
      </c>
      <c r="E176" s="235">
        <v>418.32499999999999</v>
      </c>
      <c r="F176" s="236"/>
      <c r="G176" s="237">
        <f>ROUND(E176*F176,2)</f>
        <v>0</v>
      </c>
      <c r="H176" s="236"/>
      <c r="I176" s="237">
        <f>ROUND(E176*H176,2)</f>
        <v>0</v>
      </c>
      <c r="J176" s="236"/>
      <c r="K176" s="237">
        <f>ROUND(E176*J176,2)</f>
        <v>0</v>
      </c>
      <c r="L176" s="237">
        <v>21</v>
      </c>
      <c r="M176" s="237">
        <f>G176*(1+L176/100)</f>
        <v>0</v>
      </c>
      <c r="N176" s="235">
        <v>5.0000000000000001E-4</v>
      </c>
      <c r="O176" s="235">
        <f>ROUND(E176*N176,2)</f>
        <v>0.21</v>
      </c>
      <c r="P176" s="235">
        <v>0</v>
      </c>
      <c r="Q176" s="235">
        <f>ROUND(E176*P176,2)</f>
        <v>0</v>
      </c>
      <c r="R176" s="237" t="s">
        <v>467</v>
      </c>
      <c r="S176" s="237" t="s">
        <v>138</v>
      </c>
      <c r="T176" s="238" t="s">
        <v>138</v>
      </c>
      <c r="U176" s="223">
        <v>0.09</v>
      </c>
      <c r="V176" s="223">
        <f>ROUND(E176*U176,2)</f>
        <v>37.65</v>
      </c>
      <c r="W176" s="223"/>
      <c r="X176" s="223" t="s">
        <v>186</v>
      </c>
      <c r="Y176" s="223" t="s">
        <v>140</v>
      </c>
      <c r="Z176" s="213"/>
      <c r="AA176" s="213"/>
      <c r="AB176" s="213"/>
      <c r="AC176" s="213"/>
      <c r="AD176" s="213"/>
      <c r="AE176" s="213"/>
      <c r="AF176" s="213"/>
      <c r="AG176" s="213" t="s">
        <v>187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2">
      <c r="A177" s="220"/>
      <c r="B177" s="221"/>
      <c r="C177" s="257" t="s">
        <v>440</v>
      </c>
      <c r="D177" s="252"/>
      <c r="E177" s="253">
        <v>418.32499999999999</v>
      </c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3"/>
      <c r="AA177" s="213"/>
      <c r="AB177" s="213"/>
      <c r="AC177" s="213"/>
      <c r="AD177" s="213"/>
      <c r="AE177" s="213"/>
      <c r="AF177" s="213"/>
      <c r="AG177" s="213" t="s">
        <v>191</v>
      </c>
      <c r="AH177" s="213">
        <v>5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2">
      <c r="A178" s="220"/>
      <c r="B178" s="221"/>
      <c r="C178" s="246"/>
      <c r="D178" s="241"/>
      <c r="E178" s="241"/>
      <c r="F178" s="241"/>
      <c r="G178" s="241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3"/>
      <c r="AA178" s="213"/>
      <c r="AB178" s="213"/>
      <c r="AC178" s="213"/>
      <c r="AD178" s="213"/>
      <c r="AE178" s="213"/>
      <c r="AF178" s="213"/>
      <c r="AG178" s="213" t="s">
        <v>144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>
      <c r="A179" s="232">
        <v>31</v>
      </c>
      <c r="B179" s="233" t="s">
        <v>468</v>
      </c>
      <c r="C179" s="244" t="s">
        <v>469</v>
      </c>
      <c r="D179" s="234" t="s">
        <v>215</v>
      </c>
      <c r="E179" s="235">
        <v>33.333329999999997</v>
      </c>
      <c r="F179" s="236"/>
      <c r="G179" s="237">
        <f>ROUND(E179*F179,2)</f>
        <v>0</v>
      </c>
      <c r="H179" s="236"/>
      <c r="I179" s="237">
        <f>ROUND(E179*H179,2)</f>
        <v>0</v>
      </c>
      <c r="J179" s="236"/>
      <c r="K179" s="237">
        <f>ROUND(E179*J179,2)</f>
        <v>0</v>
      </c>
      <c r="L179" s="237">
        <v>21</v>
      </c>
      <c r="M179" s="237">
        <f>G179*(1+L179/100)</f>
        <v>0</v>
      </c>
      <c r="N179" s="235">
        <v>2.4327899999999998</v>
      </c>
      <c r="O179" s="235">
        <f>ROUND(E179*N179,2)</f>
        <v>81.09</v>
      </c>
      <c r="P179" s="235">
        <v>0</v>
      </c>
      <c r="Q179" s="235">
        <f>ROUND(E179*P179,2)</f>
        <v>0</v>
      </c>
      <c r="R179" s="237" t="s">
        <v>470</v>
      </c>
      <c r="S179" s="237" t="s">
        <v>138</v>
      </c>
      <c r="T179" s="238" t="s">
        <v>138</v>
      </c>
      <c r="U179" s="223">
        <v>1.44</v>
      </c>
      <c r="V179" s="223">
        <f>ROUND(E179*U179,2)</f>
        <v>48</v>
      </c>
      <c r="W179" s="223"/>
      <c r="X179" s="223" t="s">
        <v>186</v>
      </c>
      <c r="Y179" s="223" t="s">
        <v>140</v>
      </c>
      <c r="Z179" s="213"/>
      <c r="AA179" s="213"/>
      <c r="AB179" s="213"/>
      <c r="AC179" s="213"/>
      <c r="AD179" s="213"/>
      <c r="AE179" s="213"/>
      <c r="AF179" s="213"/>
      <c r="AG179" s="213" t="s">
        <v>187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2">
      <c r="A180" s="220"/>
      <c r="B180" s="221"/>
      <c r="C180" s="257" t="s">
        <v>471</v>
      </c>
      <c r="D180" s="252"/>
      <c r="E180" s="253">
        <v>33.333329999999997</v>
      </c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191</v>
      </c>
      <c r="AH180" s="213">
        <v>5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2">
      <c r="A181" s="220"/>
      <c r="B181" s="221"/>
      <c r="C181" s="246"/>
      <c r="D181" s="241"/>
      <c r="E181" s="241"/>
      <c r="F181" s="241"/>
      <c r="G181" s="241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144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22.5" outlineLevel="1">
      <c r="A182" s="232">
        <v>32</v>
      </c>
      <c r="B182" s="233" t="s">
        <v>461</v>
      </c>
      <c r="C182" s="244" t="s">
        <v>462</v>
      </c>
      <c r="D182" s="234" t="s">
        <v>184</v>
      </c>
      <c r="E182" s="235">
        <v>418.32499999999999</v>
      </c>
      <c r="F182" s="236"/>
      <c r="G182" s="237">
        <f>ROUND(E182*F182,2)</f>
        <v>0</v>
      </c>
      <c r="H182" s="236"/>
      <c r="I182" s="237">
        <f>ROUND(E182*H182,2)</f>
        <v>0</v>
      </c>
      <c r="J182" s="236"/>
      <c r="K182" s="237">
        <f>ROUND(E182*J182,2)</f>
        <v>0</v>
      </c>
      <c r="L182" s="237">
        <v>21</v>
      </c>
      <c r="M182" s="237">
        <f>G182*(1+L182/100)</f>
        <v>0</v>
      </c>
      <c r="N182" s="235">
        <v>0.23</v>
      </c>
      <c r="O182" s="235">
        <f>ROUND(E182*N182,2)</f>
        <v>96.21</v>
      </c>
      <c r="P182" s="235">
        <v>0</v>
      </c>
      <c r="Q182" s="235">
        <f>ROUND(E182*P182,2)</f>
        <v>0</v>
      </c>
      <c r="R182" s="237" t="s">
        <v>185</v>
      </c>
      <c r="S182" s="237" t="s">
        <v>138</v>
      </c>
      <c r="T182" s="238" t="s">
        <v>138</v>
      </c>
      <c r="U182" s="223">
        <v>2.3E-2</v>
      </c>
      <c r="V182" s="223">
        <f>ROUND(E182*U182,2)</f>
        <v>9.6199999999999992</v>
      </c>
      <c r="W182" s="223"/>
      <c r="X182" s="223" t="s">
        <v>186</v>
      </c>
      <c r="Y182" s="223" t="s">
        <v>140</v>
      </c>
      <c r="Z182" s="213"/>
      <c r="AA182" s="213"/>
      <c r="AB182" s="213"/>
      <c r="AC182" s="213"/>
      <c r="AD182" s="213"/>
      <c r="AE182" s="213"/>
      <c r="AF182" s="213"/>
      <c r="AG182" s="213" t="s">
        <v>187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2">
      <c r="A183" s="220"/>
      <c r="B183" s="221"/>
      <c r="C183" s="257" t="s">
        <v>472</v>
      </c>
      <c r="D183" s="252"/>
      <c r="E183" s="253">
        <v>413.6</v>
      </c>
      <c r="F183" s="223"/>
      <c r="G183" s="223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3"/>
      <c r="AA183" s="213"/>
      <c r="AB183" s="213"/>
      <c r="AC183" s="213"/>
      <c r="AD183" s="213"/>
      <c r="AE183" s="213"/>
      <c r="AF183" s="213"/>
      <c r="AG183" s="213" t="s">
        <v>191</v>
      </c>
      <c r="AH183" s="213">
        <v>5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3">
      <c r="A184" s="220"/>
      <c r="B184" s="221"/>
      <c r="C184" s="257" t="s">
        <v>473</v>
      </c>
      <c r="D184" s="252"/>
      <c r="E184" s="253">
        <v>4.7249999999999996</v>
      </c>
      <c r="F184" s="223"/>
      <c r="G184" s="223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191</v>
      </c>
      <c r="AH184" s="213">
        <v>5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2">
      <c r="A185" s="220"/>
      <c r="B185" s="221"/>
      <c r="C185" s="246"/>
      <c r="D185" s="241"/>
      <c r="E185" s="241"/>
      <c r="F185" s="241"/>
      <c r="G185" s="241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3"/>
      <c r="AA185" s="213"/>
      <c r="AB185" s="213"/>
      <c r="AC185" s="213"/>
      <c r="AD185" s="213"/>
      <c r="AE185" s="213"/>
      <c r="AF185" s="213"/>
      <c r="AG185" s="213" t="s">
        <v>144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ht="22.5" outlineLevel="1">
      <c r="A186" s="232">
        <v>33</v>
      </c>
      <c r="B186" s="233" t="s">
        <v>296</v>
      </c>
      <c r="C186" s="244" t="s">
        <v>297</v>
      </c>
      <c r="D186" s="234" t="s">
        <v>184</v>
      </c>
      <c r="E186" s="235">
        <v>74</v>
      </c>
      <c r="F186" s="236"/>
      <c r="G186" s="237">
        <f>ROUND(E186*F186,2)</f>
        <v>0</v>
      </c>
      <c r="H186" s="236"/>
      <c r="I186" s="237">
        <f>ROUND(E186*H186,2)</f>
        <v>0</v>
      </c>
      <c r="J186" s="236"/>
      <c r="K186" s="237">
        <f>ROUND(E186*J186,2)</f>
        <v>0</v>
      </c>
      <c r="L186" s="237">
        <v>21</v>
      </c>
      <c r="M186" s="237">
        <f>G186*(1+L186/100)</f>
        <v>0</v>
      </c>
      <c r="N186" s="235">
        <v>0.378</v>
      </c>
      <c r="O186" s="235">
        <f>ROUND(E186*N186,2)</f>
        <v>27.97</v>
      </c>
      <c r="P186" s="235">
        <v>0</v>
      </c>
      <c r="Q186" s="235">
        <f>ROUND(E186*P186,2)</f>
        <v>0</v>
      </c>
      <c r="R186" s="237" t="s">
        <v>185</v>
      </c>
      <c r="S186" s="237" t="s">
        <v>138</v>
      </c>
      <c r="T186" s="238" t="s">
        <v>138</v>
      </c>
      <c r="U186" s="223">
        <v>2.5999999999999999E-2</v>
      </c>
      <c r="V186" s="223">
        <f>ROUND(E186*U186,2)</f>
        <v>1.92</v>
      </c>
      <c r="W186" s="223"/>
      <c r="X186" s="223" t="s">
        <v>186</v>
      </c>
      <c r="Y186" s="223" t="s">
        <v>140</v>
      </c>
      <c r="Z186" s="213"/>
      <c r="AA186" s="213"/>
      <c r="AB186" s="213"/>
      <c r="AC186" s="213"/>
      <c r="AD186" s="213"/>
      <c r="AE186" s="213"/>
      <c r="AF186" s="213"/>
      <c r="AG186" s="213" t="s">
        <v>187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2">
      <c r="A187" s="220"/>
      <c r="B187" s="221"/>
      <c r="C187" s="257" t="s">
        <v>474</v>
      </c>
      <c r="D187" s="252"/>
      <c r="E187" s="253">
        <v>71.5</v>
      </c>
      <c r="F187" s="223"/>
      <c r="G187" s="223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23"/>
      <c r="Z187" s="213"/>
      <c r="AA187" s="213"/>
      <c r="AB187" s="213"/>
      <c r="AC187" s="213"/>
      <c r="AD187" s="213"/>
      <c r="AE187" s="213"/>
      <c r="AF187" s="213"/>
      <c r="AG187" s="213" t="s">
        <v>191</v>
      </c>
      <c r="AH187" s="213">
        <v>5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3">
      <c r="A188" s="220"/>
      <c r="B188" s="221"/>
      <c r="C188" s="257" t="s">
        <v>475</v>
      </c>
      <c r="D188" s="252"/>
      <c r="E188" s="253">
        <v>2.5</v>
      </c>
      <c r="F188" s="223"/>
      <c r="G188" s="223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191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2">
      <c r="A189" s="220"/>
      <c r="B189" s="221"/>
      <c r="C189" s="246"/>
      <c r="D189" s="241"/>
      <c r="E189" s="241"/>
      <c r="F189" s="241"/>
      <c r="G189" s="241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3"/>
      <c r="AA189" s="213"/>
      <c r="AB189" s="213"/>
      <c r="AC189" s="213"/>
      <c r="AD189" s="213"/>
      <c r="AE189" s="213"/>
      <c r="AF189" s="213"/>
      <c r="AG189" s="213" t="s">
        <v>144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ht="22.5" outlineLevel="1">
      <c r="A190" s="232">
        <v>34</v>
      </c>
      <c r="B190" s="233" t="s">
        <v>476</v>
      </c>
      <c r="C190" s="244" t="s">
        <v>297</v>
      </c>
      <c r="D190" s="234" t="s">
        <v>184</v>
      </c>
      <c r="E190" s="235">
        <v>33.333329999999997</v>
      </c>
      <c r="F190" s="236"/>
      <c r="G190" s="237">
        <f>ROUND(E190*F190,2)</f>
        <v>0</v>
      </c>
      <c r="H190" s="236"/>
      <c r="I190" s="237">
        <f>ROUND(E190*H190,2)</f>
        <v>0</v>
      </c>
      <c r="J190" s="236"/>
      <c r="K190" s="237">
        <f>ROUND(E190*J190,2)</f>
        <v>0</v>
      </c>
      <c r="L190" s="237">
        <v>21</v>
      </c>
      <c r="M190" s="237">
        <f>G190*(1+L190/100)</f>
        <v>0</v>
      </c>
      <c r="N190" s="235">
        <v>0.34499999999999997</v>
      </c>
      <c r="O190" s="235">
        <f>ROUND(E190*N190,2)</f>
        <v>11.5</v>
      </c>
      <c r="P190" s="235">
        <v>0</v>
      </c>
      <c r="Q190" s="235">
        <f>ROUND(E190*P190,2)</f>
        <v>0</v>
      </c>
      <c r="R190" s="237" t="s">
        <v>185</v>
      </c>
      <c r="S190" s="237" t="s">
        <v>138</v>
      </c>
      <c r="T190" s="238" t="s">
        <v>138</v>
      </c>
      <c r="U190" s="223">
        <v>2.5999999999999999E-2</v>
      </c>
      <c r="V190" s="223">
        <f>ROUND(E190*U190,2)</f>
        <v>0.87</v>
      </c>
      <c r="W190" s="223"/>
      <c r="X190" s="223" t="s">
        <v>186</v>
      </c>
      <c r="Y190" s="223" t="s">
        <v>140</v>
      </c>
      <c r="Z190" s="213"/>
      <c r="AA190" s="213"/>
      <c r="AB190" s="213"/>
      <c r="AC190" s="213"/>
      <c r="AD190" s="213"/>
      <c r="AE190" s="213"/>
      <c r="AF190" s="213"/>
      <c r="AG190" s="213" t="s">
        <v>187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ht="22.5" outlineLevel="2">
      <c r="A191" s="220"/>
      <c r="B191" s="221"/>
      <c r="C191" s="257" t="s">
        <v>477</v>
      </c>
      <c r="D191" s="252"/>
      <c r="E191" s="253">
        <v>33.333329999999997</v>
      </c>
      <c r="F191" s="223"/>
      <c r="G191" s="223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3"/>
      <c r="AA191" s="213"/>
      <c r="AB191" s="213"/>
      <c r="AC191" s="213"/>
      <c r="AD191" s="213"/>
      <c r="AE191" s="213"/>
      <c r="AF191" s="213"/>
      <c r="AG191" s="213" t="s">
        <v>191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3">
      <c r="A192" s="220"/>
      <c r="B192" s="221"/>
      <c r="C192" s="257" t="s">
        <v>219</v>
      </c>
      <c r="D192" s="252"/>
      <c r="E192" s="253"/>
      <c r="F192" s="223"/>
      <c r="G192" s="22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3"/>
      <c r="AA192" s="213"/>
      <c r="AB192" s="213"/>
      <c r="AC192" s="213"/>
      <c r="AD192" s="213"/>
      <c r="AE192" s="213"/>
      <c r="AF192" s="213"/>
      <c r="AG192" s="213" t="s">
        <v>191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2">
      <c r="A193" s="220"/>
      <c r="B193" s="221"/>
      <c r="C193" s="246"/>
      <c r="D193" s="241"/>
      <c r="E193" s="241"/>
      <c r="F193" s="241"/>
      <c r="G193" s="241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3"/>
      <c r="AA193" s="213"/>
      <c r="AB193" s="213"/>
      <c r="AC193" s="213"/>
      <c r="AD193" s="213"/>
      <c r="AE193" s="213"/>
      <c r="AF193" s="213"/>
      <c r="AG193" s="213" t="s">
        <v>144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ht="22.5" outlineLevel="1">
      <c r="A194" s="232">
        <v>35</v>
      </c>
      <c r="B194" s="233" t="s">
        <v>293</v>
      </c>
      <c r="C194" s="244" t="s">
        <v>294</v>
      </c>
      <c r="D194" s="234" t="s">
        <v>184</v>
      </c>
      <c r="E194" s="235">
        <v>22</v>
      </c>
      <c r="F194" s="236"/>
      <c r="G194" s="237">
        <f>ROUND(E194*F194,2)</f>
        <v>0</v>
      </c>
      <c r="H194" s="236"/>
      <c r="I194" s="237">
        <f>ROUND(E194*H194,2)</f>
        <v>0</v>
      </c>
      <c r="J194" s="236"/>
      <c r="K194" s="237">
        <f>ROUND(E194*J194,2)</f>
        <v>0</v>
      </c>
      <c r="L194" s="237">
        <v>21</v>
      </c>
      <c r="M194" s="237">
        <f>G194*(1+L194/100)</f>
        <v>0</v>
      </c>
      <c r="N194" s="235">
        <v>0.46</v>
      </c>
      <c r="O194" s="235">
        <f>ROUND(E194*N194,2)</f>
        <v>10.119999999999999</v>
      </c>
      <c r="P194" s="235">
        <v>0</v>
      </c>
      <c r="Q194" s="235">
        <f>ROUND(E194*P194,2)</f>
        <v>0</v>
      </c>
      <c r="R194" s="237" t="s">
        <v>185</v>
      </c>
      <c r="S194" s="237" t="s">
        <v>138</v>
      </c>
      <c r="T194" s="238" t="s">
        <v>138</v>
      </c>
      <c r="U194" s="223">
        <v>0.03</v>
      </c>
      <c r="V194" s="223">
        <f>ROUND(E194*U194,2)</f>
        <v>0.66</v>
      </c>
      <c r="W194" s="223"/>
      <c r="X194" s="223" t="s">
        <v>186</v>
      </c>
      <c r="Y194" s="223" t="s">
        <v>140</v>
      </c>
      <c r="Z194" s="213"/>
      <c r="AA194" s="213"/>
      <c r="AB194" s="213"/>
      <c r="AC194" s="213"/>
      <c r="AD194" s="213"/>
      <c r="AE194" s="213"/>
      <c r="AF194" s="213"/>
      <c r="AG194" s="213" t="s">
        <v>262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2">
      <c r="A195" s="220"/>
      <c r="B195" s="221"/>
      <c r="C195" s="257" t="s">
        <v>478</v>
      </c>
      <c r="D195" s="252"/>
      <c r="E195" s="253">
        <v>22</v>
      </c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191</v>
      </c>
      <c r="AH195" s="213">
        <v>5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2">
      <c r="A196" s="220"/>
      <c r="B196" s="221"/>
      <c r="C196" s="246"/>
      <c r="D196" s="241"/>
      <c r="E196" s="241"/>
      <c r="F196" s="241"/>
      <c r="G196" s="241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3"/>
      <c r="AA196" s="213"/>
      <c r="AB196" s="213"/>
      <c r="AC196" s="213"/>
      <c r="AD196" s="213"/>
      <c r="AE196" s="213"/>
      <c r="AF196" s="213"/>
      <c r="AG196" s="213" t="s">
        <v>144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ht="22.5" outlineLevel="1">
      <c r="A197" s="232">
        <v>36</v>
      </c>
      <c r="B197" s="233" t="s">
        <v>301</v>
      </c>
      <c r="C197" s="244" t="s">
        <v>302</v>
      </c>
      <c r="D197" s="234" t="s">
        <v>184</v>
      </c>
      <c r="E197" s="235">
        <v>20</v>
      </c>
      <c r="F197" s="236"/>
      <c r="G197" s="237">
        <f>ROUND(E197*F197,2)</f>
        <v>0</v>
      </c>
      <c r="H197" s="236"/>
      <c r="I197" s="237">
        <f>ROUND(E197*H197,2)</f>
        <v>0</v>
      </c>
      <c r="J197" s="236"/>
      <c r="K197" s="237">
        <f>ROUND(E197*J197,2)</f>
        <v>0</v>
      </c>
      <c r="L197" s="237">
        <v>21</v>
      </c>
      <c r="M197" s="237">
        <f>G197*(1+L197/100)</f>
        <v>0</v>
      </c>
      <c r="N197" s="235">
        <v>0.18462999999999999</v>
      </c>
      <c r="O197" s="235">
        <f>ROUND(E197*N197,2)</f>
        <v>3.69</v>
      </c>
      <c r="P197" s="235">
        <v>0</v>
      </c>
      <c r="Q197" s="235">
        <f>ROUND(E197*P197,2)</f>
        <v>0</v>
      </c>
      <c r="R197" s="237" t="s">
        <v>185</v>
      </c>
      <c r="S197" s="237" t="s">
        <v>138</v>
      </c>
      <c r="T197" s="238" t="s">
        <v>138</v>
      </c>
      <c r="U197" s="223">
        <v>6.4000000000000001E-2</v>
      </c>
      <c r="V197" s="223">
        <f>ROUND(E197*U197,2)</f>
        <v>1.28</v>
      </c>
      <c r="W197" s="223"/>
      <c r="X197" s="223" t="s">
        <v>186</v>
      </c>
      <c r="Y197" s="223" t="s">
        <v>140</v>
      </c>
      <c r="Z197" s="213"/>
      <c r="AA197" s="213"/>
      <c r="AB197" s="213"/>
      <c r="AC197" s="213"/>
      <c r="AD197" s="213"/>
      <c r="AE197" s="213"/>
      <c r="AF197" s="213"/>
      <c r="AG197" s="213" t="s">
        <v>187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2">
      <c r="A198" s="220"/>
      <c r="B198" s="221"/>
      <c r="C198" s="256" t="s">
        <v>303</v>
      </c>
      <c r="D198" s="254"/>
      <c r="E198" s="254"/>
      <c r="F198" s="254"/>
      <c r="G198" s="254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3"/>
      <c r="AA198" s="213"/>
      <c r="AB198" s="213"/>
      <c r="AC198" s="213"/>
      <c r="AD198" s="213"/>
      <c r="AE198" s="213"/>
      <c r="AF198" s="213"/>
      <c r="AG198" s="213" t="s">
        <v>189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2">
      <c r="A199" s="220"/>
      <c r="B199" s="221"/>
      <c r="C199" s="257" t="s">
        <v>479</v>
      </c>
      <c r="D199" s="252"/>
      <c r="E199" s="253">
        <v>20</v>
      </c>
      <c r="F199" s="223"/>
      <c r="G199" s="223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23"/>
      <c r="Z199" s="213"/>
      <c r="AA199" s="213"/>
      <c r="AB199" s="213"/>
      <c r="AC199" s="213"/>
      <c r="AD199" s="213"/>
      <c r="AE199" s="213"/>
      <c r="AF199" s="213"/>
      <c r="AG199" s="213" t="s">
        <v>191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3">
      <c r="A200" s="220"/>
      <c r="B200" s="221"/>
      <c r="C200" s="257" t="s">
        <v>219</v>
      </c>
      <c r="D200" s="252"/>
      <c r="E200" s="253"/>
      <c r="F200" s="223"/>
      <c r="G200" s="223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23"/>
      <c r="Z200" s="213"/>
      <c r="AA200" s="213"/>
      <c r="AB200" s="213"/>
      <c r="AC200" s="213"/>
      <c r="AD200" s="213"/>
      <c r="AE200" s="213"/>
      <c r="AF200" s="213"/>
      <c r="AG200" s="213" t="s">
        <v>191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2">
      <c r="A201" s="220"/>
      <c r="B201" s="221"/>
      <c r="C201" s="246"/>
      <c r="D201" s="241"/>
      <c r="E201" s="241"/>
      <c r="F201" s="241"/>
      <c r="G201" s="241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3"/>
      <c r="AA201" s="213"/>
      <c r="AB201" s="213"/>
      <c r="AC201" s="213"/>
      <c r="AD201" s="213"/>
      <c r="AE201" s="213"/>
      <c r="AF201" s="213"/>
      <c r="AG201" s="213" t="s">
        <v>144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>
      <c r="A202" s="232">
        <v>37</v>
      </c>
      <c r="B202" s="233" t="s">
        <v>305</v>
      </c>
      <c r="C202" s="244" t="s">
        <v>306</v>
      </c>
      <c r="D202" s="234" t="s">
        <v>184</v>
      </c>
      <c r="E202" s="235">
        <v>20</v>
      </c>
      <c r="F202" s="236"/>
      <c r="G202" s="237">
        <f>ROUND(E202*F202,2)</f>
        <v>0</v>
      </c>
      <c r="H202" s="236"/>
      <c r="I202" s="237">
        <f>ROUND(E202*H202,2)</f>
        <v>0</v>
      </c>
      <c r="J202" s="236"/>
      <c r="K202" s="237">
        <f>ROUND(E202*J202,2)</f>
        <v>0</v>
      </c>
      <c r="L202" s="237">
        <v>21</v>
      </c>
      <c r="M202" s="237">
        <f>G202*(1+L202/100)</f>
        <v>0</v>
      </c>
      <c r="N202" s="235">
        <v>0.33206000000000002</v>
      </c>
      <c r="O202" s="235">
        <f>ROUND(E202*N202,2)</f>
        <v>6.64</v>
      </c>
      <c r="P202" s="235">
        <v>0</v>
      </c>
      <c r="Q202" s="235">
        <f>ROUND(E202*P202,2)</f>
        <v>0</v>
      </c>
      <c r="R202" s="237" t="s">
        <v>185</v>
      </c>
      <c r="S202" s="237" t="s">
        <v>138</v>
      </c>
      <c r="T202" s="238" t="s">
        <v>138</v>
      </c>
      <c r="U202" s="223">
        <v>2.5000000000000001E-2</v>
      </c>
      <c r="V202" s="223">
        <f>ROUND(E202*U202,2)</f>
        <v>0.5</v>
      </c>
      <c r="W202" s="223"/>
      <c r="X202" s="223" t="s">
        <v>186</v>
      </c>
      <c r="Y202" s="223" t="s">
        <v>140</v>
      </c>
      <c r="Z202" s="213"/>
      <c r="AA202" s="213"/>
      <c r="AB202" s="213"/>
      <c r="AC202" s="213"/>
      <c r="AD202" s="213"/>
      <c r="AE202" s="213"/>
      <c r="AF202" s="213"/>
      <c r="AG202" s="213" t="s">
        <v>187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2">
      <c r="A203" s="220"/>
      <c r="B203" s="221"/>
      <c r="C203" s="256" t="s">
        <v>307</v>
      </c>
      <c r="D203" s="254"/>
      <c r="E203" s="254"/>
      <c r="F203" s="254"/>
      <c r="G203" s="254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3"/>
      <c r="AA203" s="213"/>
      <c r="AB203" s="213"/>
      <c r="AC203" s="213"/>
      <c r="AD203" s="213"/>
      <c r="AE203" s="213"/>
      <c r="AF203" s="213"/>
      <c r="AG203" s="213" t="s">
        <v>189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2">
      <c r="A204" s="220"/>
      <c r="B204" s="221"/>
      <c r="C204" s="257" t="s">
        <v>480</v>
      </c>
      <c r="D204" s="252"/>
      <c r="E204" s="253">
        <v>20</v>
      </c>
      <c r="F204" s="223"/>
      <c r="G204" s="223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3"/>
      <c r="AA204" s="213"/>
      <c r="AB204" s="213"/>
      <c r="AC204" s="213"/>
      <c r="AD204" s="213"/>
      <c r="AE204" s="213"/>
      <c r="AF204" s="213"/>
      <c r="AG204" s="213" t="s">
        <v>191</v>
      </c>
      <c r="AH204" s="213">
        <v>5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2">
      <c r="A205" s="220"/>
      <c r="B205" s="221"/>
      <c r="C205" s="246"/>
      <c r="D205" s="241"/>
      <c r="E205" s="241"/>
      <c r="F205" s="241"/>
      <c r="G205" s="241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23"/>
      <c r="Z205" s="213"/>
      <c r="AA205" s="213"/>
      <c r="AB205" s="213"/>
      <c r="AC205" s="213"/>
      <c r="AD205" s="213"/>
      <c r="AE205" s="213"/>
      <c r="AF205" s="213"/>
      <c r="AG205" s="213" t="s">
        <v>144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>
      <c r="A206" s="232">
        <v>38</v>
      </c>
      <c r="B206" s="233" t="s">
        <v>481</v>
      </c>
      <c r="C206" s="244" t="s">
        <v>482</v>
      </c>
      <c r="D206" s="234" t="s">
        <v>184</v>
      </c>
      <c r="E206" s="235">
        <v>380.5</v>
      </c>
      <c r="F206" s="236"/>
      <c r="G206" s="237">
        <f>ROUND(E206*F206,2)</f>
        <v>0</v>
      </c>
      <c r="H206" s="236"/>
      <c r="I206" s="237">
        <f>ROUND(E206*H206,2)</f>
        <v>0</v>
      </c>
      <c r="J206" s="236"/>
      <c r="K206" s="237">
        <f>ROUND(E206*J206,2)</f>
        <v>0</v>
      </c>
      <c r="L206" s="237">
        <v>21</v>
      </c>
      <c r="M206" s="237">
        <f>G206*(1+L206/100)</f>
        <v>0</v>
      </c>
      <c r="N206" s="235">
        <v>0.38313999999999998</v>
      </c>
      <c r="O206" s="235">
        <f>ROUND(E206*N206,2)</f>
        <v>145.78</v>
      </c>
      <c r="P206" s="235">
        <v>0</v>
      </c>
      <c r="Q206" s="235">
        <f>ROUND(E206*P206,2)</f>
        <v>0</v>
      </c>
      <c r="R206" s="237" t="s">
        <v>185</v>
      </c>
      <c r="S206" s="237" t="s">
        <v>138</v>
      </c>
      <c r="T206" s="238" t="s">
        <v>138</v>
      </c>
      <c r="U206" s="223">
        <v>2.5999999999999999E-2</v>
      </c>
      <c r="V206" s="223">
        <f>ROUND(E206*U206,2)</f>
        <v>9.89</v>
      </c>
      <c r="W206" s="223"/>
      <c r="X206" s="223" t="s">
        <v>186</v>
      </c>
      <c r="Y206" s="223" t="s">
        <v>140</v>
      </c>
      <c r="Z206" s="213"/>
      <c r="AA206" s="213"/>
      <c r="AB206" s="213"/>
      <c r="AC206" s="213"/>
      <c r="AD206" s="213"/>
      <c r="AE206" s="213"/>
      <c r="AF206" s="213"/>
      <c r="AG206" s="213" t="s">
        <v>187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2">
      <c r="A207" s="220"/>
      <c r="B207" s="221"/>
      <c r="C207" s="256" t="s">
        <v>307</v>
      </c>
      <c r="D207" s="254"/>
      <c r="E207" s="254"/>
      <c r="F207" s="254"/>
      <c r="G207" s="254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3"/>
      <c r="AA207" s="213"/>
      <c r="AB207" s="213"/>
      <c r="AC207" s="213"/>
      <c r="AD207" s="213"/>
      <c r="AE207" s="213"/>
      <c r="AF207" s="213"/>
      <c r="AG207" s="213" t="s">
        <v>189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2">
      <c r="A208" s="220"/>
      <c r="B208" s="221"/>
      <c r="C208" s="257" t="s">
        <v>483</v>
      </c>
      <c r="D208" s="252"/>
      <c r="E208" s="253">
        <v>376</v>
      </c>
      <c r="F208" s="223"/>
      <c r="G208" s="22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3"/>
      <c r="AA208" s="213"/>
      <c r="AB208" s="213"/>
      <c r="AC208" s="213"/>
      <c r="AD208" s="213"/>
      <c r="AE208" s="213"/>
      <c r="AF208" s="213"/>
      <c r="AG208" s="213" t="s">
        <v>191</v>
      </c>
      <c r="AH208" s="213">
        <v>5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3">
      <c r="A209" s="220"/>
      <c r="B209" s="221"/>
      <c r="C209" s="257" t="s">
        <v>484</v>
      </c>
      <c r="D209" s="252"/>
      <c r="E209" s="253">
        <v>4.5</v>
      </c>
      <c r="F209" s="223"/>
      <c r="G209" s="223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23"/>
      <c r="Z209" s="213"/>
      <c r="AA209" s="213"/>
      <c r="AB209" s="213"/>
      <c r="AC209" s="213"/>
      <c r="AD209" s="213"/>
      <c r="AE209" s="213"/>
      <c r="AF209" s="213"/>
      <c r="AG209" s="213" t="s">
        <v>191</v>
      </c>
      <c r="AH209" s="213">
        <v>5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2">
      <c r="A210" s="220"/>
      <c r="B210" s="221"/>
      <c r="C210" s="246"/>
      <c r="D210" s="241"/>
      <c r="E210" s="241"/>
      <c r="F210" s="241"/>
      <c r="G210" s="241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3"/>
      <c r="AA210" s="213"/>
      <c r="AB210" s="213"/>
      <c r="AC210" s="213"/>
      <c r="AD210" s="213"/>
      <c r="AE210" s="213"/>
      <c r="AF210" s="213"/>
      <c r="AG210" s="213" t="s">
        <v>144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>
      <c r="A211" s="232">
        <v>39</v>
      </c>
      <c r="B211" s="233" t="s">
        <v>309</v>
      </c>
      <c r="C211" s="244" t="s">
        <v>310</v>
      </c>
      <c r="D211" s="234" t="s">
        <v>184</v>
      </c>
      <c r="E211" s="235">
        <v>65</v>
      </c>
      <c r="F211" s="236"/>
      <c r="G211" s="237">
        <f>ROUND(E211*F211,2)</f>
        <v>0</v>
      </c>
      <c r="H211" s="236"/>
      <c r="I211" s="237">
        <f>ROUND(E211*H211,2)</f>
        <v>0</v>
      </c>
      <c r="J211" s="236"/>
      <c r="K211" s="237">
        <f>ROUND(E211*J211,2)</f>
        <v>0</v>
      </c>
      <c r="L211" s="237">
        <v>21</v>
      </c>
      <c r="M211" s="237">
        <f>G211*(1+L211/100)</f>
        <v>0</v>
      </c>
      <c r="N211" s="235">
        <v>0.38956000000000002</v>
      </c>
      <c r="O211" s="235">
        <f>ROUND(E211*N211,2)</f>
        <v>25.32</v>
      </c>
      <c r="P211" s="235">
        <v>0</v>
      </c>
      <c r="Q211" s="235">
        <f>ROUND(E211*P211,2)</f>
        <v>0</v>
      </c>
      <c r="R211" s="237" t="s">
        <v>185</v>
      </c>
      <c r="S211" s="237" t="s">
        <v>138</v>
      </c>
      <c r="T211" s="238" t="s">
        <v>138</v>
      </c>
      <c r="U211" s="223">
        <v>7.9049999999999995E-2</v>
      </c>
      <c r="V211" s="223">
        <f>ROUND(E211*U211,2)</f>
        <v>5.14</v>
      </c>
      <c r="W211" s="223"/>
      <c r="X211" s="223" t="s">
        <v>186</v>
      </c>
      <c r="Y211" s="223" t="s">
        <v>140</v>
      </c>
      <c r="Z211" s="213"/>
      <c r="AA211" s="213"/>
      <c r="AB211" s="213"/>
      <c r="AC211" s="213"/>
      <c r="AD211" s="213"/>
      <c r="AE211" s="213"/>
      <c r="AF211" s="213"/>
      <c r="AG211" s="213" t="s">
        <v>187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2">
      <c r="A212" s="220"/>
      <c r="B212" s="221"/>
      <c r="C212" s="256" t="s">
        <v>311</v>
      </c>
      <c r="D212" s="254"/>
      <c r="E212" s="254"/>
      <c r="F212" s="254"/>
      <c r="G212" s="254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3"/>
      <c r="AA212" s="213"/>
      <c r="AB212" s="213"/>
      <c r="AC212" s="213"/>
      <c r="AD212" s="213"/>
      <c r="AE212" s="213"/>
      <c r="AF212" s="213"/>
      <c r="AG212" s="213" t="s">
        <v>189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2">
      <c r="A213" s="220"/>
      <c r="B213" s="221"/>
      <c r="C213" s="257" t="s">
        <v>485</v>
      </c>
      <c r="D213" s="252"/>
      <c r="E213" s="253">
        <v>65</v>
      </c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191</v>
      </c>
      <c r="AH213" s="213">
        <v>5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2">
      <c r="A214" s="220"/>
      <c r="B214" s="221"/>
      <c r="C214" s="246"/>
      <c r="D214" s="241"/>
      <c r="E214" s="241"/>
      <c r="F214" s="241"/>
      <c r="G214" s="241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3"/>
      <c r="AA214" s="213"/>
      <c r="AB214" s="213"/>
      <c r="AC214" s="213"/>
      <c r="AD214" s="213"/>
      <c r="AE214" s="213"/>
      <c r="AF214" s="213"/>
      <c r="AG214" s="213" t="s">
        <v>144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>
      <c r="A215" s="232">
        <v>40</v>
      </c>
      <c r="B215" s="233" t="s">
        <v>313</v>
      </c>
      <c r="C215" s="244" t="s">
        <v>486</v>
      </c>
      <c r="D215" s="234" t="s">
        <v>184</v>
      </c>
      <c r="E215" s="235">
        <v>20</v>
      </c>
      <c r="F215" s="236"/>
      <c r="G215" s="237">
        <f>ROUND(E215*F215,2)</f>
        <v>0</v>
      </c>
      <c r="H215" s="236"/>
      <c r="I215" s="237">
        <f>ROUND(E215*H215,2)</f>
        <v>0</v>
      </c>
      <c r="J215" s="236"/>
      <c r="K215" s="237">
        <f>ROUND(E215*J215,2)</f>
        <v>0</v>
      </c>
      <c r="L215" s="237">
        <v>21</v>
      </c>
      <c r="M215" s="237">
        <f>G215*(1+L215/100)</f>
        <v>0</v>
      </c>
      <c r="N215" s="235">
        <v>6.0099999999999997E-3</v>
      </c>
      <c r="O215" s="235">
        <f>ROUND(E215*N215,2)</f>
        <v>0.12</v>
      </c>
      <c r="P215" s="235">
        <v>0</v>
      </c>
      <c r="Q215" s="235">
        <f>ROUND(E215*P215,2)</f>
        <v>0</v>
      </c>
      <c r="R215" s="237" t="s">
        <v>185</v>
      </c>
      <c r="S215" s="237" t="s">
        <v>315</v>
      </c>
      <c r="T215" s="238" t="s">
        <v>315</v>
      </c>
      <c r="U215" s="223">
        <v>4.0000000000000001E-3</v>
      </c>
      <c r="V215" s="223">
        <f>ROUND(E215*U215,2)</f>
        <v>0.08</v>
      </c>
      <c r="W215" s="223"/>
      <c r="X215" s="223" t="s">
        <v>186</v>
      </c>
      <c r="Y215" s="223" t="s">
        <v>140</v>
      </c>
      <c r="Z215" s="213"/>
      <c r="AA215" s="213"/>
      <c r="AB215" s="213"/>
      <c r="AC215" s="213"/>
      <c r="AD215" s="213"/>
      <c r="AE215" s="213"/>
      <c r="AF215" s="213"/>
      <c r="AG215" s="213" t="s">
        <v>187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2">
      <c r="A216" s="220"/>
      <c r="B216" s="221"/>
      <c r="C216" s="257" t="s">
        <v>480</v>
      </c>
      <c r="D216" s="252"/>
      <c r="E216" s="253">
        <v>20</v>
      </c>
      <c r="F216" s="223"/>
      <c r="G216" s="223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23"/>
      <c r="Z216" s="213"/>
      <c r="AA216" s="213"/>
      <c r="AB216" s="213"/>
      <c r="AC216" s="213"/>
      <c r="AD216" s="213"/>
      <c r="AE216" s="213"/>
      <c r="AF216" s="213"/>
      <c r="AG216" s="213" t="s">
        <v>191</v>
      </c>
      <c r="AH216" s="213">
        <v>5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2">
      <c r="A217" s="220"/>
      <c r="B217" s="221"/>
      <c r="C217" s="246"/>
      <c r="D217" s="241"/>
      <c r="E217" s="241"/>
      <c r="F217" s="241"/>
      <c r="G217" s="241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3"/>
      <c r="AA217" s="213"/>
      <c r="AB217" s="213"/>
      <c r="AC217" s="213"/>
      <c r="AD217" s="213"/>
      <c r="AE217" s="213"/>
      <c r="AF217" s="213"/>
      <c r="AG217" s="213" t="s">
        <v>144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ht="22.5" outlineLevel="1">
      <c r="A218" s="232">
        <v>41</v>
      </c>
      <c r="B218" s="233" t="s">
        <v>317</v>
      </c>
      <c r="C218" s="244" t="s">
        <v>487</v>
      </c>
      <c r="D218" s="234" t="s">
        <v>184</v>
      </c>
      <c r="E218" s="235">
        <v>142</v>
      </c>
      <c r="F218" s="236"/>
      <c r="G218" s="237">
        <f>ROUND(E218*F218,2)</f>
        <v>0</v>
      </c>
      <c r="H218" s="236"/>
      <c r="I218" s="237">
        <f>ROUND(E218*H218,2)</f>
        <v>0</v>
      </c>
      <c r="J218" s="236"/>
      <c r="K218" s="237">
        <f>ROUND(E218*J218,2)</f>
        <v>0</v>
      </c>
      <c r="L218" s="237">
        <v>21</v>
      </c>
      <c r="M218" s="237">
        <f>G218*(1+L218/100)</f>
        <v>0</v>
      </c>
      <c r="N218" s="235">
        <v>6.0999999999999997E-4</v>
      </c>
      <c r="O218" s="235">
        <f>ROUND(E218*N218,2)</f>
        <v>0.09</v>
      </c>
      <c r="P218" s="235">
        <v>0</v>
      </c>
      <c r="Q218" s="235">
        <f>ROUND(E218*P218,2)</f>
        <v>0</v>
      </c>
      <c r="R218" s="237" t="s">
        <v>185</v>
      </c>
      <c r="S218" s="237" t="s">
        <v>315</v>
      </c>
      <c r="T218" s="238" t="s">
        <v>315</v>
      </c>
      <c r="U218" s="223">
        <v>2E-3</v>
      </c>
      <c r="V218" s="223">
        <f>ROUND(E218*U218,2)</f>
        <v>0.28000000000000003</v>
      </c>
      <c r="W218" s="223"/>
      <c r="X218" s="223" t="s">
        <v>186</v>
      </c>
      <c r="Y218" s="223" t="s">
        <v>140</v>
      </c>
      <c r="Z218" s="213"/>
      <c r="AA218" s="213"/>
      <c r="AB218" s="213"/>
      <c r="AC218" s="213"/>
      <c r="AD218" s="213"/>
      <c r="AE218" s="213"/>
      <c r="AF218" s="213"/>
      <c r="AG218" s="213" t="s">
        <v>187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2">
      <c r="A219" s="220"/>
      <c r="B219" s="221"/>
      <c r="C219" s="256" t="s">
        <v>488</v>
      </c>
      <c r="D219" s="254"/>
      <c r="E219" s="254"/>
      <c r="F219" s="254"/>
      <c r="G219" s="254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3"/>
      <c r="AA219" s="213"/>
      <c r="AB219" s="213"/>
      <c r="AC219" s="213"/>
      <c r="AD219" s="213"/>
      <c r="AE219" s="213"/>
      <c r="AF219" s="213"/>
      <c r="AG219" s="213" t="s">
        <v>189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2">
      <c r="A220" s="220"/>
      <c r="B220" s="221"/>
      <c r="C220" s="257" t="s">
        <v>489</v>
      </c>
      <c r="D220" s="252"/>
      <c r="E220" s="253">
        <v>142</v>
      </c>
      <c r="F220" s="223"/>
      <c r="G220" s="22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3"/>
      <c r="AA220" s="213"/>
      <c r="AB220" s="213"/>
      <c r="AC220" s="213"/>
      <c r="AD220" s="213"/>
      <c r="AE220" s="213"/>
      <c r="AF220" s="213"/>
      <c r="AG220" s="213" t="s">
        <v>191</v>
      </c>
      <c r="AH220" s="213">
        <v>5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2">
      <c r="A221" s="220"/>
      <c r="B221" s="221"/>
      <c r="C221" s="246"/>
      <c r="D221" s="241"/>
      <c r="E221" s="241"/>
      <c r="F221" s="241"/>
      <c r="G221" s="241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3"/>
      <c r="AA221" s="213"/>
      <c r="AB221" s="213"/>
      <c r="AC221" s="213"/>
      <c r="AD221" s="213"/>
      <c r="AE221" s="213"/>
      <c r="AF221" s="213"/>
      <c r="AG221" s="213" t="s">
        <v>144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ht="22.5" outlineLevel="1">
      <c r="A222" s="232">
        <v>42</v>
      </c>
      <c r="B222" s="233" t="s">
        <v>320</v>
      </c>
      <c r="C222" s="244" t="s">
        <v>321</v>
      </c>
      <c r="D222" s="234" t="s">
        <v>184</v>
      </c>
      <c r="E222" s="235">
        <v>142</v>
      </c>
      <c r="F222" s="236"/>
      <c r="G222" s="237">
        <f>ROUND(E222*F222,2)</f>
        <v>0</v>
      </c>
      <c r="H222" s="236"/>
      <c r="I222" s="237">
        <f>ROUND(E222*H222,2)</f>
        <v>0</v>
      </c>
      <c r="J222" s="236"/>
      <c r="K222" s="237">
        <f>ROUND(E222*J222,2)</f>
        <v>0</v>
      </c>
      <c r="L222" s="237">
        <v>21</v>
      </c>
      <c r="M222" s="237">
        <f>G222*(1+L222/100)</f>
        <v>0</v>
      </c>
      <c r="N222" s="235">
        <v>0.12715000000000001</v>
      </c>
      <c r="O222" s="235">
        <f>ROUND(E222*N222,2)</f>
        <v>18.059999999999999</v>
      </c>
      <c r="P222" s="235">
        <v>0</v>
      </c>
      <c r="Q222" s="235">
        <f>ROUND(E222*P222,2)</f>
        <v>0</v>
      </c>
      <c r="R222" s="237" t="s">
        <v>185</v>
      </c>
      <c r="S222" s="237" t="s">
        <v>138</v>
      </c>
      <c r="T222" s="238" t="s">
        <v>138</v>
      </c>
      <c r="U222" s="223">
        <v>7.1999999999999995E-2</v>
      </c>
      <c r="V222" s="223">
        <f>ROUND(E222*U222,2)</f>
        <v>10.220000000000001</v>
      </c>
      <c r="W222" s="223"/>
      <c r="X222" s="223" t="s">
        <v>186</v>
      </c>
      <c r="Y222" s="223" t="s">
        <v>140</v>
      </c>
      <c r="Z222" s="213"/>
      <c r="AA222" s="213"/>
      <c r="AB222" s="213"/>
      <c r="AC222" s="213"/>
      <c r="AD222" s="213"/>
      <c r="AE222" s="213"/>
      <c r="AF222" s="213"/>
      <c r="AG222" s="213" t="s">
        <v>187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2">
      <c r="A223" s="220"/>
      <c r="B223" s="221"/>
      <c r="C223" s="257" t="s">
        <v>480</v>
      </c>
      <c r="D223" s="252"/>
      <c r="E223" s="253">
        <v>20</v>
      </c>
      <c r="F223" s="223"/>
      <c r="G223" s="223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3"/>
      <c r="AA223" s="213"/>
      <c r="AB223" s="213"/>
      <c r="AC223" s="213"/>
      <c r="AD223" s="213"/>
      <c r="AE223" s="213"/>
      <c r="AF223" s="213"/>
      <c r="AG223" s="213" t="s">
        <v>191</v>
      </c>
      <c r="AH223" s="213">
        <v>5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3">
      <c r="A224" s="220"/>
      <c r="B224" s="221"/>
      <c r="C224" s="257" t="s">
        <v>490</v>
      </c>
      <c r="D224" s="252"/>
      <c r="E224" s="253">
        <v>122</v>
      </c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3"/>
      <c r="AA224" s="213"/>
      <c r="AB224" s="213"/>
      <c r="AC224" s="213"/>
      <c r="AD224" s="213"/>
      <c r="AE224" s="213"/>
      <c r="AF224" s="213"/>
      <c r="AG224" s="213" t="s">
        <v>191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3">
      <c r="A225" s="220"/>
      <c r="B225" s="221"/>
      <c r="C225" s="257" t="s">
        <v>219</v>
      </c>
      <c r="D225" s="252"/>
      <c r="E225" s="253"/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3"/>
      <c r="AA225" s="213"/>
      <c r="AB225" s="213"/>
      <c r="AC225" s="213"/>
      <c r="AD225" s="213"/>
      <c r="AE225" s="213"/>
      <c r="AF225" s="213"/>
      <c r="AG225" s="213" t="s">
        <v>191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2">
      <c r="A226" s="220"/>
      <c r="B226" s="221"/>
      <c r="C226" s="246"/>
      <c r="D226" s="241"/>
      <c r="E226" s="241"/>
      <c r="F226" s="241"/>
      <c r="G226" s="241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23"/>
      <c r="Z226" s="213"/>
      <c r="AA226" s="213"/>
      <c r="AB226" s="213"/>
      <c r="AC226" s="213"/>
      <c r="AD226" s="213"/>
      <c r="AE226" s="213"/>
      <c r="AF226" s="213"/>
      <c r="AG226" s="213" t="s">
        <v>144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>
      <c r="A227" s="232">
        <v>43</v>
      </c>
      <c r="B227" s="233" t="s">
        <v>491</v>
      </c>
      <c r="C227" s="244" t="s">
        <v>492</v>
      </c>
      <c r="D227" s="234" t="s">
        <v>184</v>
      </c>
      <c r="E227" s="235">
        <v>376</v>
      </c>
      <c r="F227" s="236"/>
      <c r="G227" s="237">
        <f>ROUND(E227*F227,2)</f>
        <v>0</v>
      </c>
      <c r="H227" s="236"/>
      <c r="I227" s="237">
        <f>ROUND(E227*H227,2)</f>
        <v>0</v>
      </c>
      <c r="J227" s="236"/>
      <c r="K227" s="237">
        <f>ROUND(E227*J227,2)</f>
        <v>0</v>
      </c>
      <c r="L227" s="237">
        <v>21</v>
      </c>
      <c r="M227" s="237">
        <f>G227*(1+L227/100)</f>
        <v>0</v>
      </c>
      <c r="N227" s="235">
        <v>7.3899999999999993E-2</v>
      </c>
      <c r="O227" s="235">
        <f>ROUND(E227*N227,2)</f>
        <v>27.79</v>
      </c>
      <c r="P227" s="235">
        <v>0</v>
      </c>
      <c r="Q227" s="235">
        <f>ROUND(E227*P227,2)</f>
        <v>0</v>
      </c>
      <c r="R227" s="237" t="s">
        <v>185</v>
      </c>
      <c r="S227" s="237" t="s">
        <v>138</v>
      </c>
      <c r="T227" s="238" t="s">
        <v>138</v>
      </c>
      <c r="U227" s="223">
        <v>0.45200000000000001</v>
      </c>
      <c r="V227" s="223">
        <f>ROUND(E227*U227,2)</f>
        <v>169.95</v>
      </c>
      <c r="W227" s="223"/>
      <c r="X227" s="223" t="s">
        <v>186</v>
      </c>
      <c r="Y227" s="223" t="s">
        <v>140</v>
      </c>
      <c r="Z227" s="213"/>
      <c r="AA227" s="213"/>
      <c r="AB227" s="213"/>
      <c r="AC227" s="213"/>
      <c r="AD227" s="213"/>
      <c r="AE227" s="213"/>
      <c r="AF227" s="213"/>
      <c r="AG227" s="213" t="s">
        <v>187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ht="22.5" outlineLevel="2">
      <c r="A228" s="220"/>
      <c r="B228" s="221"/>
      <c r="C228" s="256" t="s">
        <v>326</v>
      </c>
      <c r="D228" s="254"/>
      <c r="E228" s="254"/>
      <c r="F228" s="254"/>
      <c r="G228" s="254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23"/>
      <c r="Z228" s="213"/>
      <c r="AA228" s="213"/>
      <c r="AB228" s="213"/>
      <c r="AC228" s="213"/>
      <c r="AD228" s="213"/>
      <c r="AE228" s="213"/>
      <c r="AF228" s="213"/>
      <c r="AG228" s="213" t="s">
        <v>189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39" t="str">
        <f>C228</f>
        <v>s provedením lože z kameniva drceného, s vyplněním spár, s dvojitým hutněním a se smetením přebytečného materiálu na krajnici. S dodáním hmot pro lože a výplň spár.</v>
      </c>
      <c r="BB228" s="213"/>
      <c r="BC228" s="213"/>
      <c r="BD228" s="213"/>
      <c r="BE228" s="213"/>
      <c r="BF228" s="213"/>
      <c r="BG228" s="213"/>
      <c r="BH228" s="213"/>
    </row>
    <row r="229" spans="1:60" outlineLevel="2">
      <c r="A229" s="220"/>
      <c r="B229" s="221"/>
      <c r="C229" s="257" t="s">
        <v>493</v>
      </c>
      <c r="D229" s="252"/>
      <c r="E229" s="253">
        <v>365</v>
      </c>
      <c r="F229" s="223"/>
      <c r="G229" s="223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23"/>
      <c r="Z229" s="213"/>
      <c r="AA229" s="213"/>
      <c r="AB229" s="213"/>
      <c r="AC229" s="213"/>
      <c r="AD229" s="213"/>
      <c r="AE229" s="213"/>
      <c r="AF229" s="213"/>
      <c r="AG229" s="213" t="s">
        <v>191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3">
      <c r="A230" s="220"/>
      <c r="B230" s="221"/>
      <c r="C230" s="257" t="s">
        <v>494</v>
      </c>
      <c r="D230" s="252"/>
      <c r="E230" s="253">
        <v>9</v>
      </c>
      <c r="F230" s="223"/>
      <c r="G230" s="22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3"/>
      <c r="AA230" s="213"/>
      <c r="AB230" s="213"/>
      <c r="AC230" s="213"/>
      <c r="AD230" s="213"/>
      <c r="AE230" s="213"/>
      <c r="AF230" s="213"/>
      <c r="AG230" s="213" t="s">
        <v>191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3">
      <c r="A231" s="220"/>
      <c r="B231" s="221"/>
      <c r="C231" s="257" t="s">
        <v>495</v>
      </c>
      <c r="D231" s="252"/>
      <c r="E231" s="253">
        <v>2</v>
      </c>
      <c r="F231" s="223"/>
      <c r="G231" s="223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23"/>
      <c r="Z231" s="213"/>
      <c r="AA231" s="213"/>
      <c r="AB231" s="213"/>
      <c r="AC231" s="213"/>
      <c r="AD231" s="213"/>
      <c r="AE231" s="213"/>
      <c r="AF231" s="213"/>
      <c r="AG231" s="213" t="s">
        <v>191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3">
      <c r="A232" s="220"/>
      <c r="B232" s="221"/>
      <c r="C232" s="257" t="s">
        <v>219</v>
      </c>
      <c r="D232" s="252"/>
      <c r="E232" s="253"/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3"/>
      <c r="AA232" s="213"/>
      <c r="AB232" s="213"/>
      <c r="AC232" s="213"/>
      <c r="AD232" s="213"/>
      <c r="AE232" s="213"/>
      <c r="AF232" s="213"/>
      <c r="AG232" s="213" t="s">
        <v>191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2">
      <c r="A233" s="220"/>
      <c r="B233" s="221"/>
      <c r="C233" s="246"/>
      <c r="D233" s="241"/>
      <c r="E233" s="241"/>
      <c r="F233" s="241"/>
      <c r="G233" s="241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3"/>
      <c r="AA233" s="213"/>
      <c r="AB233" s="213"/>
      <c r="AC233" s="213"/>
      <c r="AD233" s="213"/>
      <c r="AE233" s="213"/>
      <c r="AF233" s="213"/>
      <c r="AG233" s="213" t="s">
        <v>144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>
      <c r="A234" s="232">
        <v>44</v>
      </c>
      <c r="B234" s="233" t="s">
        <v>324</v>
      </c>
      <c r="C234" s="244" t="s">
        <v>325</v>
      </c>
      <c r="D234" s="234" t="s">
        <v>184</v>
      </c>
      <c r="E234" s="235">
        <v>4.5</v>
      </c>
      <c r="F234" s="236"/>
      <c r="G234" s="237">
        <f>ROUND(E234*F234,2)</f>
        <v>0</v>
      </c>
      <c r="H234" s="236"/>
      <c r="I234" s="237">
        <f>ROUND(E234*H234,2)</f>
        <v>0</v>
      </c>
      <c r="J234" s="236"/>
      <c r="K234" s="237">
        <f>ROUND(E234*J234,2)</f>
        <v>0</v>
      </c>
      <c r="L234" s="237">
        <v>21</v>
      </c>
      <c r="M234" s="237">
        <f>G234*(1+L234/100)</f>
        <v>0</v>
      </c>
      <c r="N234" s="235">
        <v>7.3899999999999993E-2</v>
      </c>
      <c r="O234" s="235">
        <f>ROUND(E234*N234,2)</f>
        <v>0.33</v>
      </c>
      <c r="P234" s="235">
        <v>0</v>
      </c>
      <c r="Q234" s="235">
        <f>ROUND(E234*P234,2)</f>
        <v>0</v>
      </c>
      <c r="R234" s="237" t="s">
        <v>185</v>
      </c>
      <c r="S234" s="237" t="s">
        <v>138</v>
      </c>
      <c r="T234" s="238" t="s">
        <v>138</v>
      </c>
      <c r="U234" s="223">
        <v>0.47799999999999998</v>
      </c>
      <c r="V234" s="223">
        <f>ROUND(E234*U234,2)</f>
        <v>2.15</v>
      </c>
      <c r="W234" s="223"/>
      <c r="X234" s="223" t="s">
        <v>186</v>
      </c>
      <c r="Y234" s="223" t="s">
        <v>140</v>
      </c>
      <c r="Z234" s="213"/>
      <c r="AA234" s="213"/>
      <c r="AB234" s="213"/>
      <c r="AC234" s="213"/>
      <c r="AD234" s="213"/>
      <c r="AE234" s="213"/>
      <c r="AF234" s="213"/>
      <c r="AG234" s="213" t="s">
        <v>187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ht="22.5" outlineLevel="2">
      <c r="A235" s="220"/>
      <c r="B235" s="221"/>
      <c r="C235" s="256" t="s">
        <v>326</v>
      </c>
      <c r="D235" s="254"/>
      <c r="E235" s="254"/>
      <c r="F235" s="254"/>
      <c r="G235" s="254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3"/>
      <c r="AA235" s="213"/>
      <c r="AB235" s="213"/>
      <c r="AC235" s="213"/>
      <c r="AD235" s="213"/>
      <c r="AE235" s="213"/>
      <c r="AF235" s="213"/>
      <c r="AG235" s="213" t="s">
        <v>189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39" t="str">
        <f>C235</f>
        <v>s provedením lože z kameniva drceného, s vyplněním spár, s dvojitým hutněním a se smetením přebytečného materiálu na krajnici. S dodáním hmot pro lože a výplň spár.</v>
      </c>
      <c r="BB235" s="213"/>
      <c r="BC235" s="213"/>
      <c r="BD235" s="213"/>
      <c r="BE235" s="213"/>
      <c r="BF235" s="213"/>
      <c r="BG235" s="213"/>
      <c r="BH235" s="213"/>
    </row>
    <row r="236" spans="1:60" ht="22.5" outlineLevel="2">
      <c r="A236" s="220"/>
      <c r="B236" s="221"/>
      <c r="C236" s="257" t="s">
        <v>496</v>
      </c>
      <c r="D236" s="252"/>
      <c r="E236" s="253">
        <v>4.5</v>
      </c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3"/>
      <c r="AA236" s="213"/>
      <c r="AB236" s="213"/>
      <c r="AC236" s="213"/>
      <c r="AD236" s="213"/>
      <c r="AE236" s="213"/>
      <c r="AF236" s="213"/>
      <c r="AG236" s="213" t="s">
        <v>191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3">
      <c r="A237" s="220"/>
      <c r="B237" s="221"/>
      <c r="C237" s="257" t="s">
        <v>219</v>
      </c>
      <c r="D237" s="252"/>
      <c r="E237" s="253"/>
      <c r="F237" s="223"/>
      <c r="G237" s="22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23"/>
      <c r="Z237" s="213"/>
      <c r="AA237" s="213"/>
      <c r="AB237" s="213"/>
      <c r="AC237" s="213"/>
      <c r="AD237" s="213"/>
      <c r="AE237" s="213"/>
      <c r="AF237" s="213"/>
      <c r="AG237" s="213" t="s">
        <v>191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2">
      <c r="A238" s="220"/>
      <c r="B238" s="221"/>
      <c r="C238" s="246"/>
      <c r="D238" s="241"/>
      <c r="E238" s="241"/>
      <c r="F238" s="241"/>
      <c r="G238" s="241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23"/>
      <c r="Z238" s="213"/>
      <c r="AA238" s="213"/>
      <c r="AB238" s="213"/>
      <c r="AC238" s="213"/>
      <c r="AD238" s="213"/>
      <c r="AE238" s="213"/>
      <c r="AF238" s="213"/>
      <c r="AG238" s="213" t="s">
        <v>144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>
      <c r="A239" s="232">
        <v>45</v>
      </c>
      <c r="B239" s="233" t="s">
        <v>324</v>
      </c>
      <c r="C239" s="244" t="s">
        <v>325</v>
      </c>
      <c r="D239" s="234" t="s">
        <v>184</v>
      </c>
      <c r="E239" s="235">
        <v>65</v>
      </c>
      <c r="F239" s="236"/>
      <c r="G239" s="237">
        <f>ROUND(E239*F239,2)</f>
        <v>0</v>
      </c>
      <c r="H239" s="236"/>
      <c r="I239" s="237">
        <f>ROUND(E239*H239,2)</f>
        <v>0</v>
      </c>
      <c r="J239" s="236"/>
      <c r="K239" s="237">
        <f>ROUND(E239*J239,2)</f>
        <v>0</v>
      </c>
      <c r="L239" s="237">
        <v>21</v>
      </c>
      <c r="M239" s="237">
        <f>G239*(1+L239/100)</f>
        <v>0</v>
      </c>
      <c r="N239" s="235">
        <v>7.3899999999999993E-2</v>
      </c>
      <c r="O239" s="235">
        <f>ROUND(E239*N239,2)</f>
        <v>4.8</v>
      </c>
      <c r="P239" s="235">
        <v>0</v>
      </c>
      <c r="Q239" s="235">
        <f>ROUND(E239*P239,2)</f>
        <v>0</v>
      </c>
      <c r="R239" s="237" t="s">
        <v>185</v>
      </c>
      <c r="S239" s="237" t="s">
        <v>138</v>
      </c>
      <c r="T239" s="238" t="s">
        <v>138</v>
      </c>
      <c r="U239" s="223">
        <v>0.47799999999999998</v>
      </c>
      <c r="V239" s="223">
        <f>ROUND(E239*U239,2)</f>
        <v>31.07</v>
      </c>
      <c r="W239" s="223"/>
      <c r="X239" s="223" t="s">
        <v>186</v>
      </c>
      <c r="Y239" s="223" t="s">
        <v>140</v>
      </c>
      <c r="Z239" s="213"/>
      <c r="AA239" s="213"/>
      <c r="AB239" s="213"/>
      <c r="AC239" s="213"/>
      <c r="AD239" s="213"/>
      <c r="AE239" s="213"/>
      <c r="AF239" s="213"/>
      <c r="AG239" s="213" t="s">
        <v>187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ht="22.5" outlineLevel="2">
      <c r="A240" s="220"/>
      <c r="B240" s="221"/>
      <c r="C240" s="256" t="s">
        <v>326</v>
      </c>
      <c r="D240" s="254"/>
      <c r="E240" s="254"/>
      <c r="F240" s="254"/>
      <c r="G240" s="254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23"/>
      <c r="Z240" s="213"/>
      <c r="AA240" s="213"/>
      <c r="AB240" s="213"/>
      <c r="AC240" s="213"/>
      <c r="AD240" s="213"/>
      <c r="AE240" s="213"/>
      <c r="AF240" s="213"/>
      <c r="AG240" s="213" t="s">
        <v>189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39" t="str">
        <f>C240</f>
        <v>s provedením lože z kameniva drceného, s vyplněním spár, s dvojitým hutněním a se smetením přebytečného materiálu na krajnici. S dodáním hmot pro lože a výplň spár.</v>
      </c>
      <c r="BB240" s="213"/>
      <c r="BC240" s="213"/>
      <c r="BD240" s="213"/>
      <c r="BE240" s="213"/>
      <c r="BF240" s="213"/>
      <c r="BG240" s="213"/>
      <c r="BH240" s="213"/>
    </row>
    <row r="241" spans="1:60" outlineLevel="2">
      <c r="A241" s="220"/>
      <c r="B241" s="221"/>
      <c r="C241" s="257" t="s">
        <v>497</v>
      </c>
      <c r="D241" s="252"/>
      <c r="E241" s="253">
        <v>35</v>
      </c>
      <c r="F241" s="223"/>
      <c r="G241" s="223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3"/>
      <c r="AA241" s="213"/>
      <c r="AB241" s="213"/>
      <c r="AC241" s="213"/>
      <c r="AD241" s="213"/>
      <c r="AE241" s="213"/>
      <c r="AF241" s="213"/>
      <c r="AG241" s="213" t="s">
        <v>191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3">
      <c r="A242" s="220"/>
      <c r="B242" s="221"/>
      <c r="C242" s="257" t="s">
        <v>498</v>
      </c>
      <c r="D242" s="252"/>
      <c r="E242" s="253">
        <v>13</v>
      </c>
      <c r="F242" s="223"/>
      <c r="G242" s="223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23"/>
      <c r="Z242" s="213"/>
      <c r="AA242" s="213"/>
      <c r="AB242" s="213"/>
      <c r="AC242" s="213"/>
      <c r="AD242" s="213"/>
      <c r="AE242" s="213"/>
      <c r="AF242" s="213"/>
      <c r="AG242" s="213" t="s">
        <v>191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3">
      <c r="A243" s="220"/>
      <c r="B243" s="221"/>
      <c r="C243" s="257" t="s">
        <v>499</v>
      </c>
      <c r="D243" s="252"/>
      <c r="E243" s="253">
        <v>17</v>
      </c>
      <c r="F243" s="223"/>
      <c r="G243" s="223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23"/>
      <c r="Z243" s="213"/>
      <c r="AA243" s="213"/>
      <c r="AB243" s="213"/>
      <c r="AC243" s="213"/>
      <c r="AD243" s="213"/>
      <c r="AE243" s="213"/>
      <c r="AF243" s="213"/>
      <c r="AG243" s="213" t="s">
        <v>191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3">
      <c r="A244" s="220"/>
      <c r="B244" s="221"/>
      <c r="C244" s="257" t="s">
        <v>219</v>
      </c>
      <c r="D244" s="252"/>
      <c r="E244" s="253"/>
      <c r="F244" s="223"/>
      <c r="G244" s="223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23"/>
      <c r="Z244" s="213"/>
      <c r="AA244" s="213"/>
      <c r="AB244" s="213"/>
      <c r="AC244" s="213"/>
      <c r="AD244" s="213"/>
      <c r="AE244" s="213"/>
      <c r="AF244" s="213"/>
      <c r="AG244" s="213" t="s">
        <v>191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2">
      <c r="A245" s="220"/>
      <c r="B245" s="221"/>
      <c r="C245" s="246"/>
      <c r="D245" s="241"/>
      <c r="E245" s="241"/>
      <c r="F245" s="241"/>
      <c r="G245" s="241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23"/>
      <c r="Z245" s="213"/>
      <c r="AA245" s="213"/>
      <c r="AB245" s="213"/>
      <c r="AC245" s="213"/>
      <c r="AD245" s="213"/>
      <c r="AE245" s="213"/>
      <c r="AF245" s="213"/>
      <c r="AG245" s="213" t="s">
        <v>144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>
      <c r="A246" s="232">
        <v>46</v>
      </c>
      <c r="B246" s="233" t="s">
        <v>500</v>
      </c>
      <c r="C246" s="244" t="s">
        <v>501</v>
      </c>
      <c r="D246" s="234" t="s">
        <v>209</v>
      </c>
      <c r="E246" s="235">
        <v>25</v>
      </c>
      <c r="F246" s="236"/>
      <c r="G246" s="237">
        <f>ROUND(E246*F246,2)</f>
        <v>0</v>
      </c>
      <c r="H246" s="236"/>
      <c r="I246" s="237">
        <f>ROUND(E246*H246,2)</f>
        <v>0</v>
      </c>
      <c r="J246" s="236"/>
      <c r="K246" s="237">
        <f>ROUND(E246*J246,2)</f>
        <v>0</v>
      </c>
      <c r="L246" s="237">
        <v>21</v>
      </c>
      <c r="M246" s="237">
        <f>G246*(1+L246/100)</f>
        <v>0</v>
      </c>
      <c r="N246" s="235">
        <v>0.27551999999999999</v>
      </c>
      <c r="O246" s="235">
        <f>ROUND(E246*N246,2)</f>
        <v>6.89</v>
      </c>
      <c r="P246" s="235">
        <v>0</v>
      </c>
      <c r="Q246" s="235">
        <f>ROUND(E246*P246,2)</f>
        <v>0</v>
      </c>
      <c r="R246" s="237" t="s">
        <v>266</v>
      </c>
      <c r="S246" s="237" t="s">
        <v>138</v>
      </c>
      <c r="T246" s="238" t="s">
        <v>138</v>
      </c>
      <c r="U246" s="223">
        <v>0</v>
      </c>
      <c r="V246" s="223">
        <f>ROUND(E246*U246,2)</f>
        <v>0</v>
      </c>
      <c r="W246" s="223"/>
      <c r="X246" s="223" t="s">
        <v>267</v>
      </c>
      <c r="Y246" s="223" t="s">
        <v>140</v>
      </c>
      <c r="Z246" s="213"/>
      <c r="AA246" s="213"/>
      <c r="AB246" s="213"/>
      <c r="AC246" s="213"/>
      <c r="AD246" s="213"/>
      <c r="AE246" s="213"/>
      <c r="AF246" s="213"/>
      <c r="AG246" s="213" t="s">
        <v>268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ht="22.5" outlineLevel="2">
      <c r="A247" s="220"/>
      <c r="B247" s="221"/>
      <c r="C247" s="256" t="s">
        <v>502</v>
      </c>
      <c r="D247" s="254"/>
      <c r="E247" s="254"/>
      <c r="F247" s="254"/>
      <c r="G247" s="254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23"/>
      <c r="Z247" s="213"/>
      <c r="AA247" s="213"/>
      <c r="AB247" s="213"/>
      <c r="AC247" s="213"/>
      <c r="AD247" s="213"/>
      <c r="AE247" s="213"/>
      <c r="AF247" s="213"/>
      <c r="AG247" s="213" t="s">
        <v>189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39" t="str">
        <f>C247</f>
        <v>montáž odvodňovacích žlabů a vpustí k odvodňovacím žlabům z polymerbetonu, včetně betonového lože popř. obetonování, s dodávkou žlabů a vpustí.</v>
      </c>
      <c r="BB247" s="213"/>
      <c r="BC247" s="213"/>
      <c r="BD247" s="213"/>
      <c r="BE247" s="213"/>
      <c r="BF247" s="213"/>
      <c r="BG247" s="213"/>
      <c r="BH247" s="213"/>
    </row>
    <row r="248" spans="1:60" outlineLevel="2">
      <c r="A248" s="220"/>
      <c r="B248" s="221"/>
      <c r="C248" s="257" t="s">
        <v>503</v>
      </c>
      <c r="D248" s="252"/>
      <c r="E248" s="253">
        <v>25</v>
      </c>
      <c r="F248" s="223"/>
      <c r="G248" s="223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23"/>
      <c r="Z248" s="213"/>
      <c r="AA248" s="213"/>
      <c r="AB248" s="213"/>
      <c r="AC248" s="213"/>
      <c r="AD248" s="213"/>
      <c r="AE248" s="213"/>
      <c r="AF248" s="213"/>
      <c r="AG248" s="213" t="s">
        <v>191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3">
      <c r="A249" s="220"/>
      <c r="B249" s="221"/>
      <c r="C249" s="257" t="s">
        <v>219</v>
      </c>
      <c r="D249" s="252"/>
      <c r="E249" s="253"/>
      <c r="F249" s="223"/>
      <c r="G249" s="223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23"/>
      <c r="Z249" s="213"/>
      <c r="AA249" s="213"/>
      <c r="AB249" s="213"/>
      <c r="AC249" s="213"/>
      <c r="AD249" s="213"/>
      <c r="AE249" s="213"/>
      <c r="AF249" s="213"/>
      <c r="AG249" s="213" t="s">
        <v>191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2">
      <c r="A250" s="220"/>
      <c r="B250" s="221"/>
      <c r="C250" s="246"/>
      <c r="D250" s="241"/>
      <c r="E250" s="241"/>
      <c r="F250" s="241"/>
      <c r="G250" s="241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3"/>
      <c r="AA250" s="213"/>
      <c r="AB250" s="213"/>
      <c r="AC250" s="213"/>
      <c r="AD250" s="213"/>
      <c r="AE250" s="213"/>
      <c r="AF250" s="213"/>
      <c r="AG250" s="213" t="s">
        <v>144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ht="22.5" outlineLevel="1">
      <c r="A251" s="232">
        <v>47</v>
      </c>
      <c r="B251" s="233" t="s">
        <v>504</v>
      </c>
      <c r="C251" s="244" t="s">
        <v>505</v>
      </c>
      <c r="D251" s="234" t="s">
        <v>281</v>
      </c>
      <c r="E251" s="235">
        <v>7</v>
      </c>
      <c r="F251" s="236"/>
      <c r="G251" s="237">
        <f>ROUND(E251*F251,2)</f>
        <v>0</v>
      </c>
      <c r="H251" s="236"/>
      <c r="I251" s="237">
        <f>ROUND(E251*H251,2)</f>
        <v>0</v>
      </c>
      <c r="J251" s="236"/>
      <c r="K251" s="237">
        <f>ROUND(E251*J251,2)</f>
        <v>0</v>
      </c>
      <c r="L251" s="237">
        <v>21</v>
      </c>
      <c r="M251" s="237">
        <f>G251*(1+L251/100)</f>
        <v>0</v>
      </c>
      <c r="N251" s="235">
        <v>0.16572999999999999</v>
      </c>
      <c r="O251" s="235">
        <f>ROUND(E251*N251,2)</f>
        <v>1.1599999999999999</v>
      </c>
      <c r="P251" s="235">
        <v>0</v>
      </c>
      <c r="Q251" s="235">
        <f>ROUND(E251*P251,2)</f>
        <v>0</v>
      </c>
      <c r="R251" s="237" t="s">
        <v>266</v>
      </c>
      <c r="S251" s="237" t="s">
        <v>138</v>
      </c>
      <c r="T251" s="238" t="s">
        <v>138</v>
      </c>
      <c r="U251" s="223">
        <v>0</v>
      </c>
      <c r="V251" s="223">
        <f>ROUND(E251*U251,2)</f>
        <v>0</v>
      </c>
      <c r="W251" s="223"/>
      <c r="X251" s="223" t="s">
        <v>267</v>
      </c>
      <c r="Y251" s="223" t="s">
        <v>140</v>
      </c>
      <c r="Z251" s="213"/>
      <c r="AA251" s="213"/>
      <c r="AB251" s="213"/>
      <c r="AC251" s="213"/>
      <c r="AD251" s="213"/>
      <c r="AE251" s="213"/>
      <c r="AF251" s="213"/>
      <c r="AG251" s="213" t="s">
        <v>268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ht="22.5" outlineLevel="2">
      <c r="A252" s="220"/>
      <c r="B252" s="221"/>
      <c r="C252" s="256" t="s">
        <v>502</v>
      </c>
      <c r="D252" s="254"/>
      <c r="E252" s="254"/>
      <c r="F252" s="254"/>
      <c r="G252" s="254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23"/>
      <c r="Z252" s="213"/>
      <c r="AA252" s="213"/>
      <c r="AB252" s="213"/>
      <c r="AC252" s="213"/>
      <c r="AD252" s="213"/>
      <c r="AE252" s="213"/>
      <c r="AF252" s="213"/>
      <c r="AG252" s="213" t="s">
        <v>189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39" t="str">
        <f>C252</f>
        <v>montáž odvodňovacích žlabů a vpustí k odvodňovacím žlabům z polymerbetonu, včetně betonového lože popř. obetonování, s dodávkou žlabů a vpustí.</v>
      </c>
      <c r="BB252" s="213"/>
      <c r="BC252" s="213"/>
      <c r="BD252" s="213"/>
      <c r="BE252" s="213"/>
      <c r="BF252" s="213"/>
      <c r="BG252" s="213"/>
      <c r="BH252" s="213"/>
    </row>
    <row r="253" spans="1:60" ht="22.5" outlineLevel="2">
      <c r="A253" s="220"/>
      <c r="B253" s="221"/>
      <c r="C253" s="257" t="s">
        <v>506</v>
      </c>
      <c r="D253" s="252"/>
      <c r="E253" s="253">
        <v>6</v>
      </c>
      <c r="F253" s="223"/>
      <c r="G253" s="223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23"/>
      <c r="Z253" s="213"/>
      <c r="AA253" s="213"/>
      <c r="AB253" s="213"/>
      <c r="AC253" s="213"/>
      <c r="AD253" s="213"/>
      <c r="AE253" s="213"/>
      <c r="AF253" s="213"/>
      <c r="AG253" s="213" t="s">
        <v>191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3">
      <c r="A254" s="220"/>
      <c r="B254" s="221"/>
      <c r="C254" s="257" t="s">
        <v>507</v>
      </c>
      <c r="D254" s="252"/>
      <c r="E254" s="253">
        <v>1</v>
      </c>
      <c r="F254" s="223"/>
      <c r="G254" s="223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23"/>
      <c r="Z254" s="213"/>
      <c r="AA254" s="213"/>
      <c r="AB254" s="213"/>
      <c r="AC254" s="213"/>
      <c r="AD254" s="213"/>
      <c r="AE254" s="213"/>
      <c r="AF254" s="213"/>
      <c r="AG254" s="213" t="s">
        <v>191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3">
      <c r="A255" s="220"/>
      <c r="B255" s="221"/>
      <c r="C255" s="257" t="s">
        <v>219</v>
      </c>
      <c r="D255" s="252"/>
      <c r="E255" s="253"/>
      <c r="F255" s="223"/>
      <c r="G255" s="223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23"/>
      <c r="Z255" s="213"/>
      <c r="AA255" s="213"/>
      <c r="AB255" s="213"/>
      <c r="AC255" s="213"/>
      <c r="AD255" s="213"/>
      <c r="AE255" s="213"/>
      <c r="AF255" s="213"/>
      <c r="AG255" s="213" t="s">
        <v>191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2">
      <c r="A256" s="220"/>
      <c r="B256" s="221"/>
      <c r="C256" s="246"/>
      <c r="D256" s="241"/>
      <c r="E256" s="241"/>
      <c r="F256" s="241"/>
      <c r="G256" s="241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23"/>
      <c r="Z256" s="213"/>
      <c r="AA256" s="213"/>
      <c r="AB256" s="213"/>
      <c r="AC256" s="213"/>
      <c r="AD256" s="213"/>
      <c r="AE256" s="213"/>
      <c r="AF256" s="213"/>
      <c r="AG256" s="213" t="s">
        <v>144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>
      <c r="A257" s="232">
        <v>48</v>
      </c>
      <c r="B257" s="233" t="s">
        <v>508</v>
      </c>
      <c r="C257" s="244" t="s">
        <v>509</v>
      </c>
      <c r="D257" s="234" t="s">
        <v>184</v>
      </c>
      <c r="E257" s="235">
        <v>383.25</v>
      </c>
      <c r="F257" s="236"/>
      <c r="G257" s="237">
        <f>ROUND(E257*F257,2)</f>
        <v>0</v>
      </c>
      <c r="H257" s="236"/>
      <c r="I257" s="237">
        <f>ROUND(E257*H257,2)</f>
        <v>0</v>
      </c>
      <c r="J257" s="236"/>
      <c r="K257" s="237">
        <f>ROUND(E257*J257,2)</f>
        <v>0</v>
      </c>
      <c r="L257" s="237">
        <v>21</v>
      </c>
      <c r="M257" s="237">
        <f>G257*(1+L257/100)</f>
        <v>0</v>
      </c>
      <c r="N257" s="235">
        <v>0.129</v>
      </c>
      <c r="O257" s="235">
        <f>ROUND(E257*N257,2)</f>
        <v>49.44</v>
      </c>
      <c r="P257" s="235">
        <v>0</v>
      </c>
      <c r="Q257" s="235">
        <f>ROUND(E257*P257,2)</f>
        <v>0</v>
      </c>
      <c r="R257" s="237" t="s">
        <v>330</v>
      </c>
      <c r="S257" s="237" t="s">
        <v>138</v>
      </c>
      <c r="T257" s="238" t="s">
        <v>138</v>
      </c>
      <c r="U257" s="223">
        <v>0</v>
      </c>
      <c r="V257" s="223">
        <f>ROUND(E257*U257,2)</f>
        <v>0</v>
      </c>
      <c r="W257" s="223"/>
      <c r="X257" s="223" t="s">
        <v>331</v>
      </c>
      <c r="Y257" s="223" t="s">
        <v>140</v>
      </c>
      <c r="Z257" s="213"/>
      <c r="AA257" s="213"/>
      <c r="AB257" s="213"/>
      <c r="AC257" s="213"/>
      <c r="AD257" s="213"/>
      <c r="AE257" s="213"/>
      <c r="AF257" s="213"/>
      <c r="AG257" s="213" t="s">
        <v>332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2">
      <c r="A258" s="220"/>
      <c r="B258" s="221"/>
      <c r="C258" s="257" t="s">
        <v>510</v>
      </c>
      <c r="D258" s="252"/>
      <c r="E258" s="253">
        <v>383.25</v>
      </c>
      <c r="F258" s="223"/>
      <c r="G258" s="223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3"/>
      <c r="AA258" s="213"/>
      <c r="AB258" s="213"/>
      <c r="AC258" s="213"/>
      <c r="AD258" s="213"/>
      <c r="AE258" s="213"/>
      <c r="AF258" s="213"/>
      <c r="AG258" s="213" t="s">
        <v>191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3">
      <c r="A259" s="220"/>
      <c r="B259" s="221"/>
      <c r="C259" s="257" t="s">
        <v>219</v>
      </c>
      <c r="D259" s="252"/>
      <c r="E259" s="253"/>
      <c r="F259" s="223"/>
      <c r="G259" s="223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23"/>
      <c r="Z259" s="213"/>
      <c r="AA259" s="213"/>
      <c r="AB259" s="213"/>
      <c r="AC259" s="213"/>
      <c r="AD259" s="213"/>
      <c r="AE259" s="213"/>
      <c r="AF259" s="213"/>
      <c r="AG259" s="213" t="s">
        <v>191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2">
      <c r="A260" s="220"/>
      <c r="B260" s="221"/>
      <c r="C260" s="246"/>
      <c r="D260" s="241"/>
      <c r="E260" s="241"/>
      <c r="F260" s="241"/>
      <c r="G260" s="241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23"/>
      <c r="Z260" s="213"/>
      <c r="AA260" s="213"/>
      <c r="AB260" s="213"/>
      <c r="AC260" s="213"/>
      <c r="AD260" s="213"/>
      <c r="AE260" s="213"/>
      <c r="AF260" s="213"/>
      <c r="AG260" s="213" t="s">
        <v>144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ht="22.5" outlineLevel="1">
      <c r="A261" s="232">
        <v>49</v>
      </c>
      <c r="B261" s="233" t="s">
        <v>511</v>
      </c>
      <c r="C261" s="244" t="s">
        <v>512</v>
      </c>
      <c r="D261" s="234" t="s">
        <v>184</v>
      </c>
      <c r="E261" s="235">
        <v>2.1</v>
      </c>
      <c r="F261" s="236"/>
      <c r="G261" s="237">
        <f>ROUND(E261*F261,2)</f>
        <v>0</v>
      </c>
      <c r="H261" s="236"/>
      <c r="I261" s="237">
        <f>ROUND(E261*H261,2)</f>
        <v>0</v>
      </c>
      <c r="J261" s="236"/>
      <c r="K261" s="237">
        <f>ROUND(E261*J261,2)</f>
        <v>0</v>
      </c>
      <c r="L261" s="237">
        <v>21</v>
      </c>
      <c r="M261" s="237">
        <f>G261*(1+L261/100)</f>
        <v>0</v>
      </c>
      <c r="N261" s="235">
        <v>0.13150000000000001</v>
      </c>
      <c r="O261" s="235">
        <f>ROUND(E261*N261,2)</f>
        <v>0.28000000000000003</v>
      </c>
      <c r="P261" s="235">
        <v>0</v>
      </c>
      <c r="Q261" s="235">
        <f>ROUND(E261*P261,2)</f>
        <v>0</v>
      </c>
      <c r="R261" s="237" t="s">
        <v>330</v>
      </c>
      <c r="S261" s="237" t="s">
        <v>138</v>
      </c>
      <c r="T261" s="238" t="s">
        <v>138</v>
      </c>
      <c r="U261" s="223">
        <v>0</v>
      </c>
      <c r="V261" s="223">
        <f>ROUND(E261*U261,2)</f>
        <v>0</v>
      </c>
      <c r="W261" s="223"/>
      <c r="X261" s="223" t="s">
        <v>331</v>
      </c>
      <c r="Y261" s="223" t="s">
        <v>140</v>
      </c>
      <c r="Z261" s="213"/>
      <c r="AA261" s="213"/>
      <c r="AB261" s="213"/>
      <c r="AC261" s="213"/>
      <c r="AD261" s="213"/>
      <c r="AE261" s="213"/>
      <c r="AF261" s="213"/>
      <c r="AG261" s="213" t="s">
        <v>332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2">
      <c r="A262" s="220"/>
      <c r="B262" s="221"/>
      <c r="C262" s="257" t="s">
        <v>513</v>
      </c>
      <c r="D262" s="252"/>
      <c r="E262" s="253">
        <v>2.1</v>
      </c>
      <c r="F262" s="223"/>
      <c r="G262" s="223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23"/>
      <c r="Z262" s="213"/>
      <c r="AA262" s="213"/>
      <c r="AB262" s="213"/>
      <c r="AC262" s="213"/>
      <c r="AD262" s="213"/>
      <c r="AE262" s="213"/>
      <c r="AF262" s="213"/>
      <c r="AG262" s="213" t="s">
        <v>191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3">
      <c r="A263" s="220"/>
      <c r="B263" s="221"/>
      <c r="C263" s="257" t="s">
        <v>219</v>
      </c>
      <c r="D263" s="252"/>
      <c r="E263" s="253"/>
      <c r="F263" s="223"/>
      <c r="G263" s="223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3"/>
      <c r="AA263" s="213"/>
      <c r="AB263" s="213"/>
      <c r="AC263" s="213"/>
      <c r="AD263" s="213"/>
      <c r="AE263" s="213"/>
      <c r="AF263" s="213"/>
      <c r="AG263" s="213" t="s">
        <v>191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2">
      <c r="A264" s="220"/>
      <c r="B264" s="221"/>
      <c r="C264" s="246"/>
      <c r="D264" s="241"/>
      <c r="E264" s="241"/>
      <c r="F264" s="241"/>
      <c r="G264" s="241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3"/>
      <c r="AA264" s="213"/>
      <c r="AB264" s="213"/>
      <c r="AC264" s="213"/>
      <c r="AD264" s="213"/>
      <c r="AE264" s="213"/>
      <c r="AF264" s="213"/>
      <c r="AG264" s="213" t="s">
        <v>144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ht="22.5" outlineLevel="1">
      <c r="A265" s="232">
        <v>50</v>
      </c>
      <c r="B265" s="233" t="s">
        <v>514</v>
      </c>
      <c r="C265" s="244" t="s">
        <v>515</v>
      </c>
      <c r="D265" s="234" t="s">
        <v>184</v>
      </c>
      <c r="E265" s="235">
        <v>4.7249999999999996</v>
      </c>
      <c r="F265" s="236"/>
      <c r="G265" s="237">
        <f>ROUND(E265*F265,2)</f>
        <v>0</v>
      </c>
      <c r="H265" s="236"/>
      <c r="I265" s="237">
        <f>ROUND(E265*H265,2)</f>
        <v>0</v>
      </c>
      <c r="J265" s="236"/>
      <c r="K265" s="237">
        <f>ROUND(E265*J265,2)</f>
        <v>0</v>
      </c>
      <c r="L265" s="237">
        <v>21</v>
      </c>
      <c r="M265" s="237">
        <f>G265*(1+L265/100)</f>
        <v>0</v>
      </c>
      <c r="N265" s="235">
        <v>0.17824000000000001</v>
      </c>
      <c r="O265" s="235">
        <f>ROUND(E265*N265,2)</f>
        <v>0.84</v>
      </c>
      <c r="P265" s="235">
        <v>0</v>
      </c>
      <c r="Q265" s="235">
        <f>ROUND(E265*P265,2)</f>
        <v>0</v>
      </c>
      <c r="R265" s="237" t="s">
        <v>330</v>
      </c>
      <c r="S265" s="237" t="s">
        <v>138</v>
      </c>
      <c r="T265" s="238" t="s">
        <v>138</v>
      </c>
      <c r="U265" s="223">
        <v>0</v>
      </c>
      <c r="V265" s="223">
        <f>ROUND(E265*U265,2)</f>
        <v>0</v>
      </c>
      <c r="W265" s="223"/>
      <c r="X265" s="223" t="s">
        <v>331</v>
      </c>
      <c r="Y265" s="223" t="s">
        <v>140</v>
      </c>
      <c r="Z265" s="213"/>
      <c r="AA265" s="213"/>
      <c r="AB265" s="213"/>
      <c r="AC265" s="213"/>
      <c r="AD265" s="213"/>
      <c r="AE265" s="213"/>
      <c r="AF265" s="213"/>
      <c r="AG265" s="213" t="s">
        <v>332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2">
      <c r="A266" s="220"/>
      <c r="B266" s="221"/>
      <c r="C266" s="257" t="s">
        <v>473</v>
      </c>
      <c r="D266" s="252"/>
      <c r="E266" s="253">
        <v>4.7249999999999996</v>
      </c>
      <c r="F266" s="223"/>
      <c r="G266" s="223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23"/>
      <c r="Z266" s="213"/>
      <c r="AA266" s="213"/>
      <c r="AB266" s="213"/>
      <c r="AC266" s="213"/>
      <c r="AD266" s="213"/>
      <c r="AE266" s="213"/>
      <c r="AF266" s="213"/>
      <c r="AG266" s="213" t="s">
        <v>191</v>
      </c>
      <c r="AH266" s="213">
        <v>5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2">
      <c r="A267" s="220"/>
      <c r="B267" s="221"/>
      <c r="C267" s="246"/>
      <c r="D267" s="241"/>
      <c r="E267" s="241"/>
      <c r="F267" s="241"/>
      <c r="G267" s="241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23"/>
      <c r="Z267" s="213"/>
      <c r="AA267" s="213"/>
      <c r="AB267" s="213"/>
      <c r="AC267" s="213"/>
      <c r="AD267" s="213"/>
      <c r="AE267" s="213"/>
      <c r="AF267" s="213"/>
      <c r="AG267" s="213" t="s">
        <v>144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>
      <c r="A268" s="232">
        <v>51</v>
      </c>
      <c r="B268" s="233" t="s">
        <v>328</v>
      </c>
      <c r="C268" s="244" t="s">
        <v>329</v>
      </c>
      <c r="D268" s="234" t="s">
        <v>184</v>
      </c>
      <c r="E268" s="235">
        <v>36.75</v>
      </c>
      <c r="F268" s="236"/>
      <c r="G268" s="237">
        <f>ROUND(E268*F268,2)</f>
        <v>0</v>
      </c>
      <c r="H268" s="236"/>
      <c r="I268" s="237">
        <f>ROUND(E268*H268,2)</f>
        <v>0</v>
      </c>
      <c r="J268" s="236"/>
      <c r="K268" s="237">
        <f>ROUND(E268*J268,2)</f>
        <v>0</v>
      </c>
      <c r="L268" s="237">
        <v>21</v>
      </c>
      <c r="M268" s="237">
        <f>G268*(1+L268/100)</f>
        <v>0</v>
      </c>
      <c r="N268" s="235">
        <v>0.17244999999999999</v>
      </c>
      <c r="O268" s="235">
        <f>ROUND(E268*N268,2)</f>
        <v>6.34</v>
      </c>
      <c r="P268" s="235">
        <v>0</v>
      </c>
      <c r="Q268" s="235">
        <f>ROUND(E268*P268,2)</f>
        <v>0</v>
      </c>
      <c r="R268" s="237" t="s">
        <v>330</v>
      </c>
      <c r="S268" s="237" t="s">
        <v>138</v>
      </c>
      <c r="T268" s="238" t="s">
        <v>138</v>
      </c>
      <c r="U268" s="223">
        <v>0</v>
      </c>
      <c r="V268" s="223">
        <f>ROUND(E268*U268,2)</f>
        <v>0</v>
      </c>
      <c r="W268" s="223"/>
      <c r="X268" s="223" t="s">
        <v>331</v>
      </c>
      <c r="Y268" s="223" t="s">
        <v>140</v>
      </c>
      <c r="Z268" s="213"/>
      <c r="AA268" s="213"/>
      <c r="AB268" s="213"/>
      <c r="AC268" s="213"/>
      <c r="AD268" s="213"/>
      <c r="AE268" s="213"/>
      <c r="AF268" s="213"/>
      <c r="AG268" s="213" t="s">
        <v>332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2">
      <c r="A269" s="220"/>
      <c r="B269" s="221"/>
      <c r="C269" s="257" t="s">
        <v>516</v>
      </c>
      <c r="D269" s="252"/>
      <c r="E269" s="253">
        <v>36.75</v>
      </c>
      <c r="F269" s="223"/>
      <c r="G269" s="223"/>
      <c r="H269" s="223"/>
      <c r="I269" s="223"/>
      <c r="J269" s="223"/>
      <c r="K269" s="223"/>
      <c r="L269" s="223"/>
      <c r="M269" s="223"/>
      <c r="N269" s="222"/>
      <c r="O269" s="222"/>
      <c r="P269" s="222"/>
      <c r="Q269" s="222"/>
      <c r="R269" s="223"/>
      <c r="S269" s="223"/>
      <c r="T269" s="223"/>
      <c r="U269" s="223"/>
      <c r="V269" s="223"/>
      <c r="W269" s="223"/>
      <c r="X269" s="223"/>
      <c r="Y269" s="223"/>
      <c r="Z269" s="213"/>
      <c r="AA269" s="213"/>
      <c r="AB269" s="213"/>
      <c r="AC269" s="213"/>
      <c r="AD269" s="213"/>
      <c r="AE269" s="213"/>
      <c r="AF269" s="213"/>
      <c r="AG269" s="213" t="s">
        <v>191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3">
      <c r="A270" s="220"/>
      <c r="B270" s="221"/>
      <c r="C270" s="257" t="s">
        <v>219</v>
      </c>
      <c r="D270" s="252"/>
      <c r="E270" s="253"/>
      <c r="F270" s="223"/>
      <c r="G270" s="223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3"/>
      <c r="AA270" s="213"/>
      <c r="AB270" s="213"/>
      <c r="AC270" s="213"/>
      <c r="AD270" s="213"/>
      <c r="AE270" s="213"/>
      <c r="AF270" s="213"/>
      <c r="AG270" s="213" t="s">
        <v>191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2">
      <c r="A271" s="220"/>
      <c r="B271" s="221"/>
      <c r="C271" s="246"/>
      <c r="D271" s="241"/>
      <c r="E271" s="241"/>
      <c r="F271" s="241"/>
      <c r="G271" s="241"/>
      <c r="H271" s="223"/>
      <c r="I271" s="223"/>
      <c r="J271" s="223"/>
      <c r="K271" s="223"/>
      <c r="L271" s="223"/>
      <c r="M271" s="223"/>
      <c r="N271" s="222"/>
      <c r="O271" s="222"/>
      <c r="P271" s="222"/>
      <c r="Q271" s="222"/>
      <c r="R271" s="223"/>
      <c r="S271" s="223"/>
      <c r="T271" s="223"/>
      <c r="U271" s="223"/>
      <c r="V271" s="223"/>
      <c r="W271" s="223"/>
      <c r="X271" s="223"/>
      <c r="Y271" s="223"/>
      <c r="Z271" s="213"/>
      <c r="AA271" s="213"/>
      <c r="AB271" s="213"/>
      <c r="AC271" s="213"/>
      <c r="AD271" s="213"/>
      <c r="AE271" s="213"/>
      <c r="AF271" s="213"/>
      <c r="AG271" s="213" t="s">
        <v>144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ht="22.5" outlineLevel="1">
      <c r="A272" s="232">
        <v>52</v>
      </c>
      <c r="B272" s="233" t="s">
        <v>517</v>
      </c>
      <c r="C272" s="244" t="s">
        <v>518</v>
      </c>
      <c r="D272" s="234" t="s">
        <v>184</v>
      </c>
      <c r="E272" s="235">
        <v>9.4499999999999993</v>
      </c>
      <c r="F272" s="236"/>
      <c r="G272" s="237">
        <f>ROUND(E272*F272,2)</f>
        <v>0</v>
      </c>
      <c r="H272" s="236"/>
      <c r="I272" s="237">
        <f>ROUND(E272*H272,2)</f>
        <v>0</v>
      </c>
      <c r="J272" s="236"/>
      <c r="K272" s="237">
        <f>ROUND(E272*J272,2)</f>
        <v>0</v>
      </c>
      <c r="L272" s="237">
        <v>21</v>
      </c>
      <c r="M272" s="237">
        <f>G272*(1+L272/100)</f>
        <v>0</v>
      </c>
      <c r="N272" s="235">
        <v>0.13100000000000001</v>
      </c>
      <c r="O272" s="235">
        <f>ROUND(E272*N272,2)</f>
        <v>1.24</v>
      </c>
      <c r="P272" s="235">
        <v>0</v>
      </c>
      <c r="Q272" s="235">
        <f>ROUND(E272*P272,2)</f>
        <v>0</v>
      </c>
      <c r="R272" s="237" t="s">
        <v>330</v>
      </c>
      <c r="S272" s="237" t="s">
        <v>138</v>
      </c>
      <c r="T272" s="238" t="s">
        <v>138</v>
      </c>
      <c r="U272" s="223">
        <v>0</v>
      </c>
      <c r="V272" s="223">
        <f>ROUND(E272*U272,2)</f>
        <v>0</v>
      </c>
      <c r="W272" s="223"/>
      <c r="X272" s="223" t="s">
        <v>331</v>
      </c>
      <c r="Y272" s="223" t="s">
        <v>140</v>
      </c>
      <c r="Z272" s="213"/>
      <c r="AA272" s="213"/>
      <c r="AB272" s="213"/>
      <c r="AC272" s="213"/>
      <c r="AD272" s="213"/>
      <c r="AE272" s="213"/>
      <c r="AF272" s="213"/>
      <c r="AG272" s="213" t="s">
        <v>332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2">
      <c r="A273" s="220"/>
      <c r="B273" s="221"/>
      <c r="C273" s="257" t="s">
        <v>519</v>
      </c>
      <c r="D273" s="252"/>
      <c r="E273" s="253">
        <v>9.4499999999999993</v>
      </c>
      <c r="F273" s="223"/>
      <c r="G273" s="223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23"/>
      <c r="Z273" s="213"/>
      <c r="AA273" s="213"/>
      <c r="AB273" s="213"/>
      <c r="AC273" s="213"/>
      <c r="AD273" s="213"/>
      <c r="AE273" s="213"/>
      <c r="AF273" s="213"/>
      <c r="AG273" s="213" t="s">
        <v>191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3">
      <c r="A274" s="220"/>
      <c r="B274" s="221"/>
      <c r="C274" s="257" t="s">
        <v>219</v>
      </c>
      <c r="D274" s="252"/>
      <c r="E274" s="253"/>
      <c r="F274" s="223"/>
      <c r="G274" s="223"/>
      <c r="H274" s="223"/>
      <c r="I274" s="223"/>
      <c r="J274" s="223"/>
      <c r="K274" s="223"/>
      <c r="L274" s="223"/>
      <c r="M274" s="223"/>
      <c r="N274" s="222"/>
      <c r="O274" s="222"/>
      <c r="P274" s="222"/>
      <c r="Q274" s="222"/>
      <c r="R274" s="223"/>
      <c r="S274" s="223"/>
      <c r="T274" s="223"/>
      <c r="U274" s="223"/>
      <c r="V274" s="223"/>
      <c r="W274" s="223"/>
      <c r="X274" s="223"/>
      <c r="Y274" s="223"/>
      <c r="Z274" s="213"/>
      <c r="AA274" s="213"/>
      <c r="AB274" s="213"/>
      <c r="AC274" s="213"/>
      <c r="AD274" s="213"/>
      <c r="AE274" s="213"/>
      <c r="AF274" s="213"/>
      <c r="AG274" s="213" t="s">
        <v>191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2">
      <c r="A275" s="220"/>
      <c r="B275" s="221"/>
      <c r="C275" s="246"/>
      <c r="D275" s="241"/>
      <c r="E275" s="241"/>
      <c r="F275" s="241"/>
      <c r="G275" s="241"/>
      <c r="H275" s="223"/>
      <c r="I275" s="223"/>
      <c r="J275" s="223"/>
      <c r="K275" s="223"/>
      <c r="L275" s="223"/>
      <c r="M275" s="223"/>
      <c r="N275" s="222"/>
      <c r="O275" s="222"/>
      <c r="P275" s="222"/>
      <c r="Q275" s="222"/>
      <c r="R275" s="223"/>
      <c r="S275" s="223"/>
      <c r="T275" s="223"/>
      <c r="U275" s="223"/>
      <c r="V275" s="223"/>
      <c r="W275" s="223"/>
      <c r="X275" s="223"/>
      <c r="Y275" s="223"/>
      <c r="Z275" s="213"/>
      <c r="AA275" s="213"/>
      <c r="AB275" s="213"/>
      <c r="AC275" s="213"/>
      <c r="AD275" s="213"/>
      <c r="AE275" s="213"/>
      <c r="AF275" s="213"/>
      <c r="AG275" s="213" t="s">
        <v>144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ht="22.5" outlineLevel="1">
      <c r="A276" s="232">
        <v>53</v>
      </c>
      <c r="B276" s="233" t="s">
        <v>520</v>
      </c>
      <c r="C276" s="244" t="s">
        <v>521</v>
      </c>
      <c r="D276" s="234" t="s">
        <v>184</v>
      </c>
      <c r="E276" s="235">
        <v>13.65</v>
      </c>
      <c r="F276" s="236"/>
      <c r="G276" s="237">
        <f>ROUND(E276*F276,2)</f>
        <v>0</v>
      </c>
      <c r="H276" s="236"/>
      <c r="I276" s="237">
        <f>ROUND(E276*H276,2)</f>
        <v>0</v>
      </c>
      <c r="J276" s="236"/>
      <c r="K276" s="237">
        <f>ROUND(E276*J276,2)</f>
        <v>0</v>
      </c>
      <c r="L276" s="237">
        <v>21</v>
      </c>
      <c r="M276" s="237">
        <f>G276*(1+L276/100)</f>
        <v>0</v>
      </c>
      <c r="N276" s="235">
        <v>0.17499999999999999</v>
      </c>
      <c r="O276" s="235">
        <f>ROUND(E276*N276,2)</f>
        <v>2.39</v>
      </c>
      <c r="P276" s="235">
        <v>0</v>
      </c>
      <c r="Q276" s="235">
        <f>ROUND(E276*P276,2)</f>
        <v>0</v>
      </c>
      <c r="R276" s="237" t="s">
        <v>330</v>
      </c>
      <c r="S276" s="237" t="s">
        <v>138</v>
      </c>
      <c r="T276" s="238" t="s">
        <v>138</v>
      </c>
      <c r="U276" s="223">
        <v>0</v>
      </c>
      <c r="V276" s="223">
        <f>ROUND(E276*U276,2)</f>
        <v>0</v>
      </c>
      <c r="W276" s="223"/>
      <c r="X276" s="223" t="s">
        <v>331</v>
      </c>
      <c r="Y276" s="223" t="s">
        <v>140</v>
      </c>
      <c r="Z276" s="213"/>
      <c r="AA276" s="213"/>
      <c r="AB276" s="213"/>
      <c r="AC276" s="213"/>
      <c r="AD276" s="213"/>
      <c r="AE276" s="213"/>
      <c r="AF276" s="213"/>
      <c r="AG276" s="213" t="s">
        <v>332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2">
      <c r="A277" s="220"/>
      <c r="B277" s="221"/>
      <c r="C277" s="257" t="s">
        <v>522</v>
      </c>
      <c r="D277" s="252"/>
      <c r="E277" s="253">
        <v>13.65</v>
      </c>
      <c r="F277" s="223"/>
      <c r="G277" s="223"/>
      <c r="H277" s="223"/>
      <c r="I277" s="223"/>
      <c r="J277" s="223"/>
      <c r="K277" s="223"/>
      <c r="L277" s="223"/>
      <c r="M277" s="223"/>
      <c r="N277" s="222"/>
      <c r="O277" s="222"/>
      <c r="P277" s="222"/>
      <c r="Q277" s="222"/>
      <c r="R277" s="223"/>
      <c r="S277" s="223"/>
      <c r="T277" s="223"/>
      <c r="U277" s="223"/>
      <c r="V277" s="223"/>
      <c r="W277" s="223"/>
      <c r="X277" s="223"/>
      <c r="Y277" s="223"/>
      <c r="Z277" s="213"/>
      <c r="AA277" s="213"/>
      <c r="AB277" s="213"/>
      <c r="AC277" s="213"/>
      <c r="AD277" s="213"/>
      <c r="AE277" s="213"/>
      <c r="AF277" s="213"/>
      <c r="AG277" s="213" t="s">
        <v>191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3">
      <c r="A278" s="220"/>
      <c r="B278" s="221"/>
      <c r="C278" s="257" t="s">
        <v>219</v>
      </c>
      <c r="D278" s="252"/>
      <c r="E278" s="253"/>
      <c r="F278" s="223"/>
      <c r="G278" s="223"/>
      <c r="H278" s="223"/>
      <c r="I278" s="223"/>
      <c r="J278" s="223"/>
      <c r="K278" s="223"/>
      <c r="L278" s="223"/>
      <c r="M278" s="223"/>
      <c r="N278" s="222"/>
      <c r="O278" s="222"/>
      <c r="P278" s="222"/>
      <c r="Q278" s="222"/>
      <c r="R278" s="223"/>
      <c r="S278" s="223"/>
      <c r="T278" s="223"/>
      <c r="U278" s="223"/>
      <c r="V278" s="223"/>
      <c r="W278" s="223"/>
      <c r="X278" s="223"/>
      <c r="Y278" s="223"/>
      <c r="Z278" s="213"/>
      <c r="AA278" s="213"/>
      <c r="AB278" s="213"/>
      <c r="AC278" s="213"/>
      <c r="AD278" s="213"/>
      <c r="AE278" s="213"/>
      <c r="AF278" s="213"/>
      <c r="AG278" s="213" t="s">
        <v>191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2">
      <c r="A279" s="220"/>
      <c r="B279" s="221"/>
      <c r="C279" s="246"/>
      <c r="D279" s="241"/>
      <c r="E279" s="241"/>
      <c r="F279" s="241"/>
      <c r="G279" s="241"/>
      <c r="H279" s="223"/>
      <c r="I279" s="223"/>
      <c r="J279" s="223"/>
      <c r="K279" s="223"/>
      <c r="L279" s="223"/>
      <c r="M279" s="223"/>
      <c r="N279" s="222"/>
      <c r="O279" s="222"/>
      <c r="P279" s="222"/>
      <c r="Q279" s="222"/>
      <c r="R279" s="223"/>
      <c r="S279" s="223"/>
      <c r="T279" s="223"/>
      <c r="U279" s="223"/>
      <c r="V279" s="223"/>
      <c r="W279" s="223"/>
      <c r="X279" s="223"/>
      <c r="Y279" s="223"/>
      <c r="Z279" s="213"/>
      <c r="AA279" s="213"/>
      <c r="AB279" s="213"/>
      <c r="AC279" s="213"/>
      <c r="AD279" s="213"/>
      <c r="AE279" s="213"/>
      <c r="AF279" s="213"/>
      <c r="AG279" s="213" t="s">
        <v>144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ht="22.5" outlineLevel="1">
      <c r="A280" s="232">
        <v>54</v>
      </c>
      <c r="B280" s="233" t="s">
        <v>523</v>
      </c>
      <c r="C280" s="244" t="s">
        <v>524</v>
      </c>
      <c r="D280" s="234" t="s">
        <v>184</v>
      </c>
      <c r="E280" s="235">
        <v>17.850000000000001</v>
      </c>
      <c r="F280" s="236"/>
      <c r="G280" s="237">
        <f>ROUND(E280*F280,2)</f>
        <v>0</v>
      </c>
      <c r="H280" s="236"/>
      <c r="I280" s="237">
        <f>ROUND(E280*H280,2)</f>
        <v>0</v>
      </c>
      <c r="J280" s="236"/>
      <c r="K280" s="237">
        <f>ROUND(E280*J280,2)</f>
        <v>0</v>
      </c>
      <c r="L280" s="237">
        <v>21</v>
      </c>
      <c r="M280" s="237">
        <f>G280*(1+L280/100)</f>
        <v>0</v>
      </c>
      <c r="N280" s="235">
        <v>0.17599999999999999</v>
      </c>
      <c r="O280" s="235">
        <f>ROUND(E280*N280,2)</f>
        <v>3.14</v>
      </c>
      <c r="P280" s="235">
        <v>0</v>
      </c>
      <c r="Q280" s="235">
        <f>ROUND(E280*P280,2)</f>
        <v>0</v>
      </c>
      <c r="R280" s="237" t="s">
        <v>330</v>
      </c>
      <c r="S280" s="237" t="s">
        <v>138</v>
      </c>
      <c r="T280" s="238" t="s">
        <v>138</v>
      </c>
      <c r="U280" s="223">
        <v>0</v>
      </c>
      <c r="V280" s="223">
        <f>ROUND(E280*U280,2)</f>
        <v>0</v>
      </c>
      <c r="W280" s="223"/>
      <c r="X280" s="223" t="s">
        <v>331</v>
      </c>
      <c r="Y280" s="223" t="s">
        <v>140</v>
      </c>
      <c r="Z280" s="213"/>
      <c r="AA280" s="213"/>
      <c r="AB280" s="213"/>
      <c r="AC280" s="213"/>
      <c r="AD280" s="213"/>
      <c r="AE280" s="213"/>
      <c r="AF280" s="213"/>
      <c r="AG280" s="213" t="s">
        <v>332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2">
      <c r="A281" s="220"/>
      <c r="B281" s="221"/>
      <c r="C281" s="257" t="s">
        <v>525</v>
      </c>
      <c r="D281" s="252"/>
      <c r="E281" s="253">
        <v>17.850000000000001</v>
      </c>
      <c r="F281" s="223"/>
      <c r="G281" s="223"/>
      <c r="H281" s="223"/>
      <c r="I281" s="223"/>
      <c r="J281" s="223"/>
      <c r="K281" s="223"/>
      <c r="L281" s="223"/>
      <c r="M281" s="223"/>
      <c r="N281" s="222"/>
      <c r="O281" s="222"/>
      <c r="P281" s="222"/>
      <c r="Q281" s="222"/>
      <c r="R281" s="223"/>
      <c r="S281" s="223"/>
      <c r="T281" s="223"/>
      <c r="U281" s="223"/>
      <c r="V281" s="223"/>
      <c r="W281" s="223"/>
      <c r="X281" s="223"/>
      <c r="Y281" s="223"/>
      <c r="Z281" s="213"/>
      <c r="AA281" s="213"/>
      <c r="AB281" s="213"/>
      <c r="AC281" s="213"/>
      <c r="AD281" s="213"/>
      <c r="AE281" s="213"/>
      <c r="AF281" s="213"/>
      <c r="AG281" s="213" t="s">
        <v>191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3">
      <c r="A282" s="220"/>
      <c r="B282" s="221"/>
      <c r="C282" s="257" t="s">
        <v>219</v>
      </c>
      <c r="D282" s="252"/>
      <c r="E282" s="253"/>
      <c r="F282" s="223"/>
      <c r="G282" s="223"/>
      <c r="H282" s="223"/>
      <c r="I282" s="223"/>
      <c r="J282" s="223"/>
      <c r="K282" s="223"/>
      <c r="L282" s="223"/>
      <c r="M282" s="223"/>
      <c r="N282" s="222"/>
      <c r="O282" s="222"/>
      <c r="P282" s="222"/>
      <c r="Q282" s="222"/>
      <c r="R282" s="223"/>
      <c r="S282" s="223"/>
      <c r="T282" s="223"/>
      <c r="U282" s="223"/>
      <c r="V282" s="223"/>
      <c r="W282" s="223"/>
      <c r="X282" s="223"/>
      <c r="Y282" s="223"/>
      <c r="Z282" s="213"/>
      <c r="AA282" s="213"/>
      <c r="AB282" s="213"/>
      <c r="AC282" s="213"/>
      <c r="AD282" s="213"/>
      <c r="AE282" s="213"/>
      <c r="AF282" s="213"/>
      <c r="AG282" s="213" t="s">
        <v>191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2">
      <c r="A283" s="220"/>
      <c r="B283" s="221"/>
      <c r="C283" s="246"/>
      <c r="D283" s="241"/>
      <c r="E283" s="241"/>
      <c r="F283" s="241"/>
      <c r="G283" s="241"/>
      <c r="H283" s="223"/>
      <c r="I283" s="223"/>
      <c r="J283" s="223"/>
      <c r="K283" s="223"/>
      <c r="L283" s="223"/>
      <c r="M283" s="223"/>
      <c r="N283" s="222"/>
      <c r="O283" s="222"/>
      <c r="P283" s="222"/>
      <c r="Q283" s="222"/>
      <c r="R283" s="223"/>
      <c r="S283" s="223"/>
      <c r="T283" s="223"/>
      <c r="U283" s="223"/>
      <c r="V283" s="223"/>
      <c r="W283" s="223"/>
      <c r="X283" s="223"/>
      <c r="Y283" s="223"/>
      <c r="Z283" s="213"/>
      <c r="AA283" s="213"/>
      <c r="AB283" s="213"/>
      <c r="AC283" s="213"/>
      <c r="AD283" s="213"/>
      <c r="AE283" s="213"/>
      <c r="AF283" s="213"/>
      <c r="AG283" s="213" t="s">
        <v>144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>
      <c r="A284" s="225" t="s">
        <v>133</v>
      </c>
      <c r="B284" s="226" t="s">
        <v>89</v>
      </c>
      <c r="C284" s="243" t="s">
        <v>90</v>
      </c>
      <c r="D284" s="227"/>
      <c r="E284" s="228"/>
      <c r="F284" s="229"/>
      <c r="G284" s="229">
        <f>SUMIF(AG285:AG304,"&lt;&gt;NOR",G285:G304)</f>
        <v>0</v>
      </c>
      <c r="H284" s="229"/>
      <c r="I284" s="229">
        <f>SUM(I285:I304)</f>
        <v>0</v>
      </c>
      <c r="J284" s="229"/>
      <c r="K284" s="229">
        <f>SUM(K285:K304)</f>
        <v>0</v>
      </c>
      <c r="L284" s="229"/>
      <c r="M284" s="229">
        <f>SUM(M285:M304)</f>
        <v>0</v>
      </c>
      <c r="N284" s="228"/>
      <c r="O284" s="228">
        <f>SUM(O285:O304)</f>
        <v>95.009999999999991</v>
      </c>
      <c r="P284" s="228"/>
      <c r="Q284" s="228">
        <f>SUM(Q285:Q304)</f>
        <v>0</v>
      </c>
      <c r="R284" s="229"/>
      <c r="S284" s="229"/>
      <c r="T284" s="230"/>
      <c r="U284" s="224"/>
      <c r="V284" s="224">
        <f>SUM(V285:V304)</f>
        <v>7.63</v>
      </c>
      <c r="W284" s="224"/>
      <c r="X284" s="224"/>
      <c r="Y284" s="224"/>
      <c r="AG284" t="s">
        <v>134</v>
      </c>
    </row>
    <row r="285" spans="1:60" outlineLevel="1">
      <c r="A285" s="232">
        <v>55</v>
      </c>
      <c r="B285" s="233" t="s">
        <v>526</v>
      </c>
      <c r="C285" s="244" t="s">
        <v>527</v>
      </c>
      <c r="D285" s="234" t="s">
        <v>281</v>
      </c>
      <c r="E285" s="235">
        <v>2</v>
      </c>
      <c r="F285" s="236"/>
      <c r="G285" s="237">
        <f>ROUND(E285*F285,2)</f>
        <v>0</v>
      </c>
      <c r="H285" s="236"/>
      <c r="I285" s="237">
        <f>ROUND(E285*H285,2)</f>
        <v>0</v>
      </c>
      <c r="J285" s="236"/>
      <c r="K285" s="237">
        <f>ROUND(E285*J285,2)</f>
        <v>0</v>
      </c>
      <c r="L285" s="237">
        <v>21</v>
      </c>
      <c r="M285" s="237">
        <f>G285*(1+L285/100)</f>
        <v>0</v>
      </c>
      <c r="N285" s="235">
        <v>0.43093999999999999</v>
      </c>
      <c r="O285" s="235">
        <f>ROUND(E285*N285,2)</f>
        <v>0.86</v>
      </c>
      <c r="P285" s="235">
        <v>0</v>
      </c>
      <c r="Q285" s="235">
        <f>ROUND(E285*P285,2)</f>
        <v>0</v>
      </c>
      <c r="R285" s="237" t="s">
        <v>185</v>
      </c>
      <c r="S285" s="237" t="s">
        <v>138</v>
      </c>
      <c r="T285" s="238" t="s">
        <v>138</v>
      </c>
      <c r="U285" s="223">
        <v>3.8170000000000002</v>
      </c>
      <c r="V285" s="223">
        <f>ROUND(E285*U285,2)</f>
        <v>7.63</v>
      </c>
      <c r="W285" s="223"/>
      <c r="X285" s="223" t="s">
        <v>186</v>
      </c>
      <c r="Y285" s="223" t="s">
        <v>140</v>
      </c>
      <c r="Z285" s="213"/>
      <c r="AA285" s="213"/>
      <c r="AB285" s="213"/>
      <c r="AC285" s="213"/>
      <c r="AD285" s="213"/>
      <c r="AE285" s="213"/>
      <c r="AF285" s="213"/>
      <c r="AG285" s="213" t="s">
        <v>187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ht="33.75" outlineLevel="2">
      <c r="A286" s="220"/>
      <c r="B286" s="221"/>
      <c r="C286" s="256" t="s">
        <v>528</v>
      </c>
      <c r="D286" s="254"/>
      <c r="E286" s="254"/>
      <c r="F286" s="254"/>
      <c r="G286" s="254"/>
      <c r="H286" s="223"/>
      <c r="I286" s="223"/>
      <c r="J286" s="223"/>
      <c r="K286" s="223"/>
      <c r="L286" s="223"/>
      <c r="M286" s="223"/>
      <c r="N286" s="222"/>
      <c r="O286" s="222"/>
      <c r="P286" s="222"/>
      <c r="Q286" s="222"/>
      <c r="R286" s="223"/>
      <c r="S286" s="223"/>
      <c r="T286" s="223"/>
      <c r="U286" s="223"/>
      <c r="V286" s="223"/>
      <c r="W286" s="223"/>
      <c r="X286" s="223"/>
      <c r="Y286" s="223"/>
      <c r="Z286" s="213"/>
      <c r="AA286" s="213"/>
      <c r="AB286" s="213"/>
      <c r="AC286" s="213"/>
      <c r="AD286" s="213"/>
      <c r="AE286" s="213"/>
      <c r="AF286" s="213"/>
      <c r="AG286" s="213" t="s">
        <v>189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39" t="str">
        <f>C286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86" s="213"/>
      <c r="BC286" s="213"/>
      <c r="BD286" s="213"/>
      <c r="BE286" s="213"/>
      <c r="BF286" s="213"/>
      <c r="BG286" s="213"/>
      <c r="BH286" s="213"/>
    </row>
    <row r="287" spans="1:60" outlineLevel="2">
      <c r="A287" s="220"/>
      <c r="B287" s="221"/>
      <c r="C287" s="257" t="s">
        <v>529</v>
      </c>
      <c r="D287" s="252"/>
      <c r="E287" s="253"/>
      <c r="F287" s="223"/>
      <c r="G287" s="223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23"/>
      <c r="Z287" s="213"/>
      <c r="AA287" s="213"/>
      <c r="AB287" s="213"/>
      <c r="AC287" s="213"/>
      <c r="AD287" s="213"/>
      <c r="AE287" s="213"/>
      <c r="AF287" s="213"/>
      <c r="AG287" s="213" t="s">
        <v>191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3">
      <c r="A288" s="220"/>
      <c r="B288" s="221"/>
      <c r="C288" s="257" t="s">
        <v>530</v>
      </c>
      <c r="D288" s="252"/>
      <c r="E288" s="253">
        <v>2</v>
      </c>
      <c r="F288" s="223"/>
      <c r="G288" s="223"/>
      <c r="H288" s="223"/>
      <c r="I288" s="223"/>
      <c r="J288" s="223"/>
      <c r="K288" s="223"/>
      <c r="L288" s="223"/>
      <c r="M288" s="223"/>
      <c r="N288" s="222"/>
      <c r="O288" s="222"/>
      <c r="P288" s="222"/>
      <c r="Q288" s="222"/>
      <c r="R288" s="223"/>
      <c r="S288" s="223"/>
      <c r="T288" s="223"/>
      <c r="U288" s="223"/>
      <c r="V288" s="223"/>
      <c r="W288" s="223"/>
      <c r="X288" s="223"/>
      <c r="Y288" s="223"/>
      <c r="Z288" s="213"/>
      <c r="AA288" s="213"/>
      <c r="AB288" s="213"/>
      <c r="AC288" s="213"/>
      <c r="AD288" s="213"/>
      <c r="AE288" s="213"/>
      <c r="AF288" s="213"/>
      <c r="AG288" s="213" t="s">
        <v>191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3">
      <c r="A289" s="220"/>
      <c r="B289" s="221"/>
      <c r="C289" s="257" t="s">
        <v>219</v>
      </c>
      <c r="D289" s="252"/>
      <c r="E289" s="253"/>
      <c r="F289" s="223"/>
      <c r="G289" s="223"/>
      <c r="H289" s="223"/>
      <c r="I289" s="223"/>
      <c r="J289" s="223"/>
      <c r="K289" s="223"/>
      <c r="L289" s="223"/>
      <c r="M289" s="223"/>
      <c r="N289" s="222"/>
      <c r="O289" s="222"/>
      <c r="P289" s="222"/>
      <c r="Q289" s="222"/>
      <c r="R289" s="223"/>
      <c r="S289" s="223"/>
      <c r="T289" s="223"/>
      <c r="U289" s="223"/>
      <c r="V289" s="223"/>
      <c r="W289" s="223"/>
      <c r="X289" s="223"/>
      <c r="Y289" s="223"/>
      <c r="Z289" s="213"/>
      <c r="AA289" s="213"/>
      <c r="AB289" s="213"/>
      <c r="AC289" s="213"/>
      <c r="AD289" s="213"/>
      <c r="AE289" s="213"/>
      <c r="AF289" s="213"/>
      <c r="AG289" s="213" t="s">
        <v>191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2">
      <c r="A290" s="220"/>
      <c r="B290" s="221"/>
      <c r="C290" s="246"/>
      <c r="D290" s="241"/>
      <c r="E290" s="241"/>
      <c r="F290" s="241"/>
      <c r="G290" s="241"/>
      <c r="H290" s="223"/>
      <c r="I290" s="223"/>
      <c r="J290" s="223"/>
      <c r="K290" s="223"/>
      <c r="L290" s="223"/>
      <c r="M290" s="223"/>
      <c r="N290" s="222"/>
      <c r="O290" s="222"/>
      <c r="P290" s="222"/>
      <c r="Q290" s="222"/>
      <c r="R290" s="223"/>
      <c r="S290" s="223"/>
      <c r="T290" s="223"/>
      <c r="U290" s="223"/>
      <c r="V290" s="223"/>
      <c r="W290" s="223"/>
      <c r="X290" s="223"/>
      <c r="Y290" s="223"/>
      <c r="Z290" s="213"/>
      <c r="AA290" s="213"/>
      <c r="AB290" s="213"/>
      <c r="AC290" s="213"/>
      <c r="AD290" s="213"/>
      <c r="AE290" s="213"/>
      <c r="AF290" s="213"/>
      <c r="AG290" s="213" t="s">
        <v>144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ht="22.5" outlineLevel="1">
      <c r="A291" s="232">
        <v>56</v>
      </c>
      <c r="B291" s="233" t="s">
        <v>334</v>
      </c>
      <c r="C291" s="244" t="s">
        <v>335</v>
      </c>
      <c r="D291" s="234" t="s">
        <v>209</v>
      </c>
      <c r="E291" s="235">
        <v>175</v>
      </c>
      <c r="F291" s="236"/>
      <c r="G291" s="237">
        <f>ROUND(E291*F291,2)</f>
        <v>0</v>
      </c>
      <c r="H291" s="236"/>
      <c r="I291" s="237">
        <f>ROUND(E291*H291,2)</f>
        <v>0</v>
      </c>
      <c r="J291" s="236"/>
      <c r="K291" s="237">
        <f>ROUND(E291*J291,2)</f>
        <v>0</v>
      </c>
      <c r="L291" s="237">
        <v>21</v>
      </c>
      <c r="M291" s="237">
        <f>G291*(1+L291/100)</f>
        <v>0</v>
      </c>
      <c r="N291" s="235">
        <v>0.43651000000000001</v>
      </c>
      <c r="O291" s="235">
        <f>ROUND(E291*N291,2)</f>
        <v>76.39</v>
      </c>
      <c r="P291" s="235">
        <v>0</v>
      </c>
      <c r="Q291" s="235">
        <f>ROUND(E291*P291,2)</f>
        <v>0</v>
      </c>
      <c r="R291" s="237" t="s">
        <v>266</v>
      </c>
      <c r="S291" s="237" t="s">
        <v>138</v>
      </c>
      <c r="T291" s="238" t="s">
        <v>138</v>
      </c>
      <c r="U291" s="223">
        <v>0</v>
      </c>
      <c r="V291" s="223">
        <f>ROUND(E291*U291,2)</f>
        <v>0</v>
      </c>
      <c r="W291" s="223"/>
      <c r="X291" s="223" t="s">
        <v>267</v>
      </c>
      <c r="Y291" s="223" t="s">
        <v>140</v>
      </c>
      <c r="Z291" s="213"/>
      <c r="AA291" s="213"/>
      <c r="AB291" s="213"/>
      <c r="AC291" s="213"/>
      <c r="AD291" s="213"/>
      <c r="AE291" s="213"/>
      <c r="AF291" s="213"/>
      <c r="AG291" s="213" t="s">
        <v>268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ht="22.5" outlineLevel="2">
      <c r="A292" s="220"/>
      <c r="B292" s="221"/>
      <c r="C292" s="256" t="s">
        <v>336</v>
      </c>
      <c r="D292" s="254"/>
      <c r="E292" s="254"/>
      <c r="F292" s="254"/>
      <c r="G292" s="254"/>
      <c r="H292" s="223"/>
      <c r="I292" s="223"/>
      <c r="J292" s="223"/>
      <c r="K292" s="223"/>
      <c r="L292" s="223"/>
      <c r="M292" s="223"/>
      <c r="N292" s="222"/>
      <c r="O292" s="222"/>
      <c r="P292" s="222"/>
      <c r="Q292" s="222"/>
      <c r="R292" s="223"/>
      <c r="S292" s="223"/>
      <c r="T292" s="223"/>
      <c r="U292" s="223"/>
      <c r="V292" s="223"/>
      <c r="W292" s="223"/>
      <c r="X292" s="223"/>
      <c r="Y292" s="223"/>
      <c r="Z292" s="213"/>
      <c r="AA292" s="213"/>
      <c r="AB292" s="213"/>
      <c r="AC292" s="213"/>
      <c r="AD292" s="213"/>
      <c r="AE292" s="213"/>
      <c r="AF292" s="213"/>
      <c r="AG292" s="213" t="s">
        <v>189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39" t="str">
        <f>C292</f>
        <v>Lože pro trativody, položení trubek, obsyp potrubí sypaninou z vhodných hornin, nebo materiálem připraveným podél výkopu ve vzdálenosti do 3 m od jeho kraje.  Bez výkopu rýhy.</v>
      </c>
      <c r="BB292" s="213"/>
      <c r="BC292" s="213"/>
      <c r="BD292" s="213"/>
      <c r="BE292" s="213"/>
      <c r="BF292" s="213"/>
      <c r="BG292" s="213"/>
      <c r="BH292" s="213"/>
    </row>
    <row r="293" spans="1:60" outlineLevel="2">
      <c r="A293" s="220"/>
      <c r="B293" s="221"/>
      <c r="C293" s="257" t="s">
        <v>531</v>
      </c>
      <c r="D293" s="252"/>
      <c r="E293" s="253">
        <v>175</v>
      </c>
      <c r="F293" s="223"/>
      <c r="G293" s="223"/>
      <c r="H293" s="223"/>
      <c r="I293" s="223"/>
      <c r="J293" s="223"/>
      <c r="K293" s="223"/>
      <c r="L293" s="223"/>
      <c r="M293" s="223"/>
      <c r="N293" s="222"/>
      <c r="O293" s="222"/>
      <c r="P293" s="222"/>
      <c r="Q293" s="222"/>
      <c r="R293" s="223"/>
      <c r="S293" s="223"/>
      <c r="T293" s="223"/>
      <c r="U293" s="223"/>
      <c r="V293" s="223"/>
      <c r="W293" s="223"/>
      <c r="X293" s="223"/>
      <c r="Y293" s="223"/>
      <c r="Z293" s="213"/>
      <c r="AA293" s="213"/>
      <c r="AB293" s="213"/>
      <c r="AC293" s="213"/>
      <c r="AD293" s="213"/>
      <c r="AE293" s="213"/>
      <c r="AF293" s="213"/>
      <c r="AG293" s="213" t="s">
        <v>191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3">
      <c r="A294" s="220"/>
      <c r="B294" s="221"/>
      <c r="C294" s="257" t="s">
        <v>338</v>
      </c>
      <c r="D294" s="252"/>
      <c r="E294" s="253"/>
      <c r="F294" s="223"/>
      <c r="G294" s="223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23"/>
      <c r="Z294" s="213"/>
      <c r="AA294" s="213"/>
      <c r="AB294" s="213"/>
      <c r="AC294" s="213"/>
      <c r="AD294" s="213"/>
      <c r="AE294" s="213"/>
      <c r="AF294" s="213"/>
      <c r="AG294" s="213" t="s">
        <v>191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2">
      <c r="A295" s="220"/>
      <c r="B295" s="221"/>
      <c r="C295" s="246"/>
      <c r="D295" s="241"/>
      <c r="E295" s="241"/>
      <c r="F295" s="241"/>
      <c r="G295" s="241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23"/>
      <c r="Z295" s="213"/>
      <c r="AA295" s="213"/>
      <c r="AB295" s="213"/>
      <c r="AC295" s="213"/>
      <c r="AD295" s="213"/>
      <c r="AE295" s="213"/>
      <c r="AF295" s="213"/>
      <c r="AG295" s="213" t="s">
        <v>144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ht="33.75" outlineLevel="1">
      <c r="A296" s="232">
        <v>57</v>
      </c>
      <c r="B296" s="233" t="s">
        <v>532</v>
      </c>
      <c r="C296" s="244" t="s">
        <v>533</v>
      </c>
      <c r="D296" s="234" t="s">
        <v>209</v>
      </c>
      <c r="E296" s="235">
        <v>22</v>
      </c>
      <c r="F296" s="236"/>
      <c r="G296" s="237">
        <f>ROUND(E296*F296,2)</f>
        <v>0</v>
      </c>
      <c r="H296" s="236"/>
      <c r="I296" s="237">
        <f>ROUND(E296*H296,2)</f>
        <v>0</v>
      </c>
      <c r="J296" s="236"/>
      <c r="K296" s="237">
        <f>ROUND(E296*J296,2)</f>
        <v>0</v>
      </c>
      <c r="L296" s="237">
        <v>21</v>
      </c>
      <c r="M296" s="237">
        <f>G296*(1+L296/100)</f>
        <v>0</v>
      </c>
      <c r="N296" s="235">
        <v>0.51870000000000005</v>
      </c>
      <c r="O296" s="235">
        <f>ROUND(E296*N296,2)</f>
        <v>11.41</v>
      </c>
      <c r="P296" s="235">
        <v>0</v>
      </c>
      <c r="Q296" s="235">
        <f>ROUND(E296*P296,2)</f>
        <v>0</v>
      </c>
      <c r="R296" s="237" t="s">
        <v>266</v>
      </c>
      <c r="S296" s="237" t="s">
        <v>138</v>
      </c>
      <c r="T296" s="238" t="s">
        <v>138</v>
      </c>
      <c r="U296" s="223">
        <v>0</v>
      </c>
      <c r="V296" s="223">
        <f>ROUND(E296*U296,2)</f>
        <v>0</v>
      </c>
      <c r="W296" s="223"/>
      <c r="X296" s="223" t="s">
        <v>267</v>
      </c>
      <c r="Y296" s="223" t="s">
        <v>140</v>
      </c>
      <c r="Z296" s="213"/>
      <c r="AA296" s="213"/>
      <c r="AB296" s="213"/>
      <c r="AC296" s="213"/>
      <c r="AD296" s="213"/>
      <c r="AE296" s="213"/>
      <c r="AF296" s="213"/>
      <c r="AG296" s="213" t="s">
        <v>268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2">
      <c r="A297" s="220"/>
      <c r="B297" s="221"/>
      <c r="C297" s="257" t="s">
        <v>534</v>
      </c>
      <c r="D297" s="252"/>
      <c r="E297" s="253">
        <v>22</v>
      </c>
      <c r="F297" s="223"/>
      <c r="G297" s="223"/>
      <c r="H297" s="223"/>
      <c r="I297" s="223"/>
      <c r="J297" s="223"/>
      <c r="K297" s="223"/>
      <c r="L297" s="223"/>
      <c r="M297" s="223"/>
      <c r="N297" s="222"/>
      <c r="O297" s="222"/>
      <c r="P297" s="222"/>
      <c r="Q297" s="222"/>
      <c r="R297" s="223"/>
      <c r="S297" s="223"/>
      <c r="T297" s="223"/>
      <c r="U297" s="223"/>
      <c r="V297" s="223"/>
      <c r="W297" s="223"/>
      <c r="X297" s="223"/>
      <c r="Y297" s="223"/>
      <c r="Z297" s="213"/>
      <c r="AA297" s="213"/>
      <c r="AB297" s="213"/>
      <c r="AC297" s="213"/>
      <c r="AD297" s="213"/>
      <c r="AE297" s="213"/>
      <c r="AF297" s="213"/>
      <c r="AG297" s="213" t="s">
        <v>191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3">
      <c r="A298" s="220"/>
      <c r="B298" s="221"/>
      <c r="C298" s="257" t="s">
        <v>219</v>
      </c>
      <c r="D298" s="252"/>
      <c r="E298" s="253"/>
      <c r="F298" s="223"/>
      <c r="G298" s="223"/>
      <c r="H298" s="223"/>
      <c r="I298" s="223"/>
      <c r="J298" s="223"/>
      <c r="K298" s="223"/>
      <c r="L298" s="223"/>
      <c r="M298" s="223"/>
      <c r="N298" s="222"/>
      <c r="O298" s="222"/>
      <c r="P298" s="222"/>
      <c r="Q298" s="222"/>
      <c r="R298" s="223"/>
      <c r="S298" s="223"/>
      <c r="T298" s="223"/>
      <c r="U298" s="223"/>
      <c r="V298" s="223"/>
      <c r="W298" s="223"/>
      <c r="X298" s="223"/>
      <c r="Y298" s="223"/>
      <c r="Z298" s="213"/>
      <c r="AA298" s="213"/>
      <c r="AB298" s="213"/>
      <c r="AC298" s="213"/>
      <c r="AD298" s="213"/>
      <c r="AE298" s="213"/>
      <c r="AF298" s="213"/>
      <c r="AG298" s="213" t="s">
        <v>191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2">
      <c r="A299" s="220"/>
      <c r="B299" s="221"/>
      <c r="C299" s="246"/>
      <c r="D299" s="241"/>
      <c r="E299" s="241"/>
      <c r="F299" s="241"/>
      <c r="G299" s="241"/>
      <c r="H299" s="223"/>
      <c r="I299" s="223"/>
      <c r="J299" s="223"/>
      <c r="K299" s="223"/>
      <c r="L299" s="223"/>
      <c r="M299" s="223"/>
      <c r="N299" s="222"/>
      <c r="O299" s="222"/>
      <c r="P299" s="222"/>
      <c r="Q299" s="222"/>
      <c r="R299" s="223"/>
      <c r="S299" s="223"/>
      <c r="T299" s="223"/>
      <c r="U299" s="223"/>
      <c r="V299" s="223"/>
      <c r="W299" s="223"/>
      <c r="X299" s="223"/>
      <c r="Y299" s="223"/>
      <c r="Z299" s="213"/>
      <c r="AA299" s="213"/>
      <c r="AB299" s="213"/>
      <c r="AC299" s="213"/>
      <c r="AD299" s="213"/>
      <c r="AE299" s="213"/>
      <c r="AF299" s="213"/>
      <c r="AG299" s="213" t="s">
        <v>144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ht="33.75" outlineLevel="1">
      <c r="A300" s="232">
        <v>58</v>
      </c>
      <c r="B300" s="233" t="s">
        <v>535</v>
      </c>
      <c r="C300" s="244" t="s">
        <v>536</v>
      </c>
      <c r="D300" s="234" t="s">
        <v>281</v>
      </c>
      <c r="E300" s="235">
        <v>8</v>
      </c>
      <c r="F300" s="236"/>
      <c r="G300" s="237">
        <f>ROUND(E300*F300,2)</f>
        <v>0</v>
      </c>
      <c r="H300" s="236"/>
      <c r="I300" s="237">
        <f>ROUND(E300*H300,2)</f>
        <v>0</v>
      </c>
      <c r="J300" s="236"/>
      <c r="K300" s="237">
        <f>ROUND(E300*J300,2)</f>
        <v>0</v>
      </c>
      <c r="L300" s="237">
        <v>21</v>
      </c>
      <c r="M300" s="237">
        <f>G300*(1+L300/100)</f>
        <v>0</v>
      </c>
      <c r="N300" s="235">
        <v>0.79342000000000001</v>
      </c>
      <c r="O300" s="235">
        <f>ROUND(E300*N300,2)</f>
        <v>6.35</v>
      </c>
      <c r="P300" s="235">
        <v>0</v>
      </c>
      <c r="Q300" s="235">
        <f>ROUND(E300*P300,2)</f>
        <v>0</v>
      </c>
      <c r="R300" s="237" t="s">
        <v>266</v>
      </c>
      <c r="S300" s="237" t="s">
        <v>138</v>
      </c>
      <c r="T300" s="238" t="s">
        <v>138</v>
      </c>
      <c r="U300" s="223">
        <v>0</v>
      </c>
      <c r="V300" s="223">
        <f>ROUND(E300*U300,2)</f>
        <v>0</v>
      </c>
      <c r="W300" s="223"/>
      <c r="X300" s="223" t="s">
        <v>267</v>
      </c>
      <c r="Y300" s="223" t="s">
        <v>140</v>
      </c>
      <c r="Z300" s="213"/>
      <c r="AA300" s="213"/>
      <c r="AB300" s="213"/>
      <c r="AC300" s="213"/>
      <c r="AD300" s="213"/>
      <c r="AE300" s="213"/>
      <c r="AF300" s="213"/>
      <c r="AG300" s="213" t="s">
        <v>268</v>
      </c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ht="22.5" outlineLevel="2">
      <c r="A301" s="220"/>
      <c r="B301" s="221"/>
      <c r="C301" s="256" t="s">
        <v>537</v>
      </c>
      <c r="D301" s="254"/>
      <c r="E301" s="254"/>
      <c r="F301" s="254"/>
      <c r="G301" s="254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23"/>
      <c r="Z301" s="213"/>
      <c r="AA301" s="213"/>
      <c r="AB301" s="213"/>
      <c r="AC301" s="213"/>
      <c r="AD301" s="213"/>
      <c r="AE301" s="213"/>
      <c r="AF301" s="213"/>
      <c r="AG301" s="213" t="s">
        <v>189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39" t="str">
        <f>C301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301" s="213"/>
      <c r="BC301" s="213"/>
      <c r="BD301" s="213"/>
      <c r="BE301" s="213"/>
      <c r="BF301" s="213"/>
      <c r="BG301" s="213"/>
      <c r="BH301" s="213"/>
    </row>
    <row r="302" spans="1:60" outlineLevel="2">
      <c r="A302" s="220"/>
      <c r="B302" s="221"/>
      <c r="C302" s="257" t="s">
        <v>538</v>
      </c>
      <c r="D302" s="252"/>
      <c r="E302" s="253">
        <v>8</v>
      </c>
      <c r="F302" s="223"/>
      <c r="G302" s="223"/>
      <c r="H302" s="223"/>
      <c r="I302" s="223"/>
      <c r="J302" s="223"/>
      <c r="K302" s="223"/>
      <c r="L302" s="223"/>
      <c r="M302" s="223"/>
      <c r="N302" s="222"/>
      <c r="O302" s="222"/>
      <c r="P302" s="222"/>
      <c r="Q302" s="222"/>
      <c r="R302" s="223"/>
      <c r="S302" s="223"/>
      <c r="T302" s="223"/>
      <c r="U302" s="223"/>
      <c r="V302" s="223"/>
      <c r="W302" s="223"/>
      <c r="X302" s="223"/>
      <c r="Y302" s="223"/>
      <c r="Z302" s="213"/>
      <c r="AA302" s="213"/>
      <c r="AB302" s="213"/>
      <c r="AC302" s="213"/>
      <c r="AD302" s="213"/>
      <c r="AE302" s="213"/>
      <c r="AF302" s="213"/>
      <c r="AG302" s="213" t="s">
        <v>191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3">
      <c r="A303" s="220"/>
      <c r="B303" s="221"/>
      <c r="C303" s="257" t="s">
        <v>219</v>
      </c>
      <c r="D303" s="252"/>
      <c r="E303" s="253"/>
      <c r="F303" s="223"/>
      <c r="G303" s="223"/>
      <c r="H303" s="223"/>
      <c r="I303" s="223"/>
      <c r="J303" s="223"/>
      <c r="K303" s="223"/>
      <c r="L303" s="223"/>
      <c r="M303" s="223"/>
      <c r="N303" s="222"/>
      <c r="O303" s="222"/>
      <c r="P303" s="222"/>
      <c r="Q303" s="222"/>
      <c r="R303" s="223"/>
      <c r="S303" s="223"/>
      <c r="T303" s="223"/>
      <c r="U303" s="223"/>
      <c r="V303" s="223"/>
      <c r="W303" s="223"/>
      <c r="X303" s="223"/>
      <c r="Y303" s="223"/>
      <c r="Z303" s="213"/>
      <c r="AA303" s="213"/>
      <c r="AB303" s="213"/>
      <c r="AC303" s="213"/>
      <c r="AD303" s="213"/>
      <c r="AE303" s="213"/>
      <c r="AF303" s="213"/>
      <c r="AG303" s="213" t="s">
        <v>191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2">
      <c r="A304" s="220"/>
      <c r="B304" s="221"/>
      <c r="C304" s="246"/>
      <c r="D304" s="241"/>
      <c r="E304" s="241"/>
      <c r="F304" s="241"/>
      <c r="G304" s="241"/>
      <c r="H304" s="223"/>
      <c r="I304" s="223"/>
      <c r="J304" s="223"/>
      <c r="K304" s="223"/>
      <c r="L304" s="223"/>
      <c r="M304" s="223"/>
      <c r="N304" s="222"/>
      <c r="O304" s="222"/>
      <c r="P304" s="222"/>
      <c r="Q304" s="222"/>
      <c r="R304" s="223"/>
      <c r="S304" s="223"/>
      <c r="T304" s="223"/>
      <c r="U304" s="223"/>
      <c r="V304" s="223"/>
      <c r="W304" s="223"/>
      <c r="X304" s="223"/>
      <c r="Y304" s="223"/>
      <c r="Z304" s="213"/>
      <c r="AA304" s="213"/>
      <c r="AB304" s="213"/>
      <c r="AC304" s="213"/>
      <c r="AD304" s="213"/>
      <c r="AE304" s="213"/>
      <c r="AF304" s="213"/>
      <c r="AG304" s="213" t="s">
        <v>144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>
      <c r="A305" s="225" t="s">
        <v>133</v>
      </c>
      <c r="B305" s="226" t="s">
        <v>91</v>
      </c>
      <c r="C305" s="243" t="s">
        <v>92</v>
      </c>
      <c r="D305" s="227"/>
      <c r="E305" s="228"/>
      <c r="F305" s="229"/>
      <c r="G305" s="229">
        <f>SUMIF(AG306:AG354,"&lt;&gt;NOR",G306:G354)</f>
        <v>0</v>
      </c>
      <c r="H305" s="229"/>
      <c r="I305" s="229">
        <f>SUM(I306:I354)</f>
        <v>0</v>
      </c>
      <c r="J305" s="229"/>
      <c r="K305" s="229">
        <f>SUM(K306:K354)</f>
        <v>0</v>
      </c>
      <c r="L305" s="229"/>
      <c r="M305" s="229">
        <f>SUM(M306:M354)</f>
        <v>0</v>
      </c>
      <c r="N305" s="228"/>
      <c r="O305" s="228">
        <f>SUM(O306:O354)</f>
        <v>184.46999999999997</v>
      </c>
      <c r="P305" s="228"/>
      <c r="Q305" s="228">
        <f>SUM(Q306:Q354)</f>
        <v>0</v>
      </c>
      <c r="R305" s="229"/>
      <c r="S305" s="229"/>
      <c r="T305" s="230"/>
      <c r="U305" s="224"/>
      <c r="V305" s="224">
        <f>SUM(V306:V354)</f>
        <v>207.06</v>
      </c>
      <c r="W305" s="224"/>
      <c r="X305" s="224"/>
      <c r="Y305" s="224"/>
      <c r="AG305" t="s">
        <v>134</v>
      </c>
    </row>
    <row r="306" spans="1:60" outlineLevel="1">
      <c r="A306" s="232">
        <v>59</v>
      </c>
      <c r="B306" s="233" t="s">
        <v>539</v>
      </c>
      <c r="C306" s="244" t="s">
        <v>540</v>
      </c>
      <c r="D306" s="234" t="s">
        <v>281</v>
      </c>
      <c r="E306" s="235">
        <v>3</v>
      </c>
      <c r="F306" s="236"/>
      <c r="G306" s="237">
        <f>ROUND(E306*F306,2)</f>
        <v>0</v>
      </c>
      <c r="H306" s="236"/>
      <c r="I306" s="237">
        <f>ROUND(E306*H306,2)</f>
        <v>0</v>
      </c>
      <c r="J306" s="236"/>
      <c r="K306" s="237">
        <f>ROUND(E306*J306,2)</f>
        <v>0</v>
      </c>
      <c r="L306" s="237">
        <v>21</v>
      </c>
      <c r="M306" s="237">
        <f>G306*(1+L306/100)</f>
        <v>0</v>
      </c>
      <c r="N306" s="235">
        <v>0.25080000000000002</v>
      </c>
      <c r="O306" s="235">
        <f>ROUND(E306*N306,2)</f>
        <v>0.75</v>
      </c>
      <c r="P306" s="235">
        <v>0</v>
      </c>
      <c r="Q306" s="235">
        <f>ROUND(E306*P306,2)</f>
        <v>0</v>
      </c>
      <c r="R306" s="237" t="s">
        <v>185</v>
      </c>
      <c r="S306" s="237" t="s">
        <v>138</v>
      </c>
      <c r="T306" s="238" t="s">
        <v>138</v>
      </c>
      <c r="U306" s="223">
        <v>0.81799999999999995</v>
      </c>
      <c r="V306" s="223">
        <f>ROUND(E306*U306,2)</f>
        <v>2.4500000000000002</v>
      </c>
      <c r="W306" s="223"/>
      <c r="X306" s="223" t="s">
        <v>186</v>
      </c>
      <c r="Y306" s="223" t="s">
        <v>140</v>
      </c>
      <c r="Z306" s="213"/>
      <c r="AA306" s="213"/>
      <c r="AB306" s="213"/>
      <c r="AC306" s="213"/>
      <c r="AD306" s="213"/>
      <c r="AE306" s="213"/>
      <c r="AF306" s="213"/>
      <c r="AG306" s="213" t="s">
        <v>187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2">
      <c r="A307" s="220"/>
      <c r="B307" s="221"/>
      <c r="C307" s="257" t="s">
        <v>541</v>
      </c>
      <c r="D307" s="252"/>
      <c r="E307" s="253">
        <v>3</v>
      </c>
      <c r="F307" s="223"/>
      <c r="G307" s="223"/>
      <c r="H307" s="223"/>
      <c r="I307" s="223"/>
      <c r="J307" s="223"/>
      <c r="K307" s="223"/>
      <c r="L307" s="223"/>
      <c r="M307" s="223"/>
      <c r="N307" s="222"/>
      <c r="O307" s="222"/>
      <c r="P307" s="222"/>
      <c r="Q307" s="222"/>
      <c r="R307" s="223"/>
      <c r="S307" s="223"/>
      <c r="T307" s="223"/>
      <c r="U307" s="223"/>
      <c r="V307" s="223"/>
      <c r="W307" s="223"/>
      <c r="X307" s="223"/>
      <c r="Y307" s="223"/>
      <c r="Z307" s="213"/>
      <c r="AA307" s="213"/>
      <c r="AB307" s="213"/>
      <c r="AC307" s="213"/>
      <c r="AD307" s="213"/>
      <c r="AE307" s="213"/>
      <c r="AF307" s="213"/>
      <c r="AG307" s="213" t="s">
        <v>191</v>
      </c>
      <c r="AH307" s="213">
        <v>5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2">
      <c r="A308" s="220"/>
      <c r="B308" s="221"/>
      <c r="C308" s="246"/>
      <c r="D308" s="241"/>
      <c r="E308" s="241"/>
      <c r="F308" s="241"/>
      <c r="G308" s="241"/>
      <c r="H308" s="223"/>
      <c r="I308" s="223"/>
      <c r="J308" s="223"/>
      <c r="K308" s="223"/>
      <c r="L308" s="223"/>
      <c r="M308" s="223"/>
      <c r="N308" s="222"/>
      <c r="O308" s="222"/>
      <c r="P308" s="222"/>
      <c r="Q308" s="222"/>
      <c r="R308" s="223"/>
      <c r="S308" s="223"/>
      <c r="T308" s="223"/>
      <c r="U308" s="223"/>
      <c r="V308" s="223"/>
      <c r="W308" s="223"/>
      <c r="X308" s="223"/>
      <c r="Y308" s="223"/>
      <c r="Z308" s="213"/>
      <c r="AA308" s="213"/>
      <c r="AB308" s="213"/>
      <c r="AC308" s="213"/>
      <c r="AD308" s="213"/>
      <c r="AE308" s="213"/>
      <c r="AF308" s="213"/>
      <c r="AG308" s="213" t="s">
        <v>144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ht="22.5" outlineLevel="1">
      <c r="A309" s="232">
        <v>60</v>
      </c>
      <c r="B309" s="233" t="s">
        <v>339</v>
      </c>
      <c r="C309" s="244" t="s">
        <v>340</v>
      </c>
      <c r="D309" s="234" t="s">
        <v>209</v>
      </c>
      <c r="E309" s="235">
        <v>446</v>
      </c>
      <c r="F309" s="236"/>
      <c r="G309" s="237">
        <f>ROUND(E309*F309,2)</f>
        <v>0</v>
      </c>
      <c r="H309" s="236"/>
      <c r="I309" s="237">
        <f>ROUND(E309*H309,2)</f>
        <v>0</v>
      </c>
      <c r="J309" s="236"/>
      <c r="K309" s="237">
        <f>ROUND(E309*J309,2)</f>
        <v>0</v>
      </c>
      <c r="L309" s="237">
        <v>21</v>
      </c>
      <c r="M309" s="237">
        <f>G309*(1+L309/100)</f>
        <v>0</v>
      </c>
      <c r="N309" s="235">
        <v>0.10471</v>
      </c>
      <c r="O309" s="235">
        <f>ROUND(E309*N309,2)</f>
        <v>46.7</v>
      </c>
      <c r="P309" s="235">
        <v>0</v>
      </c>
      <c r="Q309" s="235">
        <f>ROUND(E309*P309,2)</f>
        <v>0</v>
      </c>
      <c r="R309" s="237" t="s">
        <v>185</v>
      </c>
      <c r="S309" s="237" t="s">
        <v>138</v>
      </c>
      <c r="T309" s="238" t="s">
        <v>138</v>
      </c>
      <c r="U309" s="223">
        <v>8.5000000000000006E-2</v>
      </c>
      <c r="V309" s="223">
        <f>ROUND(E309*U309,2)</f>
        <v>37.909999999999997</v>
      </c>
      <c r="W309" s="223"/>
      <c r="X309" s="223" t="s">
        <v>186</v>
      </c>
      <c r="Y309" s="223" t="s">
        <v>140</v>
      </c>
      <c r="Z309" s="213"/>
      <c r="AA309" s="213"/>
      <c r="AB309" s="213"/>
      <c r="AC309" s="213"/>
      <c r="AD309" s="213"/>
      <c r="AE309" s="213"/>
      <c r="AF309" s="213"/>
      <c r="AG309" s="213" t="s">
        <v>187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2">
      <c r="A310" s="220"/>
      <c r="B310" s="221"/>
      <c r="C310" s="256" t="s">
        <v>341</v>
      </c>
      <c r="D310" s="254"/>
      <c r="E310" s="254"/>
      <c r="F310" s="254"/>
      <c r="G310" s="254"/>
      <c r="H310" s="223"/>
      <c r="I310" s="223"/>
      <c r="J310" s="223"/>
      <c r="K310" s="223"/>
      <c r="L310" s="223"/>
      <c r="M310" s="223"/>
      <c r="N310" s="222"/>
      <c r="O310" s="222"/>
      <c r="P310" s="222"/>
      <c r="Q310" s="222"/>
      <c r="R310" s="223"/>
      <c r="S310" s="223"/>
      <c r="T310" s="223"/>
      <c r="U310" s="223"/>
      <c r="V310" s="223"/>
      <c r="W310" s="223"/>
      <c r="X310" s="223"/>
      <c r="Y310" s="223"/>
      <c r="Z310" s="213"/>
      <c r="AA310" s="213"/>
      <c r="AB310" s="213"/>
      <c r="AC310" s="213"/>
      <c r="AD310" s="213"/>
      <c r="AE310" s="213"/>
      <c r="AF310" s="213"/>
      <c r="AG310" s="213" t="s">
        <v>189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2">
      <c r="A311" s="220"/>
      <c r="B311" s="221"/>
      <c r="C311" s="257" t="s">
        <v>542</v>
      </c>
      <c r="D311" s="252"/>
      <c r="E311" s="253">
        <v>446</v>
      </c>
      <c r="F311" s="223"/>
      <c r="G311" s="223"/>
      <c r="H311" s="223"/>
      <c r="I311" s="223"/>
      <c r="J311" s="223"/>
      <c r="K311" s="223"/>
      <c r="L311" s="223"/>
      <c r="M311" s="223"/>
      <c r="N311" s="222"/>
      <c r="O311" s="222"/>
      <c r="P311" s="222"/>
      <c r="Q311" s="222"/>
      <c r="R311" s="223"/>
      <c r="S311" s="223"/>
      <c r="T311" s="223"/>
      <c r="U311" s="223"/>
      <c r="V311" s="223"/>
      <c r="W311" s="223"/>
      <c r="X311" s="223"/>
      <c r="Y311" s="223"/>
      <c r="Z311" s="213"/>
      <c r="AA311" s="213"/>
      <c r="AB311" s="213"/>
      <c r="AC311" s="213"/>
      <c r="AD311" s="213"/>
      <c r="AE311" s="213"/>
      <c r="AF311" s="213"/>
      <c r="AG311" s="213" t="s">
        <v>191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3">
      <c r="A312" s="220"/>
      <c r="B312" s="221"/>
      <c r="C312" s="257" t="s">
        <v>338</v>
      </c>
      <c r="D312" s="252"/>
      <c r="E312" s="253"/>
      <c r="F312" s="223"/>
      <c r="G312" s="223"/>
      <c r="H312" s="223"/>
      <c r="I312" s="223"/>
      <c r="J312" s="223"/>
      <c r="K312" s="223"/>
      <c r="L312" s="223"/>
      <c r="M312" s="223"/>
      <c r="N312" s="222"/>
      <c r="O312" s="222"/>
      <c r="P312" s="222"/>
      <c r="Q312" s="222"/>
      <c r="R312" s="223"/>
      <c r="S312" s="223"/>
      <c r="T312" s="223"/>
      <c r="U312" s="223"/>
      <c r="V312" s="223"/>
      <c r="W312" s="223"/>
      <c r="X312" s="223"/>
      <c r="Y312" s="223"/>
      <c r="Z312" s="213"/>
      <c r="AA312" s="213"/>
      <c r="AB312" s="213"/>
      <c r="AC312" s="213"/>
      <c r="AD312" s="213"/>
      <c r="AE312" s="213"/>
      <c r="AF312" s="213"/>
      <c r="AG312" s="213" t="s">
        <v>191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2">
      <c r="A313" s="220"/>
      <c r="B313" s="221"/>
      <c r="C313" s="246"/>
      <c r="D313" s="241"/>
      <c r="E313" s="241"/>
      <c r="F313" s="241"/>
      <c r="G313" s="241"/>
      <c r="H313" s="223"/>
      <c r="I313" s="223"/>
      <c r="J313" s="223"/>
      <c r="K313" s="223"/>
      <c r="L313" s="223"/>
      <c r="M313" s="223"/>
      <c r="N313" s="222"/>
      <c r="O313" s="222"/>
      <c r="P313" s="222"/>
      <c r="Q313" s="222"/>
      <c r="R313" s="223"/>
      <c r="S313" s="223"/>
      <c r="T313" s="223"/>
      <c r="U313" s="223"/>
      <c r="V313" s="223"/>
      <c r="W313" s="223"/>
      <c r="X313" s="223"/>
      <c r="Y313" s="223"/>
      <c r="Z313" s="213"/>
      <c r="AA313" s="213"/>
      <c r="AB313" s="213"/>
      <c r="AC313" s="213"/>
      <c r="AD313" s="213"/>
      <c r="AE313" s="213"/>
      <c r="AF313" s="213"/>
      <c r="AG313" s="213" t="s">
        <v>144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ht="22.5" outlineLevel="1">
      <c r="A314" s="232">
        <v>61</v>
      </c>
      <c r="B314" s="233" t="s">
        <v>343</v>
      </c>
      <c r="C314" s="244" t="s">
        <v>344</v>
      </c>
      <c r="D314" s="234" t="s">
        <v>209</v>
      </c>
      <c r="E314" s="235">
        <v>537</v>
      </c>
      <c r="F314" s="236"/>
      <c r="G314" s="237">
        <f>ROUND(E314*F314,2)</f>
        <v>0</v>
      </c>
      <c r="H314" s="236"/>
      <c r="I314" s="237">
        <f>ROUND(E314*H314,2)</f>
        <v>0</v>
      </c>
      <c r="J314" s="236"/>
      <c r="K314" s="237">
        <f>ROUND(E314*J314,2)</f>
        <v>0</v>
      </c>
      <c r="L314" s="237">
        <v>21</v>
      </c>
      <c r="M314" s="237">
        <f>G314*(1+L314/100)</f>
        <v>0</v>
      </c>
      <c r="N314" s="235">
        <v>0.188</v>
      </c>
      <c r="O314" s="235">
        <f>ROUND(E314*N314,2)</f>
        <v>100.96</v>
      </c>
      <c r="P314" s="235">
        <v>0</v>
      </c>
      <c r="Q314" s="235">
        <f>ROUND(E314*P314,2)</f>
        <v>0</v>
      </c>
      <c r="R314" s="237" t="s">
        <v>185</v>
      </c>
      <c r="S314" s="237" t="s">
        <v>138</v>
      </c>
      <c r="T314" s="238" t="s">
        <v>138</v>
      </c>
      <c r="U314" s="223">
        <v>0.27200000000000002</v>
      </c>
      <c r="V314" s="223">
        <f>ROUND(E314*U314,2)</f>
        <v>146.06</v>
      </c>
      <c r="W314" s="223"/>
      <c r="X314" s="223" t="s">
        <v>186</v>
      </c>
      <c r="Y314" s="223" t="s">
        <v>140</v>
      </c>
      <c r="Z314" s="213"/>
      <c r="AA314" s="213"/>
      <c r="AB314" s="213"/>
      <c r="AC314" s="213"/>
      <c r="AD314" s="213"/>
      <c r="AE314" s="213"/>
      <c r="AF314" s="213"/>
      <c r="AG314" s="213" t="s">
        <v>187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2">
      <c r="A315" s="220"/>
      <c r="B315" s="221"/>
      <c r="C315" s="256" t="s">
        <v>345</v>
      </c>
      <c r="D315" s="254"/>
      <c r="E315" s="254"/>
      <c r="F315" s="254"/>
      <c r="G315" s="254"/>
      <c r="H315" s="223"/>
      <c r="I315" s="223"/>
      <c r="J315" s="223"/>
      <c r="K315" s="223"/>
      <c r="L315" s="223"/>
      <c r="M315" s="223"/>
      <c r="N315" s="222"/>
      <c r="O315" s="222"/>
      <c r="P315" s="222"/>
      <c r="Q315" s="222"/>
      <c r="R315" s="223"/>
      <c r="S315" s="223"/>
      <c r="T315" s="223"/>
      <c r="U315" s="223"/>
      <c r="V315" s="223"/>
      <c r="W315" s="223"/>
      <c r="X315" s="223"/>
      <c r="Y315" s="223"/>
      <c r="Z315" s="213"/>
      <c r="AA315" s="213"/>
      <c r="AB315" s="213"/>
      <c r="AC315" s="213"/>
      <c r="AD315" s="213"/>
      <c r="AE315" s="213"/>
      <c r="AF315" s="213"/>
      <c r="AG315" s="213" t="s">
        <v>189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2">
      <c r="A316" s="220"/>
      <c r="B316" s="221"/>
      <c r="C316" s="257" t="s">
        <v>543</v>
      </c>
      <c r="D316" s="252"/>
      <c r="E316" s="253">
        <v>198</v>
      </c>
      <c r="F316" s="223"/>
      <c r="G316" s="223"/>
      <c r="H316" s="223"/>
      <c r="I316" s="223"/>
      <c r="J316" s="223"/>
      <c r="K316" s="223"/>
      <c r="L316" s="223"/>
      <c r="M316" s="223"/>
      <c r="N316" s="222"/>
      <c r="O316" s="222"/>
      <c r="P316" s="222"/>
      <c r="Q316" s="222"/>
      <c r="R316" s="223"/>
      <c r="S316" s="223"/>
      <c r="T316" s="223"/>
      <c r="U316" s="223"/>
      <c r="V316" s="223"/>
      <c r="W316" s="223"/>
      <c r="X316" s="223"/>
      <c r="Y316" s="223"/>
      <c r="Z316" s="213"/>
      <c r="AA316" s="213"/>
      <c r="AB316" s="213"/>
      <c r="AC316" s="213"/>
      <c r="AD316" s="213"/>
      <c r="AE316" s="213"/>
      <c r="AF316" s="213"/>
      <c r="AG316" s="213" t="s">
        <v>191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3">
      <c r="A317" s="220"/>
      <c r="B317" s="221"/>
      <c r="C317" s="257" t="s">
        <v>544</v>
      </c>
      <c r="D317" s="252"/>
      <c r="E317" s="253">
        <v>15</v>
      </c>
      <c r="F317" s="223"/>
      <c r="G317" s="223"/>
      <c r="H317" s="223"/>
      <c r="I317" s="223"/>
      <c r="J317" s="223"/>
      <c r="K317" s="223"/>
      <c r="L317" s="223"/>
      <c r="M317" s="223"/>
      <c r="N317" s="222"/>
      <c r="O317" s="222"/>
      <c r="P317" s="222"/>
      <c r="Q317" s="222"/>
      <c r="R317" s="223"/>
      <c r="S317" s="223"/>
      <c r="T317" s="223"/>
      <c r="U317" s="223"/>
      <c r="V317" s="223"/>
      <c r="W317" s="223"/>
      <c r="X317" s="223"/>
      <c r="Y317" s="223"/>
      <c r="Z317" s="213"/>
      <c r="AA317" s="213"/>
      <c r="AB317" s="213"/>
      <c r="AC317" s="213"/>
      <c r="AD317" s="213"/>
      <c r="AE317" s="213"/>
      <c r="AF317" s="213"/>
      <c r="AG317" s="213" t="s">
        <v>191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3">
      <c r="A318" s="220"/>
      <c r="B318" s="221"/>
      <c r="C318" s="257" t="s">
        <v>545</v>
      </c>
      <c r="D318" s="252"/>
      <c r="E318" s="253">
        <v>32</v>
      </c>
      <c r="F318" s="223"/>
      <c r="G318" s="223"/>
      <c r="H318" s="223"/>
      <c r="I318" s="223"/>
      <c r="J318" s="223"/>
      <c r="K318" s="223"/>
      <c r="L318" s="223"/>
      <c r="M318" s="223"/>
      <c r="N318" s="222"/>
      <c r="O318" s="222"/>
      <c r="P318" s="222"/>
      <c r="Q318" s="222"/>
      <c r="R318" s="223"/>
      <c r="S318" s="223"/>
      <c r="T318" s="223"/>
      <c r="U318" s="223"/>
      <c r="V318" s="223"/>
      <c r="W318" s="223"/>
      <c r="X318" s="223"/>
      <c r="Y318" s="223"/>
      <c r="Z318" s="213"/>
      <c r="AA318" s="213"/>
      <c r="AB318" s="213"/>
      <c r="AC318" s="213"/>
      <c r="AD318" s="213"/>
      <c r="AE318" s="213"/>
      <c r="AF318" s="213"/>
      <c r="AG318" s="213" t="s">
        <v>191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ht="22.5" outlineLevel="3">
      <c r="A319" s="220"/>
      <c r="B319" s="221"/>
      <c r="C319" s="257" t="s">
        <v>546</v>
      </c>
      <c r="D319" s="252"/>
      <c r="E319" s="253">
        <v>292</v>
      </c>
      <c r="F319" s="223"/>
      <c r="G319" s="223"/>
      <c r="H319" s="223"/>
      <c r="I319" s="223"/>
      <c r="J319" s="223"/>
      <c r="K319" s="223"/>
      <c r="L319" s="223"/>
      <c r="M319" s="223"/>
      <c r="N319" s="222"/>
      <c r="O319" s="222"/>
      <c r="P319" s="222"/>
      <c r="Q319" s="222"/>
      <c r="R319" s="223"/>
      <c r="S319" s="223"/>
      <c r="T319" s="223"/>
      <c r="U319" s="223"/>
      <c r="V319" s="223"/>
      <c r="W319" s="223"/>
      <c r="X319" s="223"/>
      <c r="Y319" s="223"/>
      <c r="Z319" s="213"/>
      <c r="AA319" s="213"/>
      <c r="AB319" s="213"/>
      <c r="AC319" s="213"/>
      <c r="AD319" s="213"/>
      <c r="AE319" s="213"/>
      <c r="AF319" s="213"/>
      <c r="AG319" s="213" t="s">
        <v>191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3">
      <c r="A320" s="220"/>
      <c r="B320" s="221"/>
      <c r="C320" s="257" t="s">
        <v>219</v>
      </c>
      <c r="D320" s="252"/>
      <c r="E320" s="253"/>
      <c r="F320" s="223"/>
      <c r="G320" s="223"/>
      <c r="H320" s="223"/>
      <c r="I320" s="223"/>
      <c r="J320" s="223"/>
      <c r="K320" s="223"/>
      <c r="L320" s="223"/>
      <c r="M320" s="223"/>
      <c r="N320" s="222"/>
      <c r="O320" s="222"/>
      <c r="P320" s="222"/>
      <c r="Q320" s="222"/>
      <c r="R320" s="223"/>
      <c r="S320" s="223"/>
      <c r="T320" s="223"/>
      <c r="U320" s="223"/>
      <c r="V320" s="223"/>
      <c r="W320" s="223"/>
      <c r="X320" s="223"/>
      <c r="Y320" s="223"/>
      <c r="Z320" s="213"/>
      <c r="AA320" s="213"/>
      <c r="AB320" s="213"/>
      <c r="AC320" s="213"/>
      <c r="AD320" s="213"/>
      <c r="AE320" s="213"/>
      <c r="AF320" s="213"/>
      <c r="AG320" s="213" t="s">
        <v>191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2">
      <c r="A321" s="220"/>
      <c r="B321" s="221"/>
      <c r="C321" s="246"/>
      <c r="D321" s="241"/>
      <c r="E321" s="241"/>
      <c r="F321" s="241"/>
      <c r="G321" s="241"/>
      <c r="H321" s="223"/>
      <c r="I321" s="223"/>
      <c r="J321" s="223"/>
      <c r="K321" s="223"/>
      <c r="L321" s="223"/>
      <c r="M321" s="223"/>
      <c r="N321" s="222"/>
      <c r="O321" s="222"/>
      <c r="P321" s="222"/>
      <c r="Q321" s="222"/>
      <c r="R321" s="223"/>
      <c r="S321" s="223"/>
      <c r="T321" s="223"/>
      <c r="U321" s="223"/>
      <c r="V321" s="223"/>
      <c r="W321" s="223"/>
      <c r="X321" s="223"/>
      <c r="Y321" s="223"/>
      <c r="Z321" s="213"/>
      <c r="AA321" s="213"/>
      <c r="AB321" s="213"/>
      <c r="AC321" s="213"/>
      <c r="AD321" s="213"/>
      <c r="AE321" s="213"/>
      <c r="AF321" s="213"/>
      <c r="AG321" s="213" t="s">
        <v>144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ht="22.5" outlineLevel="1">
      <c r="A322" s="232">
        <v>62</v>
      </c>
      <c r="B322" s="233" t="s">
        <v>350</v>
      </c>
      <c r="C322" s="244" t="s">
        <v>351</v>
      </c>
      <c r="D322" s="234" t="s">
        <v>209</v>
      </c>
      <c r="E322" s="235">
        <v>240</v>
      </c>
      <c r="F322" s="236"/>
      <c r="G322" s="237">
        <f>ROUND(E322*F322,2)</f>
        <v>0</v>
      </c>
      <c r="H322" s="236"/>
      <c r="I322" s="237">
        <f>ROUND(E322*H322,2)</f>
        <v>0</v>
      </c>
      <c r="J322" s="236"/>
      <c r="K322" s="237">
        <f>ROUND(E322*J322,2)</f>
        <v>0</v>
      </c>
      <c r="L322" s="237">
        <v>21</v>
      </c>
      <c r="M322" s="237">
        <f>G322*(1+L322/100)</f>
        <v>0</v>
      </c>
      <c r="N322" s="235">
        <v>2.0000000000000002E-5</v>
      </c>
      <c r="O322" s="235">
        <f>ROUND(E322*N322,2)</f>
        <v>0</v>
      </c>
      <c r="P322" s="235">
        <v>0</v>
      </c>
      <c r="Q322" s="235">
        <f>ROUND(E322*P322,2)</f>
        <v>0</v>
      </c>
      <c r="R322" s="237" t="s">
        <v>185</v>
      </c>
      <c r="S322" s="237" t="s">
        <v>138</v>
      </c>
      <c r="T322" s="238" t="s">
        <v>138</v>
      </c>
      <c r="U322" s="223">
        <v>3.1E-2</v>
      </c>
      <c r="V322" s="223">
        <f>ROUND(E322*U322,2)</f>
        <v>7.44</v>
      </c>
      <c r="W322" s="223"/>
      <c r="X322" s="223" t="s">
        <v>186</v>
      </c>
      <c r="Y322" s="223" t="s">
        <v>140</v>
      </c>
      <c r="Z322" s="213"/>
      <c r="AA322" s="213"/>
      <c r="AB322" s="213"/>
      <c r="AC322" s="213"/>
      <c r="AD322" s="213"/>
      <c r="AE322" s="213"/>
      <c r="AF322" s="213"/>
      <c r="AG322" s="213" t="s">
        <v>187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2">
      <c r="A323" s="220"/>
      <c r="B323" s="221"/>
      <c r="C323" s="256" t="s">
        <v>352</v>
      </c>
      <c r="D323" s="254"/>
      <c r="E323" s="254"/>
      <c r="F323" s="254"/>
      <c r="G323" s="254"/>
      <c r="H323" s="223"/>
      <c r="I323" s="223"/>
      <c r="J323" s="223"/>
      <c r="K323" s="223"/>
      <c r="L323" s="223"/>
      <c r="M323" s="223"/>
      <c r="N323" s="222"/>
      <c r="O323" s="222"/>
      <c r="P323" s="222"/>
      <c r="Q323" s="222"/>
      <c r="R323" s="223"/>
      <c r="S323" s="223"/>
      <c r="T323" s="223"/>
      <c r="U323" s="223"/>
      <c r="V323" s="223"/>
      <c r="W323" s="223"/>
      <c r="X323" s="223"/>
      <c r="Y323" s="223"/>
      <c r="Z323" s="213"/>
      <c r="AA323" s="213"/>
      <c r="AB323" s="213"/>
      <c r="AC323" s="213"/>
      <c r="AD323" s="213"/>
      <c r="AE323" s="213"/>
      <c r="AF323" s="213"/>
      <c r="AG323" s="213" t="s">
        <v>189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2">
      <c r="A324" s="220"/>
      <c r="B324" s="221"/>
      <c r="C324" s="257" t="s">
        <v>547</v>
      </c>
      <c r="D324" s="252"/>
      <c r="E324" s="253">
        <v>240</v>
      </c>
      <c r="F324" s="223"/>
      <c r="G324" s="223"/>
      <c r="H324" s="223"/>
      <c r="I324" s="223"/>
      <c r="J324" s="223"/>
      <c r="K324" s="223"/>
      <c r="L324" s="223"/>
      <c r="M324" s="223"/>
      <c r="N324" s="222"/>
      <c r="O324" s="222"/>
      <c r="P324" s="222"/>
      <c r="Q324" s="222"/>
      <c r="R324" s="223"/>
      <c r="S324" s="223"/>
      <c r="T324" s="223"/>
      <c r="U324" s="223"/>
      <c r="V324" s="223"/>
      <c r="W324" s="223"/>
      <c r="X324" s="223"/>
      <c r="Y324" s="223"/>
      <c r="Z324" s="213"/>
      <c r="AA324" s="213"/>
      <c r="AB324" s="213"/>
      <c r="AC324" s="213"/>
      <c r="AD324" s="213"/>
      <c r="AE324" s="213"/>
      <c r="AF324" s="213"/>
      <c r="AG324" s="213" t="s">
        <v>191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3">
      <c r="A325" s="220"/>
      <c r="B325" s="221"/>
      <c r="C325" s="257" t="s">
        <v>219</v>
      </c>
      <c r="D325" s="252"/>
      <c r="E325" s="253"/>
      <c r="F325" s="223"/>
      <c r="G325" s="223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23"/>
      <c r="Z325" s="213"/>
      <c r="AA325" s="213"/>
      <c r="AB325" s="213"/>
      <c r="AC325" s="213"/>
      <c r="AD325" s="213"/>
      <c r="AE325" s="213"/>
      <c r="AF325" s="213"/>
      <c r="AG325" s="213" t="s">
        <v>191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2">
      <c r="A326" s="220"/>
      <c r="B326" s="221"/>
      <c r="C326" s="246"/>
      <c r="D326" s="241"/>
      <c r="E326" s="241"/>
      <c r="F326" s="241"/>
      <c r="G326" s="241"/>
      <c r="H326" s="223"/>
      <c r="I326" s="223"/>
      <c r="J326" s="223"/>
      <c r="K326" s="223"/>
      <c r="L326" s="223"/>
      <c r="M326" s="223"/>
      <c r="N326" s="222"/>
      <c r="O326" s="222"/>
      <c r="P326" s="222"/>
      <c r="Q326" s="222"/>
      <c r="R326" s="223"/>
      <c r="S326" s="223"/>
      <c r="T326" s="223"/>
      <c r="U326" s="223"/>
      <c r="V326" s="223"/>
      <c r="W326" s="223"/>
      <c r="X326" s="223"/>
      <c r="Y326" s="223"/>
      <c r="Z326" s="213"/>
      <c r="AA326" s="213"/>
      <c r="AB326" s="213"/>
      <c r="AC326" s="213"/>
      <c r="AD326" s="213"/>
      <c r="AE326" s="213"/>
      <c r="AF326" s="213"/>
      <c r="AG326" s="213" t="s">
        <v>144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>
      <c r="A327" s="232">
        <v>63</v>
      </c>
      <c r="B327" s="233" t="s">
        <v>354</v>
      </c>
      <c r="C327" s="244" t="s">
        <v>355</v>
      </c>
      <c r="D327" s="234" t="s">
        <v>209</v>
      </c>
      <c r="E327" s="235">
        <v>240</v>
      </c>
      <c r="F327" s="236"/>
      <c r="G327" s="237">
        <f>ROUND(E327*F327,2)</f>
        <v>0</v>
      </c>
      <c r="H327" s="236"/>
      <c r="I327" s="237">
        <f>ROUND(E327*H327,2)</f>
        <v>0</v>
      </c>
      <c r="J327" s="236"/>
      <c r="K327" s="237">
        <f>ROUND(E327*J327,2)</f>
        <v>0</v>
      </c>
      <c r="L327" s="237">
        <v>21</v>
      </c>
      <c r="M327" s="237">
        <f>G327*(1+L327/100)</f>
        <v>0</v>
      </c>
      <c r="N327" s="235">
        <v>0</v>
      </c>
      <c r="O327" s="235">
        <f>ROUND(E327*N327,2)</f>
        <v>0</v>
      </c>
      <c r="P327" s="235">
        <v>0</v>
      </c>
      <c r="Q327" s="235">
        <f>ROUND(E327*P327,2)</f>
        <v>0</v>
      </c>
      <c r="R327" s="237" t="s">
        <v>185</v>
      </c>
      <c r="S327" s="237" t="s">
        <v>138</v>
      </c>
      <c r="T327" s="238" t="s">
        <v>138</v>
      </c>
      <c r="U327" s="223">
        <v>5.5E-2</v>
      </c>
      <c r="V327" s="223">
        <f>ROUND(E327*U327,2)</f>
        <v>13.2</v>
      </c>
      <c r="W327" s="223"/>
      <c r="X327" s="223" t="s">
        <v>186</v>
      </c>
      <c r="Y327" s="223" t="s">
        <v>140</v>
      </c>
      <c r="Z327" s="213"/>
      <c r="AA327" s="213"/>
      <c r="AB327" s="213"/>
      <c r="AC327" s="213"/>
      <c r="AD327" s="213"/>
      <c r="AE327" s="213"/>
      <c r="AF327" s="213"/>
      <c r="AG327" s="213" t="s">
        <v>187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2">
      <c r="A328" s="220"/>
      <c r="B328" s="221"/>
      <c r="C328" s="256" t="s">
        <v>356</v>
      </c>
      <c r="D328" s="254"/>
      <c r="E328" s="254"/>
      <c r="F328" s="254"/>
      <c r="G328" s="254"/>
      <c r="H328" s="223"/>
      <c r="I328" s="223"/>
      <c r="J328" s="223"/>
      <c r="K328" s="223"/>
      <c r="L328" s="223"/>
      <c r="M328" s="223"/>
      <c r="N328" s="222"/>
      <c r="O328" s="222"/>
      <c r="P328" s="222"/>
      <c r="Q328" s="222"/>
      <c r="R328" s="223"/>
      <c r="S328" s="223"/>
      <c r="T328" s="223"/>
      <c r="U328" s="223"/>
      <c r="V328" s="223"/>
      <c r="W328" s="223"/>
      <c r="X328" s="223"/>
      <c r="Y328" s="223"/>
      <c r="Z328" s="213"/>
      <c r="AA328" s="213"/>
      <c r="AB328" s="213"/>
      <c r="AC328" s="213"/>
      <c r="AD328" s="213"/>
      <c r="AE328" s="213"/>
      <c r="AF328" s="213"/>
      <c r="AG328" s="213" t="s">
        <v>189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2">
      <c r="A329" s="220"/>
      <c r="B329" s="221"/>
      <c r="C329" s="257" t="s">
        <v>548</v>
      </c>
      <c r="D329" s="252"/>
      <c r="E329" s="253">
        <v>240</v>
      </c>
      <c r="F329" s="223"/>
      <c r="G329" s="223"/>
      <c r="H329" s="223"/>
      <c r="I329" s="223"/>
      <c r="J329" s="223"/>
      <c r="K329" s="223"/>
      <c r="L329" s="223"/>
      <c r="M329" s="223"/>
      <c r="N329" s="222"/>
      <c r="O329" s="222"/>
      <c r="P329" s="222"/>
      <c r="Q329" s="222"/>
      <c r="R329" s="223"/>
      <c r="S329" s="223"/>
      <c r="T329" s="223"/>
      <c r="U329" s="223"/>
      <c r="V329" s="223"/>
      <c r="W329" s="223"/>
      <c r="X329" s="223"/>
      <c r="Y329" s="223"/>
      <c r="Z329" s="213"/>
      <c r="AA329" s="213"/>
      <c r="AB329" s="213"/>
      <c r="AC329" s="213"/>
      <c r="AD329" s="213"/>
      <c r="AE329" s="213"/>
      <c r="AF329" s="213"/>
      <c r="AG329" s="213" t="s">
        <v>191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3">
      <c r="A330" s="220"/>
      <c r="B330" s="221"/>
      <c r="C330" s="257" t="s">
        <v>192</v>
      </c>
      <c r="D330" s="252"/>
      <c r="E330" s="253"/>
      <c r="F330" s="223"/>
      <c r="G330" s="223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23"/>
      <c r="Z330" s="213"/>
      <c r="AA330" s="213"/>
      <c r="AB330" s="213"/>
      <c r="AC330" s="213"/>
      <c r="AD330" s="213"/>
      <c r="AE330" s="213"/>
      <c r="AF330" s="213"/>
      <c r="AG330" s="213" t="s">
        <v>191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2">
      <c r="A331" s="220"/>
      <c r="B331" s="221"/>
      <c r="C331" s="246"/>
      <c r="D331" s="241"/>
      <c r="E331" s="241"/>
      <c r="F331" s="241"/>
      <c r="G331" s="241"/>
      <c r="H331" s="223"/>
      <c r="I331" s="223"/>
      <c r="J331" s="223"/>
      <c r="K331" s="223"/>
      <c r="L331" s="223"/>
      <c r="M331" s="223"/>
      <c r="N331" s="222"/>
      <c r="O331" s="222"/>
      <c r="P331" s="222"/>
      <c r="Q331" s="222"/>
      <c r="R331" s="223"/>
      <c r="S331" s="223"/>
      <c r="T331" s="223"/>
      <c r="U331" s="223"/>
      <c r="V331" s="223"/>
      <c r="W331" s="223"/>
      <c r="X331" s="223"/>
      <c r="Y331" s="223"/>
      <c r="Z331" s="213"/>
      <c r="AA331" s="213"/>
      <c r="AB331" s="213"/>
      <c r="AC331" s="213"/>
      <c r="AD331" s="213"/>
      <c r="AE331" s="213"/>
      <c r="AF331" s="213"/>
      <c r="AG331" s="213" t="s">
        <v>144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ht="33.75" outlineLevel="1">
      <c r="A332" s="232">
        <v>64</v>
      </c>
      <c r="B332" s="233" t="s">
        <v>358</v>
      </c>
      <c r="C332" s="244" t="s">
        <v>359</v>
      </c>
      <c r="D332" s="234" t="s">
        <v>360</v>
      </c>
      <c r="E332" s="235">
        <v>0.06</v>
      </c>
      <c r="F332" s="236"/>
      <c r="G332" s="237">
        <f>ROUND(E332*F332,2)</f>
        <v>0</v>
      </c>
      <c r="H332" s="236"/>
      <c r="I332" s="237">
        <f>ROUND(E332*H332,2)</f>
        <v>0</v>
      </c>
      <c r="J332" s="236"/>
      <c r="K332" s="237">
        <f>ROUND(E332*J332,2)</f>
        <v>0</v>
      </c>
      <c r="L332" s="237">
        <v>21</v>
      </c>
      <c r="M332" s="237">
        <f>G332*(1+L332/100)</f>
        <v>0</v>
      </c>
      <c r="N332" s="235">
        <v>1</v>
      </c>
      <c r="O332" s="235">
        <f>ROUND(E332*N332,2)</f>
        <v>0.06</v>
      </c>
      <c r="P332" s="235">
        <v>0</v>
      </c>
      <c r="Q332" s="235">
        <f>ROUND(E332*P332,2)</f>
        <v>0</v>
      </c>
      <c r="R332" s="237" t="s">
        <v>330</v>
      </c>
      <c r="S332" s="237" t="s">
        <v>138</v>
      </c>
      <c r="T332" s="238" t="s">
        <v>138</v>
      </c>
      <c r="U332" s="223">
        <v>0</v>
      </c>
      <c r="V332" s="223">
        <f>ROUND(E332*U332,2)</f>
        <v>0</v>
      </c>
      <c r="W332" s="223"/>
      <c r="X332" s="223" t="s">
        <v>331</v>
      </c>
      <c r="Y332" s="223" t="s">
        <v>140</v>
      </c>
      <c r="Z332" s="213"/>
      <c r="AA332" s="213"/>
      <c r="AB332" s="213"/>
      <c r="AC332" s="213"/>
      <c r="AD332" s="213"/>
      <c r="AE332" s="213"/>
      <c r="AF332" s="213"/>
      <c r="AG332" s="213" t="s">
        <v>332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2">
      <c r="A333" s="220"/>
      <c r="B333" s="221"/>
      <c r="C333" s="257" t="s">
        <v>549</v>
      </c>
      <c r="D333" s="252"/>
      <c r="E333" s="253">
        <v>0.06</v>
      </c>
      <c r="F333" s="223"/>
      <c r="G333" s="223"/>
      <c r="H333" s="223"/>
      <c r="I333" s="223"/>
      <c r="J333" s="223"/>
      <c r="K333" s="223"/>
      <c r="L333" s="223"/>
      <c r="M333" s="223"/>
      <c r="N333" s="222"/>
      <c r="O333" s="222"/>
      <c r="P333" s="222"/>
      <c r="Q333" s="222"/>
      <c r="R333" s="223"/>
      <c r="S333" s="223"/>
      <c r="T333" s="223"/>
      <c r="U333" s="223"/>
      <c r="V333" s="223"/>
      <c r="W333" s="223"/>
      <c r="X333" s="223"/>
      <c r="Y333" s="223"/>
      <c r="Z333" s="213"/>
      <c r="AA333" s="213"/>
      <c r="AB333" s="213"/>
      <c r="AC333" s="213"/>
      <c r="AD333" s="213"/>
      <c r="AE333" s="213"/>
      <c r="AF333" s="213"/>
      <c r="AG333" s="213" t="s">
        <v>191</v>
      </c>
      <c r="AH333" s="213">
        <v>5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2">
      <c r="A334" s="220"/>
      <c r="B334" s="221"/>
      <c r="C334" s="246"/>
      <c r="D334" s="241"/>
      <c r="E334" s="241"/>
      <c r="F334" s="241"/>
      <c r="G334" s="241"/>
      <c r="H334" s="223"/>
      <c r="I334" s="223"/>
      <c r="J334" s="223"/>
      <c r="K334" s="223"/>
      <c r="L334" s="223"/>
      <c r="M334" s="223"/>
      <c r="N334" s="222"/>
      <c r="O334" s="222"/>
      <c r="P334" s="222"/>
      <c r="Q334" s="222"/>
      <c r="R334" s="223"/>
      <c r="S334" s="223"/>
      <c r="T334" s="223"/>
      <c r="U334" s="223"/>
      <c r="V334" s="223"/>
      <c r="W334" s="223"/>
      <c r="X334" s="223"/>
      <c r="Y334" s="223"/>
      <c r="Z334" s="213"/>
      <c r="AA334" s="213"/>
      <c r="AB334" s="213"/>
      <c r="AC334" s="213"/>
      <c r="AD334" s="213"/>
      <c r="AE334" s="213"/>
      <c r="AF334" s="213"/>
      <c r="AG334" s="213" t="s">
        <v>144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ht="22.5" outlineLevel="1">
      <c r="A335" s="232">
        <v>65</v>
      </c>
      <c r="B335" s="233" t="s">
        <v>362</v>
      </c>
      <c r="C335" s="244" t="s">
        <v>363</v>
      </c>
      <c r="D335" s="234" t="s">
        <v>281</v>
      </c>
      <c r="E335" s="235">
        <v>306.60000000000002</v>
      </c>
      <c r="F335" s="236"/>
      <c r="G335" s="237">
        <f>ROUND(E335*F335,2)</f>
        <v>0</v>
      </c>
      <c r="H335" s="236"/>
      <c r="I335" s="237">
        <f>ROUND(E335*H335,2)</f>
        <v>0</v>
      </c>
      <c r="J335" s="236"/>
      <c r="K335" s="237">
        <f>ROUND(E335*J335,2)</f>
        <v>0</v>
      </c>
      <c r="L335" s="237">
        <v>21</v>
      </c>
      <c r="M335" s="237">
        <f>G335*(1+L335/100)</f>
        <v>0</v>
      </c>
      <c r="N335" s="235">
        <v>5.4170000000000003E-2</v>
      </c>
      <c r="O335" s="235">
        <f>ROUND(E335*N335,2)</f>
        <v>16.61</v>
      </c>
      <c r="P335" s="235">
        <v>0</v>
      </c>
      <c r="Q335" s="235">
        <f>ROUND(E335*P335,2)</f>
        <v>0</v>
      </c>
      <c r="R335" s="237" t="s">
        <v>330</v>
      </c>
      <c r="S335" s="237" t="s">
        <v>138</v>
      </c>
      <c r="T335" s="238" t="s">
        <v>138</v>
      </c>
      <c r="U335" s="223">
        <v>0</v>
      </c>
      <c r="V335" s="223">
        <f>ROUND(E335*U335,2)</f>
        <v>0</v>
      </c>
      <c r="W335" s="223"/>
      <c r="X335" s="223" t="s">
        <v>331</v>
      </c>
      <c r="Y335" s="223" t="s">
        <v>140</v>
      </c>
      <c r="Z335" s="213"/>
      <c r="AA335" s="213"/>
      <c r="AB335" s="213"/>
      <c r="AC335" s="213"/>
      <c r="AD335" s="213"/>
      <c r="AE335" s="213"/>
      <c r="AF335" s="213"/>
      <c r="AG335" s="213" t="s">
        <v>332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2">
      <c r="A336" s="220"/>
      <c r="B336" s="221"/>
      <c r="C336" s="257" t="s">
        <v>550</v>
      </c>
      <c r="D336" s="252"/>
      <c r="E336" s="253">
        <v>306.60000000000002</v>
      </c>
      <c r="F336" s="223"/>
      <c r="G336" s="223"/>
      <c r="H336" s="223"/>
      <c r="I336" s="223"/>
      <c r="J336" s="223"/>
      <c r="K336" s="223"/>
      <c r="L336" s="223"/>
      <c r="M336" s="223"/>
      <c r="N336" s="222"/>
      <c r="O336" s="222"/>
      <c r="P336" s="222"/>
      <c r="Q336" s="222"/>
      <c r="R336" s="223"/>
      <c r="S336" s="223"/>
      <c r="T336" s="223"/>
      <c r="U336" s="223"/>
      <c r="V336" s="223"/>
      <c r="W336" s="223"/>
      <c r="X336" s="223"/>
      <c r="Y336" s="223"/>
      <c r="Z336" s="213"/>
      <c r="AA336" s="213"/>
      <c r="AB336" s="213"/>
      <c r="AC336" s="213"/>
      <c r="AD336" s="213"/>
      <c r="AE336" s="213"/>
      <c r="AF336" s="213"/>
      <c r="AG336" s="213" t="s">
        <v>191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3">
      <c r="A337" s="220"/>
      <c r="B337" s="221"/>
      <c r="C337" s="257" t="s">
        <v>219</v>
      </c>
      <c r="D337" s="252"/>
      <c r="E337" s="253"/>
      <c r="F337" s="223"/>
      <c r="G337" s="223"/>
      <c r="H337" s="223"/>
      <c r="I337" s="223"/>
      <c r="J337" s="223"/>
      <c r="K337" s="223"/>
      <c r="L337" s="223"/>
      <c r="M337" s="223"/>
      <c r="N337" s="222"/>
      <c r="O337" s="222"/>
      <c r="P337" s="222"/>
      <c r="Q337" s="222"/>
      <c r="R337" s="223"/>
      <c r="S337" s="223"/>
      <c r="T337" s="223"/>
      <c r="U337" s="223"/>
      <c r="V337" s="223"/>
      <c r="W337" s="223"/>
      <c r="X337" s="223"/>
      <c r="Y337" s="223"/>
      <c r="Z337" s="213"/>
      <c r="AA337" s="213"/>
      <c r="AB337" s="213"/>
      <c r="AC337" s="213"/>
      <c r="AD337" s="213"/>
      <c r="AE337" s="213"/>
      <c r="AF337" s="213"/>
      <c r="AG337" s="213" t="s">
        <v>191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2">
      <c r="A338" s="220"/>
      <c r="B338" s="221"/>
      <c r="C338" s="246"/>
      <c r="D338" s="241"/>
      <c r="E338" s="241"/>
      <c r="F338" s="241"/>
      <c r="G338" s="241"/>
      <c r="H338" s="223"/>
      <c r="I338" s="223"/>
      <c r="J338" s="223"/>
      <c r="K338" s="223"/>
      <c r="L338" s="223"/>
      <c r="M338" s="223"/>
      <c r="N338" s="222"/>
      <c r="O338" s="222"/>
      <c r="P338" s="222"/>
      <c r="Q338" s="222"/>
      <c r="R338" s="223"/>
      <c r="S338" s="223"/>
      <c r="T338" s="223"/>
      <c r="U338" s="223"/>
      <c r="V338" s="223"/>
      <c r="W338" s="223"/>
      <c r="X338" s="223"/>
      <c r="Y338" s="223"/>
      <c r="Z338" s="213"/>
      <c r="AA338" s="213"/>
      <c r="AB338" s="213"/>
      <c r="AC338" s="213"/>
      <c r="AD338" s="213"/>
      <c r="AE338" s="213"/>
      <c r="AF338" s="213"/>
      <c r="AG338" s="213" t="s">
        <v>144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ht="22.5" outlineLevel="1">
      <c r="A339" s="232">
        <v>66</v>
      </c>
      <c r="B339" s="233" t="s">
        <v>365</v>
      </c>
      <c r="C339" s="244" t="s">
        <v>366</v>
      </c>
      <c r="D339" s="234" t="s">
        <v>281</v>
      </c>
      <c r="E339" s="235">
        <v>207.9</v>
      </c>
      <c r="F339" s="236"/>
      <c r="G339" s="237">
        <f>ROUND(E339*F339,2)</f>
        <v>0</v>
      </c>
      <c r="H339" s="236"/>
      <c r="I339" s="237">
        <f>ROUND(E339*H339,2)</f>
        <v>0</v>
      </c>
      <c r="J339" s="236"/>
      <c r="K339" s="237">
        <f>ROUND(E339*J339,2)</f>
        <v>0</v>
      </c>
      <c r="L339" s="237">
        <v>21</v>
      </c>
      <c r="M339" s="237">
        <f>G339*(1+L339/100)</f>
        <v>0</v>
      </c>
      <c r="N339" s="235">
        <v>8.1970000000000001E-2</v>
      </c>
      <c r="O339" s="235">
        <f>ROUND(E339*N339,2)</f>
        <v>17.04</v>
      </c>
      <c r="P339" s="235">
        <v>0</v>
      </c>
      <c r="Q339" s="235">
        <f>ROUND(E339*P339,2)</f>
        <v>0</v>
      </c>
      <c r="R339" s="237" t="s">
        <v>330</v>
      </c>
      <c r="S339" s="237" t="s">
        <v>138</v>
      </c>
      <c r="T339" s="238" t="s">
        <v>138</v>
      </c>
      <c r="U339" s="223">
        <v>0</v>
      </c>
      <c r="V339" s="223">
        <f>ROUND(E339*U339,2)</f>
        <v>0</v>
      </c>
      <c r="W339" s="223"/>
      <c r="X339" s="223" t="s">
        <v>331</v>
      </c>
      <c r="Y339" s="223" t="s">
        <v>140</v>
      </c>
      <c r="Z339" s="213"/>
      <c r="AA339" s="213"/>
      <c r="AB339" s="213"/>
      <c r="AC339" s="213"/>
      <c r="AD339" s="213"/>
      <c r="AE339" s="213"/>
      <c r="AF339" s="213"/>
      <c r="AG339" s="213" t="s">
        <v>332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2">
      <c r="A340" s="220"/>
      <c r="B340" s="221"/>
      <c r="C340" s="257" t="s">
        <v>551</v>
      </c>
      <c r="D340" s="252"/>
      <c r="E340" s="253">
        <v>207.9</v>
      </c>
      <c r="F340" s="223"/>
      <c r="G340" s="223"/>
      <c r="H340" s="223"/>
      <c r="I340" s="223"/>
      <c r="J340" s="223"/>
      <c r="K340" s="223"/>
      <c r="L340" s="223"/>
      <c r="M340" s="223"/>
      <c r="N340" s="222"/>
      <c r="O340" s="222"/>
      <c r="P340" s="222"/>
      <c r="Q340" s="222"/>
      <c r="R340" s="223"/>
      <c r="S340" s="223"/>
      <c r="T340" s="223"/>
      <c r="U340" s="223"/>
      <c r="V340" s="223"/>
      <c r="W340" s="223"/>
      <c r="X340" s="223"/>
      <c r="Y340" s="223"/>
      <c r="Z340" s="213"/>
      <c r="AA340" s="213"/>
      <c r="AB340" s="213"/>
      <c r="AC340" s="213"/>
      <c r="AD340" s="213"/>
      <c r="AE340" s="213"/>
      <c r="AF340" s="213"/>
      <c r="AG340" s="213" t="s">
        <v>191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3">
      <c r="A341" s="220"/>
      <c r="B341" s="221"/>
      <c r="C341" s="257" t="s">
        <v>219</v>
      </c>
      <c r="D341" s="252"/>
      <c r="E341" s="253"/>
      <c r="F341" s="223"/>
      <c r="G341" s="223"/>
      <c r="H341" s="223"/>
      <c r="I341" s="223"/>
      <c r="J341" s="223"/>
      <c r="K341" s="223"/>
      <c r="L341" s="223"/>
      <c r="M341" s="223"/>
      <c r="N341" s="222"/>
      <c r="O341" s="222"/>
      <c r="P341" s="222"/>
      <c r="Q341" s="222"/>
      <c r="R341" s="223"/>
      <c r="S341" s="223"/>
      <c r="T341" s="223"/>
      <c r="U341" s="223"/>
      <c r="V341" s="223"/>
      <c r="W341" s="223"/>
      <c r="X341" s="223"/>
      <c r="Y341" s="223"/>
      <c r="Z341" s="213"/>
      <c r="AA341" s="213"/>
      <c r="AB341" s="213"/>
      <c r="AC341" s="213"/>
      <c r="AD341" s="213"/>
      <c r="AE341" s="213"/>
      <c r="AF341" s="213"/>
      <c r="AG341" s="213" t="s">
        <v>191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2">
      <c r="A342" s="220"/>
      <c r="B342" s="221"/>
      <c r="C342" s="246"/>
      <c r="D342" s="241"/>
      <c r="E342" s="241"/>
      <c r="F342" s="241"/>
      <c r="G342" s="241"/>
      <c r="H342" s="223"/>
      <c r="I342" s="223"/>
      <c r="J342" s="223"/>
      <c r="K342" s="223"/>
      <c r="L342" s="223"/>
      <c r="M342" s="223"/>
      <c r="N342" s="222"/>
      <c r="O342" s="222"/>
      <c r="P342" s="222"/>
      <c r="Q342" s="222"/>
      <c r="R342" s="223"/>
      <c r="S342" s="223"/>
      <c r="T342" s="223"/>
      <c r="U342" s="223"/>
      <c r="V342" s="223"/>
      <c r="W342" s="223"/>
      <c r="X342" s="223"/>
      <c r="Y342" s="223"/>
      <c r="Z342" s="213"/>
      <c r="AA342" s="213"/>
      <c r="AB342" s="213"/>
      <c r="AC342" s="213"/>
      <c r="AD342" s="213"/>
      <c r="AE342" s="213"/>
      <c r="AF342" s="213"/>
      <c r="AG342" s="213" t="s">
        <v>144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ht="22.5" outlineLevel="1">
      <c r="A343" s="232">
        <v>67</v>
      </c>
      <c r="B343" s="233" t="s">
        <v>368</v>
      </c>
      <c r="C343" s="244" t="s">
        <v>369</v>
      </c>
      <c r="D343" s="234" t="s">
        <v>281</v>
      </c>
      <c r="E343" s="235">
        <v>33.6</v>
      </c>
      <c r="F343" s="236"/>
      <c r="G343" s="237">
        <f>ROUND(E343*F343,2)</f>
        <v>0</v>
      </c>
      <c r="H343" s="236"/>
      <c r="I343" s="237">
        <f>ROUND(E343*H343,2)</f>
        <v>0</v>
      </c>
      <c r="J343" s="236"/>
      <c r="K343" s="237">
        <f>ROUND(E343*J343,2)</f>
        <v>0</v>
      </c>
      <c r="L343" s="237">
        <v>21</v>
      </c>
      <c r="M343" s="237">
        <f>G343*(1+L343/100)</f>
        <v>0</v>
      </c>
      <c r="N343" s="235">
        <v>4.2099999999999999E-2</v>
      </c>
      <c r="O343" s="235">
        <f>ROUND(E343*N343,2)</f>
        <v>1.41</v>
      </c>
      <c r="P343" s="235">
        <v>0</v>
      </c>
      <c r="Q343" s="235">
        <f>ROUND(E343*P343,2)</f>
        <v>0</v>
      </c>
      <c r="R343" s="237" t="s">
        <v>330</v>
      </c>
      <c r="S343" s="237" t="s">
        <v>138</v>
      </c>
      <c r="T343" s="238" t="s">
        <v>138</v>
      </c>
      <c r="U343" s="223">
        <v>0</v>
      </c>
      <c r="V343" s="223">
        <f>ROUND(E343*U343,2)</f>
        <v>0</v>
      </c>
      <c r="W343" s="223"/>
      <c r="X343" s="223" t="s">
        <v>331</v>
      </c>
      <c r="Y343" s="223" t="s">
        <v>140</v>
      </c>
      <c r="Z343" s="213"/>
      <c r="AA343" s="213"/>
      <c r="AB343" s="213"/>
      <c r="AC343" s="213"/>
      <c r="AD343" s="213"/>
      <c r="AE343" s="213"/>
      <c r="AF343" s="213"/>
      <c r="AG343" s="213" t="s">
        <v>332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ht="22.5" outlineLevel="2">
      <c r="A344" s="220"/>
      <c r="B344" s="221"/>
      <c r="C344" s="257" t="s">
        <v>552</v>
      </c>
      <c r="D344" s="252"/>
      <c r="E344" s="253">
        <v>33.6</v>
      </c>
      <c r="F344" s="223"/>
      <c r="G344" s="223"/>
      <c r="H344" s="223"/>
      <c r="I344" s="223"/>
      <c r="J344" s="223"/>
      <c r="K344" s="223"/>
      <c r="L344" s="223"/>
      <c r="M344" s="223"/>
      <c r="N344" s="222"/>
      <c r="O344" s="222"/>
      <c r="P344" s="222"/>
      <c r="Q344" s="222"/>
      <c r="R344" s="223"/>
      <c r="S344" s="223"/>
      <c r="T344" s="223"/>
      <c r="U344" s="223"/>
      <c r="V344" s="223"/>
      <c r="W344" s="223"/>
      <c r="X344" s="223"/>
      <c r="Y344" s="223"/>
      <c r="Z344" s="213"/>
      <c r="AA344" s="213"/>
      <c r="AB344" s="213"/>
      <c r="AC344" s="213"/>
      <c r="AD344" s="213"/>
      <c r="AE344" s="213"/>
      <c r="AF344" s="213"/>
      <c r="AG344" s="213" t="s">
        <v>191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3">
      <c r="A345" s="220"/>
      <c r="B345" s="221"/>
      <c r="C345" s="257" t="s">
        <v>219</v>
      </c>
      <c r="D345" s="252"/>
      <c r="E345" s="253"/>
      <c r="F345" s="223"/>
      <c r="G345" s="223"/>
      <c r="H345" s="223"/>
      <c r="I345" s="223"/>
      <c r="J345" s="223"/>
      <c r="K345" s="223"/>
      <c r="L345" s="223"/>
      <c r="M345" s="223"/>
      <c r="N345" s="222"/>
      <c r="O345" s="222"/>
      <c r="P345" s="222"/>
      <c r="Q345" s="222"/>
      <c r="R345" s="223"/>
      <c r="S345" s="223"/>
      <c r="T345" s="223"/>
      <c r="U345" s="223"/>
      <c r="V345" s="223"/>
      <c r="W345" s="223"/>
      <c r="X345" s="223"/>
      <c r="Y345" s="223"/>
      <c r="Z345" s="213"/>
      <c r="AA345" s="213"/>
      <c r="AB345" s="213"/>
      <c r="AC345" s="213"/>
      <c r="AD345" s="213"/>
      <c r="AE345" s="213"/>
      <c r="AF345" s="213"/>
      <c r="AG345" s="213" t="s">
        <v>191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2">
      <c r="A346" s="220"/>
      <c r="B346" s="221"/>
      <c r="C346" s="246"/>
      <c r="D346" s="241"/>
      <c r="E346" s="241"/>
      <c r="F346" s="241"/>
      <c r="G346" s="241"/>
      <c r="H346" s="223"/>
      <c r="I346" s="223"/>
      <c r="J346" s="223"/>
      <c r="K346" s="223"/>
      <c r="L346" s="223"/>
      <c r="M346" s="223"/>
      <c r="N346" s="222"/>
      <c r="O346" s="222"/>
      <c r="P346" s="222"/>
      <c r="Q346" s="222"/>
      <c r="R346" s="223"/>
      <c r="S346" s="223"/>
      <c r="T346" s="223"/>
      <c r="U346" s="223"/>
      <c r="V346" s="223"/>
      <c r="W346" s="223"/>
      <c r="X346" s="223"/>
      <c r="Y346" s="223"/>
      <c r="Z346" s="213"/>
      <c r="AA346" s="213"/>
      <c r="AB346" s="213"/>
      <c r="AC346" s="213"/>
      <c r="AD346" s="213"/>
      <c r="AE346" s="213"/>
      <c r="AF346" s="213"/>
      <c r="AG346" s="213" t="s">
        <v>144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ht="22.5" outlineLevel="1">
      <c r="A347" s="232">
        <v>68</v>
      </c>
      <c r="B347" s="233" t="s">
        <v>371</v>
      </c>
      <c r="C347" s="244" t="s">
        <v>372</v>
      </c>
      <c r="D347" s="234" t="s">
        <v>281</v>
      </c>
      <c r="E347" s="235">
        <v>8.4</v>
      </c>
      <c r="F347" s="236"/>
      <c r="G347" s="237">
        <f>ROUND(E347*F347,2)</f>
        <v>0</v>
      </c>
      <c r="H347" s="236"/>
      <c r="I347" s="237">
        <f>ROUND(E347*H347,2)</f>
        <v>0</v>
      </c>
      <c r="J347" s="236"/>
      <c r="K347" s="237">
        <f>ROUND(E347*J347,2)</f>
        <v>0</v>
      </c>
      <c r="L347" s="237">
        <v>21</v>
      </c>
      <c r="M347" s="237">
        <f>G347*(1+L347/100)</f>
        <v>0</v>
      </c>
      <c r="N347" s="235">
        <v>5.6099999999999997E-2</v>
      </c>
      <c r="O347" s="235">
        <f>ROUND(E347*N347,2)</f>
        <v>0.47</v>
      </c>
      <c r="P347" s="235">
        <v>0</v>
      </c>
      <c r="Q347" s="235">
        <f>ROUND(E347*P347,2)</f>
        <v>0</v>
      </c>
      <c r="R347" s="237" t="s">
        <v>330</v>
      </c>
      <c r="S347" s="237" t="s">
        <v>138</v>
      </c>
      <c r="T347" s="238" t="s">
        <v>138</v>
      </c>
      <c r="U347" s="223">
        <v>0</v>
      </c>
      <c r="V347" s="223">
        <f>ROUND(E347*U347,2)</f>
        <v>0</v>
      </c>
      <c r="W347" s="223"/>
      <c r="X347" s="223" t="s">
        <v>331</v>
      </c>
      <c r="Y347" s="223" t="s">
        <v>140</v>
      </c>
      <c r="Z347" s="213"/>
      <c r="AA347" s="213"/>
      <c r="AB347" s="213"/>
      <c r="AC347" s="213"/>
      <c r="AD347" s="213"/>
      <c r="AE347" s="213"/>
      <c r="AF347" s="213"/>
      <c r="AG347" s="213" t="s">
        <v>332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2">
      <c r="A348" s="220"/>
      <c r="B348" s="221"/>
      <c r="C348" s="257" t="s">
        <v>553</v>
      </c>
      <c r="D348" s="252"/>
      <c r="E348" s="253">
        <v>8.4</v>
      </c>
      <c r="F348" s="223"/>
      <c r="G348" s="223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23"/>
      <c r="Z348" s="213"/>
      <c r="AA348" s="213"/>
      <c r="AB348" s="213"/>
      <c r="AC348" s="213"/>
      <c r="AD348" s="213"/>
      <c r="AE348" s="213"/>
      <c r="AF348" s="213"/>
      <c r="AG348" s="213" t="s">
        <v>191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3">
      <c r="A349" s="220"/>
      <c r="B349" s="221"/>
      <c r="C349" s="257" t="s">
        <v>219</v>
      </c>
      <c r="D349" s="252"/>
      <c r="E349" s="253"/>
      <c r="F349" s="223"/>
      <c r="G349" s="223"/>
      <c r="H349" s="223"/>
      <c r="I349" s="223"/>
      <c r="J349" s="223"/>
      <c r="K349" s="223"/>
      <c r="L349" s="223"/>
      <c r="M349" s="223"/>
      <c r="N349" s="222"/>
      <c r="O349" s="222"/>
      <c r="P349" s="222"/>
      <c r="Q349" s="222"/>
      <c r="R349" s="223"/>
      <c r="S349" s="223"/>
      <c r="T349" s="223"/>
      <c r="U349" s="223"/>
      <c r="V349" s="223"/>
      <c r="W349" s="223"/>
      <c r="X349" s="223"/>
      <c r="Y349" s="223"/>
      <c r="Z349" s="213"/>
      <c r="AA349" s="213"/>
      <c r="AB349" s="213"/>
      <c r="AC349" s="213"/>
      <c r="AD349" s="213"/>
      <c r="AE349" s="213"/>
      <c r="AF349" s="213"/>
      <c r="AG349" s="213" t="s">
        <v>191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2">
      <c r="A350" s="220"/>
      <c r="B350" s="221"/>
      <c r="C350" s="246"/>
      <c r="D350" s="241"/>
      <c r="E350" s="241"/>
      <c r="F350" s="241"/>
      <c r="G350" s="241"/>
      <c r="H350" s="223"/>
      <c r="I350" s="223"/>
      <c r="J350" s="223"/>
      <c r="K350" s="223"/>
      <c r="L350" s="223"/>
      <c r="M350" s="223"/>
      <c r="N350" s="222"/>
      <c r="O350" s="222"/>
      <c r="P350" s="222"/>
      <c r="Q350" s="222"/>
      <c r="R350" s="223"/>
      <c r="S350" s="223"/>
      <c r="T350" s="223"/>
      <c r="U350" s="223"/>
      <c r="V350" s="223"/>
      <c r="W350" s="223"/>
      <c r="X350" s="223"/>
      <c r="Y350" s="223"/>
      <c r="Z350" s="213"/>
      <c r="AA350" s="213"/>
      <c r="AB350" s="213"/>
      <c r="AC350" s="213"/>
      <c r="AD350" s="213"/>
      <c r="AE350" s="213"/>
      <c r="AF350" s="213"/>
      <c r="AG350" s="213" t="s">
        <v>144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ht="22.5" outlineLevel="1">
      <c r="A351" s="232">
        <v>69</v>
      </c>
      <c r="B351" s="233" t="s">
        <v>374</v>
      </c>
      <c r="C351" s="244" t="s">
        <v>375</v>
      </c>
      <c r="D351" s="234" t="s">
        <v>281</v>
      </c>
      <c r="E351" s="235">
        <v>8.4</v>
      </c>
      <c r="F351" s="236"/>
      <c r="G351" s="237">
        <f>ROUND(E351*F351,2)</f>
        <v>0</v>
      </c>
      <c r="H351" s="236"/>
      <c r="I351" s="237">
        <f>ROUND(E351*H351,2)</f>
        <v>0</v>
      </c>
      <c r="J351" s="236"/>
      <c r="K351" s="237">
        <f>ROUND(E351*J351,2)</f>
        <v>0</v>
      </c>
      <c r="L351" s="237">
        <v>21</v>
      </c>
      <c r="M351" s="237">
        <f>G351*(1+L351/100)</f>
        <v>0</v>
      </c>
      <c r="N351" s="235">
        <v>5.6099999999999997E-2</v>
      </c>
      <c r="O351" s="235">
        <f>ROUND(E351*N351,2)</f>
        <v>0.47</v>
      </c>
      <c r="P351" s="235">
        <v>0</v>
      </c>
      <c r="Q351" s="235">
        <f>ROUND(E351*P351,2)</f>
        <v>0</v>
      </c>
      <c r="R351" s="237" t="s">
        <v>330</v>
      </c>
      <c r="S351" s="237" t="s">
        <v>138</v>
      </c>
      <c r="T351" s="238" t="s">
        <v>138</v>
      </c>
      <c r="U351" s="223">
        <v>0</v>
      </c>
      <c r="V351" s="223">
        <f>ROUND(E351*U351,2)</f>
        <v>0</v>
      </c>
      <c r="W351" s="223"/>
      <c r="X351" s="223" t="s">
        <v>331</v>
      </c>
      <c r="Y351" s="223" t="s">
        <v>140</v>
      </c>
      <c r="Z351" s="213"/>
      <c r="AA351" s="213"/>
      <c r="AB351" s="213"/>
      <c r="AC351" s="213"/>
      <c r="AD351" s="213"/>
      <c r="AE351" s="213"/>
      <c r="AF351" s="213"/>
      <c r="AG351" s="213" t="s">
        <v>332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2">
      <c r="A352" s="220"/>
      <c r="B352" s="221"/>
      <c r="C352" s="257" t="s">
        <v>553</v>
      </c>
      <c r="D352" s="252"/>
      <c r="E352" s="253">
        <v>8.4</v>
      </c>
      <c r="F352" s="223"/>
      <c r="G352" s="223"/>
      <c r="H352" s="223"/>
      <c r="I352" s="223"/>
      <c r="J352" s="223"/>
      <c r="K352" s="223"/>
      <c r="L352" s="223"/>
      <c r="M352" s="223"/>
      <c r="N352" s="222"/>
      <c r="O352" s="222"/>
      <c r="P352" s="222"/>
      <c r="Q352" s="222"/>
      <c r="R352" s="223"/>
      <c r="S352" s="223"/>
      <c r="T352" s="223"/>
      <c r="U352" s="223"/>
      <c r="V352" s="223"/>
      <c r="W352" s="223"/>
      <c r="X352" s="223"/>
      <c r="Y352" s="223"/>
      <c r="Z352" s="213"/>
      <c r="AA352" s="213"/>
      <c r="AB352" s="213"/>
      <c r="AC352" s="213"/>
      <c r="AD352" s="213"/>
      <c r="AE352" s="213"/>
      <c r="AF352" s="213"/>
      <c r="AG352" s="213" t="s">
        <v>191</v>
      </c>
      <c r="AH352" s="213">
        <v>0</v>
      </c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3">
      <c r="A353" s="220"/>
      <c r="B353" s="221"/>
      <c r="C353" s="257" t="s">
        <v>219</v>
      </c>
      <c r="D353" s="252"/>
      <c r="E353" s="253"/>
      <c r="F353" s="223"/>
      <c r="G353" s="223"/>
      <c r="H353" s="223"/>
      <c r="I353" s="223"/>
      <c r="J353" s="223"/>
      <c r="K353" s="223"/>
      <c r="L353" s="223"/>
      <c r="M353" s="223"/>
      <c r="N353" s="222"/>
      <c r="O353" s="222"/>
      <c r="P353" s="222"/>
      <c r="Q353" s="222"/>
      <c r="R353" s="223"/>
      <c r="S353" s="223"/>
      <c r="T353" s="223"/>
      <c r="U353" s="223"/>
      <c r="V353" s="223"/>
      <c r="W353" s="223"/>
      <c r="X353" s="223"/>
      <c r="Y353" s="223"/>
      <c r="Z353" s="213"/>
      <c r="AA353" s="213"/>
      <c r="AB353" s="213"/>
      <c r="AC353" s="213"/>
      <c r="AD353" s="213"/>
      <c r="AE353" s="213"/>
      <c r="AF353" s="213"/>
      <c r="AG353" s="213" t="s">
        <v>191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2">
      <c r="A354" s="220"/>
      <c r="B354" s="221"/>
      <c r="C354" s="246"/>
      <c r="D354" s="241"/>
      <c r="E354" s="241"/>
      <c r="F354" s="241"/>
      <c r="G354" s="241"/>
      <c r="H354" s="223"/>
      <c r="I354" s="223"/>
      <c r="J354" s="223"/>
      <c r="K354" s="223"/>
      <c r="L354" s="223"/>
      <c r="M354" s="223"/>
      <c r="N354" s="222"/>
      <c r="O354" s="222"/>
      <c r="P354" s="222"/>
      <c r="Q354" s="222"/>
      <c r="R354" s="223"/>
      <c r="S354" s="223"/>
      <c r="T354" s="223"/>
      <c r="U354" s="223"/>
      <c r="V354" s="223"/>
      <c r="W354" s="223"/>
      <c r="X354" s="223"/>
      <c r="Y354" s="223"/>
      <c r="Z354" s="213"/>
      <c r="AA354" s="213"/>
      <c r="AB354" s="213"/>
      <c r="AC354" s="213"/>
      <c r="AD354" s="213"/>
      <c r="AE354" s="213"/>
      <c r="AF354" s="213"/>
      <c r="AG354" s="213" t="s">
        <v>144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>
      <c r="A355" s="225" t="s">
        <v>133</v>
      </c>
      <c r="B355" s="226" t="s">
        <v>95</v>
      </c>
      <c r="C355" s="243" t="s">
        <v>96</v>
      </c>
      <c r="D355" s="227"/>
      <c r="E355" s="228"/>
      <c r="F355" s="229"/>
      <c r="G355" s="229">
        <f>SUMIF(AG356:AG376,"&lt;&gt;NOR",G356:G376)</f>
        <v>0</v>
      </c>
      <c r="H355" s="229"/>
      <c r="I355" s="229">
        <f>SUM(I356:I376)</f>
        <v>0</v>
      </c>
      <c r="J355" s="229"/>
      <c r="K355" s="229">
        <f>SUM(K356:K376)</f>
        <v>0</v>
      </c>
      <c r="L355" s="229"/>
      <c r="M355" s="229">
        <f>SUM(M356:M376)</f>
        <v>0</v>
      </c>
      <c r="N355" s="228"/>
      <c r="O355" s="228">
        <f>SUM(O356:O376)</f>
        <v>0</v>
      </c>
      <c r="P355" s="228"/>
      <c r="Q355" s="228">
        <f>SUM(Q356:Q376)</f>
        <v>18.73</v>
      </c>
      <c r="R355" s="229"/>
      <c r="S355" s="229"/>
      <c r="T355" s="230"/>
      <c r="U355" s="224"/>
      <c r="V355" s="224">
        <f>SUM(V356:V376)</f>
        <v>47.62</v>
      </c>
      <c r="W355" s="224"/>
      <c r="X355" s="224"/>
      <c r="Y355" s="224"/>
      <c r="AG355" t="s">
        <v>134</v>
      </c>
    </row>
    <row r="356" spans="1:60" outlineLevel="1">
      <c r="A356" s="232">
        <v>70</v>
      </c>
      <c r="B356" s="233" t="s">
        <v>554</v>
      </c>
      <c r="C356" s="244" t="s">
        <v>555</v>
      </c>
      <c r="D356" s="234" t="s">
        <v>209</v>
      </c>
      <c r="E356" s="235">
        <v>8</v>
      </c>
      <c r="F356" s="236"/>
      <c r="G356" s="237">
        <f>ROUND(E356*F356,2)</f>
        <v>0</v>
      </c>
      <c r="H356" s="236"/>
      <c r="I356" s="237">
        <f>ROUND(E356*H356,2)</f>
        <v>0</v>
      </c>
      <c r="J356" s="236"/>
      <c r="K356" s="237">
        <f>ROUND(E356*J356,2)</f>
        <v>0</v>
      </c>
      <c r="L356" s="237">
        <v>21</v>
      </c>
      <c r="M356" s="237">
        <f>G356*(1+L356/100)</f>
        <v>0</v>
      </c>
      <c r="N356" s="235">
        <v>0</v>
      </c>
      <c r="O356" s="235">
        <f>ROUND(E356*N356,2)</f>
        <v>0</v>
      </c>
      <c r="P356" s="235">
        <v>0.54984999999999995</v>
      </c>
      <c r="Q356" s="235">
        <f>ROUND(E356*P356,2)</f>
        <v>4.4000000000000004</v>
      </c>
      <c r="R356" s="237" t="s">
        <v>185</v>
      </c>
      <c r="S356" s="237" t="s">
        <v>138</v>
      </c>
      <c r="T356" s="238" t="s">
        <v>138</v>
      </c>
      <c r="U356" s="223">
        <v>0.27</v>
      </c>
      <c r="V356" s="223">
        <f>ROUND(E356*U356,2)</f>
        <v>2.16</v>
      </c>
      <c r="W356" s="223"/>
      <c r="X356" s="223" t="s">
        <v>186</v>
      </c>
      <c r="Y356" s="223" t="s">
        <v>140</v>
      </c>
      <c r="Z356" s="213"/>
      <c r="AA356" s="213"/>
      <c r="AB356" s="213"/>
      <c r="AC356" s="213"/>
      <c r="AD356" s="213"/>
      <c r="AE356" s="213"/>
      <c r="AF356" s="213"/>
      <c r="AG356" s="213" t="s">
        <v>187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2">
      <c r="A357" s="220"/>
      <c r="B357" s="221"/>
      <c r="C357" s="256" t="s">
        <v>556</v>
      </c>
      <c r="D357" s="254"/>
      <c r="E357" s="254"/>
      <c r="F357" s="254"/>
      <c r="G357" s="254"/>
      <c r="H357" s="223"/>
      <c r="I357" s="223"/>
      <c r="J357" s="223"/>
      <c r="K357" s="223"/>
      <c r="L357" s="223"/>
      <c r="M357" s="223"/>
      <c r="N357" s="222"/>
      <c r="O357" s="222"/>
      <c r="P357" s="222"/>
      <c r="Q357" s="222"/>
      <c r="R357" s="223"/>
      <c r="S357" s="223"/>
      <c r="T357" s="223"/>
      <c r="U357" s="223"/>
      <c r="V357" s="223"/>
      <c r="W357" s="223"/>
      <c r="X357" s="223"/>
      <c r="Y357" s="223"/>
      <c r="Z357" s="213"/>
      <c r="AA357" s="213"/>
      <c r="AB357" s="213"/>
      <c r="AC357" s="213"/>
      <c r="AD357" s="213"/>
      <c r="AE357" s="213"/>
      <c r="AF357" s="213"/>
      <c r="AG357" s="213" t="s">
        <v>189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2">
      <c r="A358" s="220"/>
      <c r="B358" s="221"/>
      <c r="C358" s="247" t="s">
        <v>556</v>
      </c>
      <c r="D358" s="242"/>
      <c r="E358" s="242"/>
      <c r="F358" s="242"/>
      <c r="G358" s="242"/>
      <c r="H358" s="223"/>
      <c r="I358" s="223"/>
      <c r="J358" s="223"/>
      <c r="K358" s="223"/>
      <c r="L358" s="223"/>
      <c r="M358" s="223"/>
      <c r="N358" s="222"/>
      <c r="O358" s="222"/>
      <c r="P358" s="222"/>
      <c r="Q358" s="222"/>
      <c r="R358" s="223"/>
      <c r="S358" s="223"/>
      <c r="T358" s="223"/>
      <c r="U358" s="223"/>
      <c r="V358" s="223"/>
      <c r="W358" s="223"/>
      <c r="X358" s="223"/>
      <c r="Y358" s="223"/>
      <c r="Z358" s="213"/>
      <c r="AA358" s="213"/>
      <c r="AB358" s="213"/>
      <c r="AC358" s="213"/>
      <c r="AD358" s="213"/>
      <c r="AE358" s="213"/>
      <c r="AF358" s="213"/>
      <c r="AG358" s="213" t="s">
        <v>143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2">
      <c r="A359" s="220"/>
      <c r="B359" s="221"/>
      <c r="C359" s="257" t="s">
        <v>557</v>
      </c>
      <c r="D359" s="252"/>
      <c r="E359" s="253">
        <v>8</v>
      </c>
      <c r="F359" s="223"/>
      <c r="G359" s="223"/>
      <c r="H359" s="223"/>
      <c r="I359" s="223"/>
      <c r="J359" s="223"/>
      <c r="K359" s="223"/>
      <c r="L359" s="223"/>
      <c r="M359" s="223"/>
      <c r="N359" s="222"/>
      <c r="O359" s="222"/>
      <c r="P359" s="222"/>
      <c r="Q359" s="222"/>
      <c r="R359" s="223"/>
      <c r="S359" s="223"/>
      <c r="T359" s="223"/>
      <c r="U359" s="223"/>
      <c r="V359" s="223"/>
      <c r="W359" s="223"/>
      <c r="X359" s="223"/>
      <c r="Y359" s="223"/>
      <c r="Z359" s="213"/>
      <c r="AA359" s="213"/>
      <c r="AB359" s="213"/>
      <c r="AC359" s="213"/>
      <c r="AD359" s="213"/>
      <c r="AE359" s="213"/>
      <c r="AF359" s="213"/>
      <c r="AG359" s="213" t="s">
        <v>191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3">
      <c r="A360" s="220"/>
      <c r="B360" s="221"/>
      <c r="C360" s="257" t="s">
        <v>192</v>
      </c>
      <c r="D360" s="252"/>
      <c r="E360" s="253"/>
      <c r="F360" s="223"/>
      <c r="G360" s="223"/>
      <c r="H360" s="223"/>
      <c r="I360" s="223"/>
      <c r="J360" s="223"/>
      <c r="K360" s="223"/>
      <c r="L360" s="223"/>
      <c r="M360" s="223"/>
      <c r="N360" s="222"/>
      <c r="O360" s="222"/>
      <c r="P360" s="222"/>
      <c r="Q360" s="222"/>
      <c r="R360" s="223"/>
      <c r="S360" s="223"/>
      <c r="T360" s="223"/>
      <c r="U360" s="223"/>
      <c r="V360" s="223"/>
      <c r="W360" s="223"/>
      <c r="X360" s="223"/>
      <c r="Y360" s="223"/>
      <c r="Z360" s="213"/>
      <c r="AA360" s="213"/>
      <c r="AB360" s="213"/>
      <c r="AC360" s="213"/>
      <c r="AD360" s="213"/>
      <c r="AE360" s="213"/>
      <c r="AF360" s="213"/>
      <c r="AG360" s="213" t="s">
        <v>191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2">
      <c r="A361" s="220"/>
      <c r="B361" s="221"/>
      <c r="C361" s="246"/>
      <c r="D361" s="241"/>
      <c r="E361" s="241"/>
      <c r="F361" s="241"/>
      <c r="G361" s="241"/>
      <c r="H361" s="223"/>
      <c r="I361" s="223"/>
      <c r="J361" s="223"/>
      <c r="K361" s="223"/>
      <c r="L361" s="223"/>
      <c r="M361" s="223"/>
      <c r="N361" s="222"/>
      <c r="O361" s="222"/>
      <c r="P361" s="222"/>
      <c r="Q361" s="222"/>
      <c r="R361" s="223"/>
      <c r="S361" s="223"/>
      <c r="T361" s="223"/>
      <c r="U361" s="223"/>
      <c r="V361" s="223"/>
      <c r="W361" s="223"/>
      <c r="X361" s="223"/>
      <c r="Y361" s="223"/>
      <c r="Z361" s="213"/>
      <c r="AA361" s="213"/>
      <c r="AB361" s="213"/>
      <c r="AC361" s="213"/>
      <c r="AD361" s="213"/>
      <c r="AE361" s="213"/>
      <c r="AF361" s="213"/>
      <c r="AG361" s="213" t="s">
        <v>144</v>
      </c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>
      <c r="A362" s="232">
        <v>71</v>
      </c>
      <c r="B362" s="233" t="s">
        <v>558</v>
      </c>
      <c r="C362" s="244" t="s">
        <v>559</v>
      </c>
      <c r="D362" s="234" t="s">
        <v>215</v>
      </c>
      <c r="E362" s="235">
        <v>1.5</v>
      </c>
      <c r="F362" s="236"/>
      <c r="G362" s="237">
        <f>ROUND(E362*F362,2)</f>
        <v>0</v>
      </c>
      <c r="H362" s="236"/>
      <c r="I362" s="237">
        <f>ROUND(E362*H362,2)</f>
        <v>0</v>
      </c>
      <c r="J362" s="236"/>
      <c r="K362" s="237">
        <f>ROUND(E362*J362,2)</f>
        <v>0</v>
      </c>
      <c r="L362" s="237">
        <v>21</v>
      </c>
      <c r="M362" s="237">
        <f>G362*(1+L362/100)</f>
        <v>0</v>
      </c>
      <c r="N362" s="235">
        <v>0</v>
      </c>
      <c r="O362" s="235">
        <f>ROUND(E362*N362,2)</f>
        <v>0</v>
      </c>
      <c r="P362" s="235">
        <v>2.2000000000000002</v>
      </c>
      <c r="Q362" s="235">
        <f>ROUND(E362*P362,2)</f>
        <v>3.3</v>
      </c>
      <c r="R362" s="237" t="s">
        <v>383</v>
      </c>
      <c r="S362" s="237" t="s">
        <v>138</v>
      </c>
      <c r="T362" s="238" t="s">
        <v>138</v>
      </c>
      <c r="U362" s="223">
        <v>3.8580000000000001</v>
      </c>
      <c r="V362" s="223">
        <f>ROUND(E362*U362,2)</f>
        <v>5.79</v>
      </c>
      <c r="W362" s="223"/>
      <c r="X362" s="223" t="s">
        <v>186</v>
      </c>
      <c r="Y362" s="223" t="s">
        <v>140</v>
      </c>
      <c r="Z362" s="213"/>
      <c r="AA362" s="213"/>
      <c r="AB362" s="213"/>
      <c r="AC362" s="213"/>
      <c r="AD362" s="213"/>
      <c r="AE362" s="213"/>
      <c r="AF362" s="213"/>
      <c r="AG362" s="213" t="s">
        <v>187</v>
      </c>
      <c r="AH362" s="213"/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2">
      <c r="A363" s="220"/>
      <c r="B363" s="221"/>
      <c r="C363" s="256" t="s">
        <v>560</v>
      </c>
      <c r="D363" s="254"/>
      <c r="E363" s="254"/>
      <c r="F363" s="254"/>
      <c r="G363" s="254"/>
      <c r="H363" s="223"/>
      <c r="I363" s="223"/>
      <c r="J363" s="223"/>
      <c r="K363" s="223"/>
      <c r="L363" s="223"/>
      <c r="M363" s="223"/>
      <c r="N363" s="222"/>
      <c r="O363" s="222"/>
      <c r="P363" s="222"/>
      <c r="Q363" s="222"/>
      <c r="R363" s="223"/>
      <c r="S363" s="223"/>
      <c r="T363" s="223"/>
      <c r="U363" s="223"/>
      <c r="V363" s="223"/>
      <c r="W363" s="223"/>
      <c r="X363" s="223"/>
      <c r="Y363" s="223"/>
      <c r="Z363" s="213"/>
      <c r="AA363" s="213"/>
      <c r="AB363" s="213"/>
      <c r="AC363" s="213"/>
      <c r="AD363" s="213"/>
      <c r="AE363" s="213"/>
      <c r="AF363" s="213"/>
      <c r="AG363" s="213" t="s">
        <v>189</v>
      </c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ht="22.5" outlineLevel="2">
      <c r="A364" s="220"/>
      <c r="B364" s="221"/>
      <c r="C364" s="257" t="s">
        <v>561</v>
      </c>
      <c r="D364" s="252"/>
      <c r="E364" s="253">
        <v>1.5</v>
      </c>
      <c r="F364" s="223"/>
      <c r="G364" s="223"/>
      <c r="H364" s="223"/>
      <c r="I364" s="223"/>
      <c r="J364" s="223"/>
      <c r="K364" s="223"/>
      <c r="L364" s="223"/>
      <c r="M364" s="223"/>
      <c r="N364" s="222"/>
      <c r="O364" s="222"/>
      <c r="P364" s="222"/>
      <c r="Q364" s="222"/>
      <c r="R364" s="223"/>
      <c r="S364" s="223"/>
      <c r="T364" s="223"/>
      <c r="U364" s="223"/>
      <c r="V364" s="223"/>
      <c r="W364" s="223"/>
      <c r="X364" s="223"/>
      <c r="Y364" s="223"/>
      <c r="Z364" s="213"/>
      <c r="AA364" s="213"/>
      <c r="AB364" s="213"/>
      <c r="AC364" s="213"/>
      <c r="AD364" s="213"/>
      <c r="AE364" s="213"/>
      <c r="AF364" s="213"/>
      <c r="AG364" s="213" t="s">
        <v>191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3">
      <c r="A365" s="220"/>
      <c r="B365" s="221"/>
      <c r="C365" s="257" t="s">
        <v>192</v>
      </c>
      <c r="D365" s="252"/>
      <c r="E365" s="253"/>
      <c r="F365" s="223"/>
      <c r="G365" s="223"/>
      <c r="H365" s="223"/>
      <c r="I365" s="223"/>
      <c r="J365" s="223"/>
      <c r="K365" s="223"/>
      <c r="L365" s="223"/>
      <c r="M365" s="223"/>
      <c r="N365" s="222"/>
      <c r="O365" s="222"/>
      <c r="P365" s="222"/>
      <c r="Q365" s="222"/>
      <c r="R365" s="223"/>
      <c r="S365" s="223"/>
      <c r="T365" s="223"/>
      <c r="U365" s="223"/>
      <c r="V365" s="223"/>
      <c r="W365" s="223"/>
      <c r="X365" s="223"/>
      <c r="Y365" s="223"/>
      <c r="Z365" s="213"/>
      <c r="AA365" s="213"/>
      <c r="AB365" s="213"/>
      <c r="AC365" s="213"/>
      <c r="AD365" s="213"/>
      <c r="AE365" s="213"/>
      <c r="AF365" s="213"/>
      <c r="AG365" s="213" t="s">
        <v>191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2">
      <c r="A366" s="220"/>
      <c r="B366" s="221"/>
      <c r="C366" s="246"/>
      <c r="D366" s="241"/>
      <c r="E366" s="241"/>
      <c r="F366" s="241"/>
      <c r="G366" s="241"/>
      <c r="H366" s="223"/>
      <c r="I366" s="223"/>
      <c r="J366" s="223"/>
      <c r="K366" s="223"/>
      <c r="L366" s="223"/>
      <c r="M366" s="223"/>
      <c r="N366" s="222"/>
      <c r="O366" s="222"/>
      <c r="P366" s="222"/>
      <c r="Q366" s="222"/>
      <c r="R366" s="223"/>
      <c r="S366" s="223"/>
      <c r="T366" s="223"/>
      <c r="U366" s="223"/>
      <c r="V366" s="223"/>
      <c r="W366" s="223"/>
      <c r="X366" s="223"/>
      <c r="Y366" s="223"/>
      <c r="Z366" s="213"/>
      <c r="AA366" s="213"/>
      <c r="AB366" s="213"/>
      <c r="AC366" s="213"/>
      <c r="AD366" s="213"/>
      <c r="AE366" s="213"/>
      <c r="AF366" s="213"/>
      <c r="AG366" s="213" t="s">
        <v>144</v>
      </c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ht="22.5" outlineLevel="1">
      <c r="A367" s="232">
        <v>72</v>
      </c>
      <c r="B367" s="233" t="s">
        <v>562</v>
      </c>
      <c r="C367" s="244" t="s">
        <v>563</v>
      </c>
      <c r="D367" s="234" t="s">
        <v>281</v>
      </c>
      <c r="E367" s="235">
        <v>3</v>
      </c>
      <c r="F367" s="236"/>
      <c r="G367" s="237">
        <f>ROUND(E367*F367,2)</f>
        <v>0</v>
      </c>
      <c r="H367" s="236"/>
      <c r="I367" s="237">
        <f>ROUND(E367*H367,2)</f>
        <v>0</v>
      </c>
      <c r="J367" s="236"/>
      <c r="K367" s="237">
        <f>ROUND(E367*J367,2)</f>
        <v>0</v>
      </c>
      <c r="L367" s="237">
        <v>21</v>
      </c>
      <c r="M367" s="237">
        <f>G367*(1+L367/100)</f>
        <v>0</v>
      </c>
      <c r="N367" s="235">
        <v>0</v>
      </c>
      <c r="O367" s="235">
        <f>ROUND(E367*N367,2)</f>
        <v>0</v>
      </c>
      <c r="P367" s="235">
        <v>8.2000000000000003E-2</v>
      </c>
      <c r="Q367" s="235">
        <f>ROUND(E367*P367,2)</f>
        <v>0.25</v>
      </c>
      <c r="R367" s="237" t="s">
        <v>185</v>
      </c>
      <c r="S367" s="237" t="s">
        <v>138</v>
      </c>
      <c r="T367" s="238" t="s">
        <v>138</v>
      </c>
      <c r="U367" s="223">
        <v>0.58799999999999997</v>
      </c>
      <c r="V367" s="223">
        <f>ROUND(E367*U367,2)</f>
        <v>1.76</v>
      </c>
      <c r="W367" s="223"/>
      <c r="X367" s="223" t="s">
        <v>186</v>
      </c>
      <c r="Y367" s="223" t="s">
        <v>140</v>
      </c>
      <c r="Z367" s="213"/>
      <c r="AA367" s="213"/>
      <c r="AB367" s="213"/>
      <c r="AC367" s="213"/>
      <c r="AD367" s="213"/>
      <c r="AE367" s="213"/>
      <c r="AF367" s="213"/>
      <c r="AG367" s="213" t="s">
        <v>187</v>
      </c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2">
      <c r="A368" s="220"/>
      <c r="B368" s="221"/>
      <c r="C368" s="256" t="s">
        <v>564</v>
      </c>
      <c r="D368" s="254"/>
      <c r="E368" s="254"/>
      <c r="F368" s="254"/>
      <c r="G368" s="254"/>
      <c r="H368" s="223"/>
      <c r="I368" s="223"/>
      <c r="J368" s="223"/>
      <c r="K368" s="223"/>
      <c r="L368" s="223"/>
      <c r="M368" s="223"/>
      <c r="N368" s="222"/>
      <c r="O368" s="222"/>
      <c r="P368" s="222"/>
      <c r="Q368" s="222"/>
      <c r="R368" s="223"/>
      <c r="S368" s="223"/>
      <c r="T368" s="223"/>
      <c r="U368" s="223"/>
      <c r="V368" s="223"/>
      <c r="W368" s="223"/>
      <c r="X368" s="223"/>
      <c r="Y368" s="223"/>
      <c r="Z368" s="213"/>
      <c r="AA368" s="213"/>
      <c r="AB368" s="213"/>
      <c r="AC368" s="213"/>
      <c r="AD368" s="213"/>
      <c r="AE368" s="213"/>
      <c r="AF368" s="213"/>
      <c r="AG368" s="213" t="s">
        <v>189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39" t="str">
        <f>C368</f>
        <v>s uložením hmot na skládku na vzdálenost do 3 m nebo s naložením na dopravní prostředek, se zásypem jam a jeho zhutněním</v>
      </c>
      <c r="BB368" s="213"/>
      <c r="BC368" s="213"/>
      <c r="BD368" s="213"/>
      <c r="BE368" s="213"/>
      <c r="BF368" s="213"/>
      <c r="BG368" s="213"/>
      <c r="BH368" s="213"/>
    </row>
    <row r="369" spans="1:60" outlineLevel="2">
      <c r="A369" s="220"/>
      <c r="B369" s="221"/>
      <c r="C369" s="257" t="s">
        <v>565</v>
      </c>
      <c r="D369" s="252"/>
      <c r="E369" s="253">
        <v>3</v>
      </c>
      <c r="F369" s="223"/>
      <c r="G369" s="223"/>
      <c r="H369" s="223"/>
      <c r="I369" s="223"/>
      <c r="J369" s="223"/>
      <c r="K369" s="223"/>
      <c r="L369" s="223"/>
      <c r="M369" s="223"/>
      <c r="N369" s="222"/>
      <c r="O369" s="222"/>
      <c r="P369" s="222"/>
      <c r="Q369" s="222"/>
      <c r="R369" s="223"/>
      <c r="S369" s="223"/>
      <c r="T369" s="223"/>
      <c r="U369" s="223"/>
      <c r="V369" s="223"/>
      <c r="W369" s="223"/>
      <c r="X369" s="223"/>
      <c r="Y369" s="223"/>
      <c r="Z369" s="213"/>
      <c r="AA369" s="213"/>
      <c r="AB369" s="213"/>
      <c r="AC369" s="213"/>
      <c r="AD369" s="213"/>
      <c r="AE369" s="213"/>
      <c r="AF369" s="213"/>
      <c r="AG369" s="213" t="s">
        <v>191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3">
      <c r="A370" s="220"/>
      <c r="B370" s="221"/>
      <c r="C370" s="257" t="s">
        <v>192</v>
      </c>
      <c r="D370" s="252"/>
      <c r="E370" s="253"/>
      <c r="F370" s="223"/>
      <c r="G370" s="223"/>
      <c r="H370" s="223"/>
      <c r="I370" s="223"/>
      <c r="J370" s="223"/>
      <c r="K370" s="223"/>
      <c r="L370" s="223"/>
      <c r="M370" s="223"/>
      <c r="N370" s="222"/>
      <c r="O370" s="222"/>
      <c r="P370" s="222"/>
      <c r="Q370" s="222"/>
      <c r="R370" s="223"/>
      <c r="S370" s="223"/>
      <c r="T370" s="223"/>
      <c r="U370" s="223"/>
      <c r="V370" s="223"/>
      <c r="W370" s="223"/>
      <c r="X370" s="223"/>
      <c r="Y370" s="223"/>
      <c r="Z370" s="213"/>
      <c r="AA370" s="213"/>
      <c r="AB370" s="213"/>
      <c r="AC370" s="213"/>
      <c r="AD370" s="213"/>
      <c r="AE370" s="213"/>
      <c r="AF370" s="213"/>
      <c r="AG370" s="213" t="s">
        <v>191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2">
      <c r="A371" s="220"/>
      <c r="B371" s="221"/>
      <c r="C371" s="246"/>
      <c r="D371" s="241"/>
      <c r="E371" s="241"/>
      <c r="F371" s="241"/>
      <c r="G371" s="241"/>
      <c r="H371" s="223"/>
      <c r="I371" s="223"/>
      <c r="J371" s="223"/>
      <c r="K371" s="223"/>
      <c r="L371" s="223"/>
      <c r="M371" s="223"/>
      <c r="N371" s="222"/>
      <c r="O371" s="222"/>
      <c r="P371" s="222"/>
      <c r="Q371" s="222"/>
      <c r="R371" s="223"/>
      <c r="S371" s="223"/>
      <c r="T371" s="223"/>
      <c r="U371" s="223"/>
      <c r="V371" s="223"/>
      <c r="W371" s="223"/>
      <c r="X371" s="223"/>
      <c r="Y371" s="223"/>
      <c r="Z371" s="213"/>
      <c r="AA371" s="213"/>
      <c r="AB371" s="213"/>
      <c r="AC371" s="213"/>
      <c r="AD371" s="213"/>
      <c r="AE371" s="213"/>
      <c r="AF371" s="213"/>
      <c r="AG371" s="213" t="s">
        <v>144</v>
      </c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>
      <c r="A372" s="232">
        <v>73</v>
      </c>
      <c r="B372" s="233" t="s">
        <v>566</v>
      </c>
      <c r="C372" s="244" t="s">
        <v>567</v>
      </c>
      <c r="D372" s="234" t="s">
        <v>209</v>
      </c>
      <c r="E372" s="235">
        <v>11</v>
      </c>
      <c r="F372" s="236"/>
      <c r="G372" s="237">
        <f>ROUND(E372*F372,2)</f>
        <v>0</v>
      </c>
      <c r="H372" s="236"/>
      <c r="I372" s="237">
        <f>ROUND(E372*H372,2)</f>
        <v>0</v>
      </c>
      <c r="J372" s="236"/>
      <c r="K372" s="237">
        <f>ROUND(E372*J372,2)</f>
        <v>0</v>
      </c>
      <c r="L372" s="237">
        <v>21</v>
      </c>
      <c r="M372" s="237">
        <f>G372*(1+L372/100)</f>
        <v>0</v>
      </c>
      <c r="N372" s="235">
        <v>0</v>
      </c>
      <c r="O372" s="235">
        <f>ROUND(E372*N372,2)</f>
        <v>0</v>
      </c>
      <c r="P372" s="235">
        <v>0.98</v>
      </c>
      <c r="Q372" s="235">
        <f>ROUND(E372*P372,2)</f>
        <v>10.78</v>
      </c>
      <c r="R372" s="237" t="s">
        <v>185</v>
      </c>
      <c r="S372" s="237" t="s">
        <v>138</v>
      </c>
      <c r="T372" s="238" t="s">
        <v>138</v>
      </c>
      <c r="U372" s="223">
        <v>3.4460000000000002</v>
      </c>
      <c r="V372" s="223">
        <f>ROUND(E372*U372,2)</f>
        <v>37.909999999999997</v>
      </c>
      <c r="W372" s="223"/>
      <c r="X372" s="223" t="s">
        <v>186</v>
      </c>
      <c r="Y372" s="223" t="s">
        <v>140</v>
      </c>
      <c r="Z372" s="213"/>
      <c r="AA372" s="213"/>
      <c r="AB372" s="213"/>
      <c r="AC372" s="213"/>
      <c r="AD372" s="213"/>
      <c r="AE372" s="213"/>
      <c r="AF372" s="213"/>
      <c r="AG372" s="213" t="s">
        <v>187</v>
      </c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2">
      <c r="A373" s="220"/>
      <c r="B373" s="221"/>
      <c r="C373" s="256" t="s">
        <v>568</v>
      </c>
      <c r="D373" s="254"/>
      <c r="E373" s="254"/>
      <c r="F373" s="254"/>
      <c r="G373" s="254"/>
      <c r="H373" s="223"/>
      <c r="I373" s="223"/>
      <c r="J373" s="223"/>
      <c r="K373" s="223"/>
      <c r="L373" s="223"/>
      <c r="M373" s="223"/>
      <c r="N373" s="222"/>
      <c r="O373" s="222"/>
      <c r="P373" s="222"/>
      <c r="Q373" s="222"/>
      <c r="R373" s="223"/>
      <c r="S373" s="223"/>
      <c r="T373" s="223"/>
      <c r="U373" s="223"/>
      <c r="V373" s="223"/>
      <c r="W373" s="223"/>
      <c r="X373" s="223"/>
      <c r="Y373" s="223"/>
      <c r="Z373" s="213"/>
      <c r="AA373" s="213"/>
      <c r="AB373" s="213"/>
      <c r="AC373" s="213"/>
      <c r="AD373" s="213"/>
      <c r="AE373" s="213"/>
      <c r="AF373" s="213"/>
      <c r="AG373" s="213" t="s">
        <v>189</v>
      </c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39" t="str">
        <f>C373</f>
        <v>s odklizením a uložením vybouraného materiálu na skládku na vzdálenost do 3 m nebo s naložením na dopravní prostředek</v>
      </c>
      <c r="BB373" s="213"/>
      <c r="BC373" s="213"/>
      <c r="BD373" s="213"/>
      <c r="BE373" s="213"/>
      <c r="BF373" s="213"/>
      <c r="BG373" s="213"/>
      <c r="BH373" s="213"/>
    </row>
    <row r="374" spans="1:60" outlineLevel="2">
      <c r="A374" s="220"/>
      <c r="B374" s="221"/>
      <c r="C374" s="257" t="s">
        <v>569</v>
      </c>
      <c r="D374" s="252"/>
      <c r="E374" s="253">
        <v>11</v>
      </c>
      <c r="F374" s="223"/>
      <c r="G374" s="223"/>
      <c r="H374" s="223"/>
      <c r="I374" s="223"/>
      <c r="J374" s="223"/>
      <c r="K374" s="223"/>
      <c r="L374" s="223"/>
      <c r="M374" s="223"/>
      <c r="N374" s="222"/>
      <c r="O374" s="222"/>
      <c r="P374" s="222"/>
      <c r="Q374" s="222"/>
      <c r="R374" s="223"/>
      <c r="S374" s="223"/>
      <c r="T374" s="223"/>
      <c r="U374" s="223"/>
      <c r="V374" s="223"/>
      <c r="W374" s="223"/>
      <c r="X374" s="223"/>
      <c r="Y374" s="223"/>
      <c r="Z374" s="213"/>
      <c r="AA374" s="213"/>
      <c r="AB374" s="213"/>
      <c r="AC374" s="213"/>
      <c r="AD374" s="213"/>
      <c r="AE374" s="213"/>
      <c r="AF374" s="213"/>
      <c r="AG374" s="213" t="s">
        <v>191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3">
      <c r="A375" s="220"/>
      <c r="B375" s="221"/>
      <c r="C375" s="257" t="s">
        <v>192</v>
      </c>
      <c r="D375" s="252"/>
      <c r="E375" s="253"/>
      <c r="F375" s="223"/>
      <c r="G375" s="223"/>
      <c r="H375" s="223"/>
      <c r="I375" s="223"/>
      <c r="J375" s="223"/>
      <c r="K375" s="223"/>
      <c r="L375" s="223"/>
      <c r="M375" s="223"/>
      <c r="N375" s="222"/>
      <c r="O375" s="222"/>
      <c r="P375" s="222"/>
      <c r="Q375" s="222"/>
      <c r="R375" s="223"/>
      <c r="S375" s="223"/>
      <c r="T375" s="223"/>
      <c r="U375" s="223"/>
      <c r="V375" s="223"/>
      <c r="W375" s="223"/>
      <c r="X375" s="223"/>
      <c r="Y375" s="223"/>
      <c r="Z375" s="213"/>
      <c r="AA375" s="213"/>
      <c r="AB375" s="213"/>
      <c r="AC375" s="213"/>
      <c r="AD375" s="213"/>
      <c r="AE375" s="213"/>
      <c r="AF375" s="213"/>
      <c r="AG375" s="213" t="s">
        <v>191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2">
      <c r="A376" s="220"/>
      <c r="B376" s="221"/>
      <c r="C376" s="246"/>
      <c r="D376" s="241"/>
      <c r="E376" s="241"/>
      <c r="F376" s="241"/>
      <c r="G376" s="241"/>
      <c r="H376" s="223"/>
      <c r="I376" s="223"/>
      <c r="J376" s="223"/>
      <c r="K376" s="223"/>
      <c r="L376" s="223"/>
      <c r="M376" s="223"/>
      <c r="N376" s="222"/>
      <c r="O376" s="222"/>
      <c r="P376" s="222"/>
      <c r="Q376" s="222"/>
      <c r="R376" s="223"/>
      <c r="S376" s="223"/>
      <c r="T376" s="223"/>
      <c r="U376" s="223"/>
      <c r="V376" s="223"/>
      <c r="W376" s="223"/>
      <c r="X376" s="223"/>
      <c r="Y376" s="223"/>
      <c r="Z376" s="213"/>
      <c r="AA376" s="213"/>
      <c r="AB376" s="213"/>
      <c r="AC376" s="213"/>
      <c r="AD376" s="213"/>
      <c r="AE376" s="213"/>
      <c r="AF376" s="213"/>
      <c r="AG376" s="213" t="s">
        <v>144</v>
      </c>
      <c r="AH376" s="213"/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>
      <c r="A377" s="225" t="s">
        <v>133</v>
      </c>
      <c r="B377" s="226" t="s">
        <v>97</v>
      </c>
      <c r="C377" s="243" t="s">
        <v>98</v>
      </c>
      <c r="D377" s="227"/>
      <c r="E377" s="228"/>
      <c r="F377" s="229"/>
      <c r="G377" s="229">
        <f>SUMIF(AG378:AG380,"&lt;&gt;NOR",G378:G380)</f>
        <v>0</v>
      </c>
      <c r="H377" s="229"/>
      <c r="I377" s="229">
        <f>SUM(I378:I380)</f>
        <v>0</v>
      </c>
      <c r="J377" s="229"/>
      <c r="K377" s="229">
        <f>SUM(K378:K380)</f>
        <v>0</v>
      </c>
      <c r="L377" s="229"/>
      <c r="M377" s="229">
        <f>SUM(M378:M380)</f>
        <v>0</v>
      </c>
      <c r="N377" s="228"/>
      <c r="O377" s="228">
        <f>SUM(O378:O380)</f>
        <v>0</v>
      </c>
      <c r="P377" s="228"/>
      <c r="Q377" s="228">
        <f>SUM(Q378:Q380)</f>
        <v>0</v>
      </c>
      <c r="R377" s="229"/>
      <c r="S377" s="229"/>
      <c r="T377" s="230"/>
      <c r="U377" s="224"/>
      <c r="V377" s="224">
        <f>SUM(V378:V380)</f>
        <v>14.39</v>
      </c>
      <c r="W377" s="224"/>
      <c r="X377" s="224"/>
      <c r="Y377" s="224"/>
      <c r="AG377" t="s">
        <v>134</v>
      </c>
    </row>
    <row r="378" spans="1:60" outlineLevel="1">
      <c r="A378" s="232">
        <v>74</v>
      </c>
      <c r="B378" s="233" t="s">
        <v>376</v>
      </c>
      <c r="C378" s="244" t="s">
        <v>377</v>
      </c>
      <c r="D378" s="234" t="s">
        <v>360</v>
      </c>
      <c r="E378" s="235">
        <v>899.52472999999998</v>
      </c>
      <c r="F378" s="236"/>
      <c r="G378" s="237">
        <f>ROUND(E378*F378,2)</f>
        <v>0</v>
      </c>
      <c r="H378" s="236"/>
      <c r="I378" s="237">
        <f>ROUND(E378*H378,2)</f>
        <v>0</v>
      </c>
      <c r="J378" s="236"/>
      <c r="K378" s="237">
        <f>ROUND(E378*J378,2)</f>
        <v>0</v>
      </c>
      <c r="L378" s="237">
        <v>21</v>
      </c>
      <c r="M378" s="237">
        <f>G378*(1+L378/100)</f>
        <v>0</v>
      </c>
      <c r="N378" s="235">
        <v>0</v>
      </c>
      <c r="O378" s="235">
        <f>ROUND(E378*N378,2)</f>
        <v>0</v>
      </c>
      <c r="P378" s="235">
        <v>0</v>
      </c>
      <c r="Q378" s="235">
        <f>ROUND(E378*P378,2)</f>
        <v>0</v>
      </c>
      <c r="R378" s="237" t="s">
        <v>185</v>
      </c>
      <c r="S378" s="237" t="s">
        <v>138</v>
      </c>
      <c r="T378" s="238" t="s">
        <v>138</v>
      </c>
      <c r="U378" s="223">
        <v>1.6E-2</v>
      </c>
      <c r="V378" s="223">
        <f>ROUND(E378*U378,2)</f>
        <v>14.39</v>
      </c>
      <c r="W378" s="223"/>
      <c r="X378" s="223" t="s">
        <v>378</v>
      </c>
      <c r="Y378" s="223" t="s">
        <v>140</v>
      </c>
      <c r="Z378" s="213"/>
      <c r="AA378" s="213"/>
      <c r="AB378" s="213"/>
      <c r="AC378" s="213"/>
      <c r="AD378" s="213"/>
      <c r="AE378" s="213"/>
      <c r="AF378" s="213"/>
      <c r="AG378" s="213" t="s">
        <v>379</v>
      </c>
      <c r="AH378" s="213"/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2">
      <c r="A379" s="220"/>
      <c r="B379" s="221"/>
      <c r="C379" s="256" t="s">
        <v>380</v>
      </c>
      <c r="D379" s="254"/>
      <c r="E379" s="254"/>
      <c r="F379" s="254"/>
      <c r="G379" s="254"/>
      <c r="H379" s="223"/>
      <c r="I379" s="223"/>
      <c r="J379" s="223"/>
      <c r="K379" s="223"/>
      <c r="L379" s="223"/>
      <c r="M379" s="223"/>
      <c r="N379" s="222"/>
      <c r="O379" s="222"/>
      <c r="P379" s="222"/>
      <c r="Q379" s="222"/>
      <c r="R379" s="223"/>
      <c r="S379" s="223"/>
      <c r="T379" s="223"/>
      <c r="U379" s="223"/>
      <c r="V379" s="223"/>
      <c r="W379" s="223"/>
      <c r="X379" s="223"/>
      <c r="Y379" s="223"/>
      <c r="Z379" s="213"/>
      <c r="AA379" s="213"/>
      <c r="AB379" s="213"/>
      <c r="AC379" s="213"/>
      <c r="AD379" s="213"/>
      <c r="AE379" s="213"/>
      <c r="AF379" s="213"/>
      <c r="AG379" s="213" t="s">
        <v>189</v>
      </c>
      <c r="AH379" s="213"/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2">
      <c r="A380" s="220"/>
      <c r="B380" s="221"/>
      <c r="C380" s="246"/>
      <c r="D380" s="241"/>
      <c r="E380" s="241"/>
      <c r="F380" s="241"/>
      <c r="G380" s="241"/>
      <c r="H380" s="223"/>
      <c r="I380" s="223"/>
      <c r="J380" s="223"/>
      <c r="K380" s="223"/>
      <c r="L380" s="223"/>
      <c r="M380" s="223"/>
      <c r="N380" s="222"/>
      <c r="O380" s="222"/>
      <c r="P380" s="222"/>
      <c r="Q380" s="222"/>
      <c r="R380" s="223"/>
      <c r="S380" s="223"/>
      <c r="T380" s="223"/>
      <c r="U380" s="223"/>
      <c r="V380" s="223"/>
      <c r="W380" s="223"/>
      <c r="X380" s="223"/>
      <c r="Y380" s="223"/>
      <c r="Z380" s="213"/>
      <c r="AA380" s="213"/>
      <c r="AB380" s="213"/>
      <c r="AC380" s="213"/>
      <c r="AD380" s="213"/>
      <c r="AE380" s="213"/>
      <c r="AF380" s="213"/>
      <c r="AG380" s="213" t="s">
        <v>144</v>
      </c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>
      <c r="A381" s="225" t="s">
        <v>133</v>
      </c>
      <c r="B381" s="226" t="s">
        <v>99</v>
      </c>
      <c r="C381" s="243" t="s">
        <v>100</v>
      </c>
      <c r="D381" s="227"/>
      <c r="E381" s="228"/>
      <c r="F381" s="229"/>
      <c r="G381" s="229">
        <f>SUMIF(AG382:AG406,"&lt;&gt;NOR",G382:G406)</f>
        <v>0</v>
      </c>
      <c r="H381" s="229"/>
      <c r="I381" s="229">
        <f>SUM(I382:I406)</f>
        <v>0</v>
      </c>
      <c r="J381" s="229"/>
      <c r="K381" s="229">
        <f>SUM(K382:K406)</f>
        <v>0</v>
      </c>
      <c r="L381" s="229"/>
      <c r="M381" s="229">
        <f>SUM(M382:M406)</f>
        <v>0</v>
      </c>
      <c r="N381" s="228"/>
      <c r="O381" s="228">
        <f>SUM(O382:O406)</f>
        <v>0</v>
      </c>
      <c r="P381" s="228"/>
      <c r="Q381" s="228">
        <f>SUM(Q382:Q406)</f>
        <v>0</v>
      </c>
      <c r="R381" s="229"/>
      <c r="S381" s="229"/>
      <c r="T381" s="230"/>
      <c r="U381" s="224"/>
      <c r="V381" s="224">
        <f>SUM(V382:V406)</f>
        <v>63.84</v>
      </c>
      <c r="W381" s="224"/>
      <c r="X381" s="224"/>
      <c r="Y381" s="224"/>
      <c r="AG381" t="s">
        <v>134</v>
      </c>
    </row>
    <row r="382" spans="1:60" outlineLevel="1">
      <c r="A382" s="232">
        <v>75</v>
      </c>
      <c r="B382" s="233" t="s">
        <v>570</v>
      </c>
      <c r="C382" s="244" t="s">
        <v>571</v>
      </c>
      <c r="D382" s="234" t="s">
        <v>360</v>
      </c>
      <c r="E382" s="235">
        <v>18.724799999999998</v>
      </c>
      <c r="F382" s="236"/>
      <c r="G382" s="237">
        <f>ROUND(E382*F382,2)</f>
        <v>0</v>
      </c>
      <c r="H382" s="236"/>
      <c r="I382" s="237">
        <f>ROUND(E382*H382,2)</f>
        <v>0</v>
      </c>
      <c r="J382" s="236"/>
      <c r="K382" s="237">
        <f>ROUND(E382*J382,2)</f>
        <v>0</v>
      </c>
      <c r="L382" s="237">
        <v>21</v>
      </c>
      <c r="M382" s="237">
        <f>G382*(1+L382/100)</f>
        <v>0</v>
      </c>
      <c r="N382" s="235">
        <v>0</v>
      </c>
      <c r="O382" s="235">
        <f>ROUND(E382*N382,2)</f>
        <v>0</v>
      </c>
      <c r="P382" s="235">
        <v>0</v>
      </c>
      <c r="Q382" s="235">
        <f>ROUND(E382*P382,2)</f>
        <v>0</v>
      </c>
      <c r="R382" s="237" t="s">
        <v>383</v>
      </c>
      <c r="S382" s="237" t="s">
        <v>138</v>
      </c>
      <c r="T382" s="238" t="s">
        <v>138</v>
      </c>
      <c r="U382" s="223">
        <v>0</v>
      </c>
      <c r="V382" s="223">
        <f>ROUND(E382*U382,2)</f>
        <v>0</v>
      </c>
      <c r="W382" s="223"/>
      <c r="X382" s="223" t="s">
        <v>186</v>
      </c>
      <c r="Y382" s="223" t="s">
        <v>140</v>
      </c>
      <c r="Z382" s="213"/>
      <c r="AA382" s="213"/>
      <c r="AB382" s="213"/>
      <c r="AC382" s="213"/>
      <c r="AD382" s="213"/>
      <c r="AE382" s="213"/>
      <c r="AF382" s="213"/>
      <c r="AG382" s="213" t="s">
        <v>187</v>
      </c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2">
      <c r="A383" s="220"/>
      <c r="B383" s="221"/>
      <c r="C383" s="245" t="s">
        <v>572</v>
      </c>
      <c r="D383" s="240"/>
      <c r="E383" s="240"/>
      <c r="F383" s="240"/>
      <c r="G383" s="240"/>
      <c r="H383" s="223"/>
      <c r="I383" s="223"/>
      <c r="J383" s="223"/>
      <c r="K383" s="223"/>
      <c r="L383" s="223"/>
      <c r="M383" s="223"/>
      <c r="N383" s="222"/>
      <c r="O383" s="222"/>
      <c r="P383" s="222"/>
      <c r="Q383" s="222"/>
      <c r="R383" s="223"/>
      <c r="S383" s="223"/>
      <c r="T383" s="223"/>
      <c r="U383" s="223"/>
      <c r="V383" s="223"/>
      <c r="W383" s="223"/>
      <c r="X383" s="223"/>
      <c r="Y383" s="223"/>
      <c r="Z383" s="213"/>
      <c r="AA383" s="213"/>
      <c r="AB383" s="213"/>
      <c r="AC383" s="213"/>
      <c r="AD383" s="213"/>
      <c r="AE383" s="213"/>
      <c r="AF383" s="213"/>
      <c r="AG383" s="213" t="s">
        <v>143</v>
      </c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2">
      <c r="A384" s="220"/>
      <c r="B384" s="221"/>
      <c r="C384" s="257" t="s">
        <v>573</v>
      </c>
      <c r="D384" s="252"/>
      <c r="E384" s="253">
        <v>4.3987999999999996</v>
      </c>
      <c r="F384" s="223"/>
      <c r="G384" s="223"/>
      <c r="H384" s="223"/>
      <c r="I384" s="223"/>
      <c r="J384" s="223"/>
      <c r="K384" s="223"/>
      <c r="L384" s="223"/>
      <c r="M384" s="223"/>
      <c r="N384" s="222"/>
      <c r="O384" s="222"/>
      <c r="P384" s="222"/>
      <c r="Q384" s="222"/>
      <c r="R384" s="223"/>
      <c r="S384" s="223"/>
      <c r="T384" s="223"/>
      <c r="U384" s="223"/>
      <c r="V384" s="223"/>
      <c r="W384" s="223"/>
      <c r="X384" s="223"/>
      <c r="Y384" s="223"/>
      <c r="Z384" s="213"/>
      <c r="AA384" s="213"/>
      <c r="AB384" s="213"/>
      <c r="AC384" s="213"/>
      <c r="AD384" s="213"/>
      <c r="AE384" s="213"/>
      <c r="AF384" s="213"/>
      <c r="AG384" s="213" t="s">
        <v>191</v>
      </c>
      <c r="AH384" s="213">
        <v>7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3">
      <c r="A385" s="220"/>
      <c r="B385" s="221"/>
      <c r="C385" s="257" t="s">
        <v>574</v>
      </c>
      <c r="D385" s="252"/>
      <c r="E385" s="253">
        <v>3.3</v>
      </c>
      <c r="F385" s="223"/>
      <c r="G385" s="223"/>
      <c r="H385" s="223"/>
      <c r="I385" s="223"/>
      <c r="J385" s="223"/>
      <c r="K385" s="223"/>
      <c r="L385" s="223"/>
      <c r="M385" s="223"/>
      <c r="N385" s="222"/>
      <c r="O385" s="222"/>
      <c r="P385" s="222"/>
      <c r="Q385" s="222"/>
      <c r="R385" s="223"/>
      <c r="S385" s="223"/>
      <c r="T385" s="223"/>
      <c r="U385" s="223"/>
      <c r="V385" s="223"/>
      <c r="W385" s="223"/>
      <c r="X385" s="223"/>
      <c r="Y385" s="223"/>
      <c r="Z385" s="213"/>
      <c r="AA385" s="213"/>
      <c r="AB385" s="213"/>
      <c r="AC385" s="213"/>
      <c r="AD385" s="213"/>
      <c r="AE385" s="213"/>
      <c r="AF385" s="213"/>
      <c r="AG385" s="213" t="s">
        <v>191</v>
      </c>
      <c r="AH385" s="213">
        <v>7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3">
      <c r="A386" s="220"/>
      <c r="B386" s="221"/>
      <c r="C386" s="257" t="s">
        <v>575</v>
      </c>
      <c r="D386" s="252"/>
      <c r="E386" s="253">
        <v>0.246</v>
      </c>
      <c r="F386" s="223"/>
      <c r="G386" s="223"/>
      <c r="H386" s="223"/>
      <c r="I386" s="223"/>
      <c r="J386" s="223"/>
      <c r="K386" s="223"/>
      <c r="L386" s="223"/>
      <c r="M386" s="223"/>
      <c r="N386" s="222"/>
      <c r="O386" s="222"/>
      <c r="P386" s="222"/>
      <c r="Q386" s="222"/>
      <c r="R386" s="223"/>
      <c r="S386" s="223"/>
      <c r="T386" s="223"/>
      <c r="U386" s="223"/>
      <c r="V386" s="223"/>
      <c r="W386" s="223"/>
      <c r="X386" s="223"/>
      <c r="Y386" s="223"/>
      <c r="Z386" s="213"/>
      <c r="AA386" s="213"/>
      <c r="AB386" s="213"/>
      <c r="AC386" s="213"/>
      <c r="AD386" s="213"/>
      <c r="AE386" s="213"/>
      <c r="AF386" s="213"/>
      <c r="AG386" s="213" t="s">
        <v>191</v>
      </c>
      <c r="AH386" s="213">
        <v>7</v>
      </c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3">
      <c r="A387" s="220"/>
      <c r="B387" s="221"/>
      <c r="C387" s="257" t="s">
        <v>576</v>
      </c>
      <c r="D387" s="252"/>
      <c r="E387" s="253">
        <v>10.78</v>
      </c>
      <c r="F387" s="223"/>
      <c r="G387" s="223"/>
      <c r="H387" s="223"/>
      <c r="I387" s="223"/>
      <c r="J387" s="223"/>
      <c r="K387" s="223"/>
      <c r="L387" s="223"/>
      <c r="M387" s="223"/>
      <c r="N387" s="222"/>
      <c r="O387" s="222"/>
      <c r="P387" s="222"/>
      <c r="Q387" s="222"/>
      <c r="R387" s="223"/>
      <c r="S387" s="223"/>
      <c r="T387" s="223"/>
      <c r="U387" s="223"/>
      <c r="V387" s="223"/>
      <c r="W387" s="223"/>
      <c r="X387" s="223"/>
      <c r="Y387" s="223"/>
      <c r="Z387" s="213"/>
      <c r="AA387" s="213"/>
      <c r="AB387" s="213"/>
      <c r="AC387" s="213"/>
      <c r="AD387" s="213"/>
      <c r="AE387" s="213"/>
      <c r="AF387" s="213"/>
      <c r="AG387" s="213" t="s">
        <v>191</v>
      </c>
      <c r="AH387" s="213">
        <v>7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2">
      <c r="A388" s="220"/>
      <c r="B388" s="221"/>
      <c r="C388" s="246"/>
      <c r="D388" s="241"/>
      <c r="E388" s="241"/>
      <c r="F388" s="241"/>
      <c r="G388" s="241"/>
      <c r="H388" s="223"/>
      <c r="I388" s="223"/>
      <c r="J388" s="223"/>
      <c r="K388" s="223"/>
      <c r="L388" s="223"/>
      <c r="M388" s="223"/>
      <c r="N388" s="222"/>
      <c r="O388" s="222"/>
      <c r="P388" s="222"/>
      <c r="Q388" s="222"/>
      <c r="R388" s="223"/>
      <c r="S388" s="223"/>
      <c r="T388" s="223"/>
      <c r="U388" s="223"/>
      <c r="V388" s="223"/>
      <c r="W388" s="223"/>
      <c r="X388" s="223"/>
      <c r="Y388" s="223"/>
      <c r="Z388" s="213"/>
      <c r="AA388" s="213"/>
      <c r="AB388" s="213"/>
      <c r="AC388" s="213"/>
      <c r="AD388" s="213"/>
      <c r="AE388" s="213"/>
      <c r="AF388" s="213"/>
      <c r="AG388" s="213" t="s">
        <v>144</v>
      </c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>
      <c r="A389" s="232">
        <v>76</v>
      </c>
      <c r="B389" s="233" t="s">
        <v>381</v>
      </c>
      <c r="C389" s="244" t="s">
        <v>382</v>
      </c>
      <c r="D389" s="234" t="s">
        <v>360</v>
      </c>
      <c r="E389" s="235">
        <v>62.04</v>
      </c>
      <c r="F389" s="236"/>
      <c r="G389" s="237">
        <f>ROUND(E389*F389,2)</f>
        <v>0</v>
      </c>
      <c r="H389" s="236"/>
      <c r="I389" s="237">
        <f>ROUND(E389*H389,2)</f>
        <v>0</v>
      </c>
      <c r="J389" s="236"/>
      <c r="K389" s="237">
        <f>ROUND(E389*J389,2)</f>
        <v>0</v>
      </c>
      <c r="L389" s="237">
        <v>21</v>
      </c>
      <c r="M389" s="237">
        <f>G389*(1+L389/100)</f>
        <v>0</v>
      </c>
      <c r="N389" s="235">
        <v>0</v>
      </c>
      <c r="O389" s="235">
        <f>ROUND(E389*N389,2)</f>
        <v>0</v>
      </c>
      <c r="P389" s="235">
        <v>0</v>
      </c>
      <c r="Q389" s="235">
        <f>ROUND(E389*P389,2)</f>
        <v>0</v>
      </c>
      <c r="R389" s="237" t="s">
        <v>383</v>
      </c>
      <c r="S389" s="237" t="s">
        <v>138</v>
      </c>
      <c r="T389" s="238" t="s">
        <v>138</v>
      </c>
      <c r="U389" s="223">
        <v>0</v>
      </c>
      <c r="V389" s="223">
        <f>ROUND(E389*U389,2)</f>
        <v>0</v>
      </c>
      <c r="W389" s="223"/>
      <c r="X389" s="223" t="s">
        <v>186</v>
      </c>
      <c r="Y389" s="223" t="s">
        <v>140</v>
      </c>
      <c r="Z389" s="213"/>
      <c r="AA389" s="213"/>
      <c r="AB389" s="213"/>
      <c r="AC389" s="213"/>
      <c r="AD389" s="213"/>
      <c r="AE389" s="213"/>
      <c r="AF389" s="213"/>
      <c r="AG389" s="213" t="s">
        <v>187</v>
      </c>
      <c r="AH389" s="213"/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2">
      <c r="A390" s="220"/>
      <c r="B390" s="221"/>
      <c r="C390" s="257" t="s">
        <v>577</v>
      </c>
      <c r="D390" s="252"/>
      <c r="E390" s="253">
        <v>29.37</v>
      </c>
      <c r="F390" s="223"/>
      <c r="G390" s="223"/>
      <c r="H390" s="223"/>
      <c r="I390" s="223"/>
      <c r="J390" s="223"/>
      <c r="K390" s="223"/>
      <c r="L390" s="223"/>
      <c r="M390" s="223"/>
      <c r="N390" s="222"/>
      <c r="O390" s="222"/>
      <c r="P390" s="222"/>
      <c r="Q390" s="222"/>
      <c r="R390" s="223"/>
      <c r="S390" s="223"/>
      <c r="T390" s="223"/>
      <c r="U390" s="223"/>
      <c r="V390" s="223"/>
      <c r="W390" s="223"/>
      <c r="X390" s="223"/>
      <c r="Y390" s="223"/>
      <c r="Z390" s="213"/>
      <c r="AA390" s="213"/>
      <c r="AB390" s="213"/>
      <c r="AC390" s="213"/>
      <c r="AD390" s="213"/>
      <c r="AE390" s="213"/>
      <c r="AF390" s="213"/>
      <c r="AG390" s="213" t="s">
        <v>191</v>
      </c>
      <c r="AH390" s="213">
        <v>7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3">
      <c r="A391" s="220"/>
      <c r="B391" s="221"/>
      <c r="C391" s="257" t="s">
        <v>578</v>
      </c>
      <c r="D391" s="252"/>
      <c r="E391" s="253">
        <v>32.67</v>
      </c>
      <c r="F391" s="223"/>
      <c r="G391" s="223"/>
      <c r="H391" s="223"/>
      <c r="I391" s="223"/>
      <c r="J391" s="223"/>
      <c r="K391" s="223"/>
      <c r="L391" s="223"/>
      <c r="M391" s="223"/>
      <c r="N391" s="222"/>
      <c r="O391" s="222"/>
      <c r="P391" s="222"/>
      <c r="Q391" s="222"/>
      <c r="R391" s="223"/>
      <c r="S391" s="223"/>
      <c r="T391" s="223"/>
      <c r="U391" s="223"/>
      <c r="V391" s="223"/>
      <c r="W391" s="223"/>
      <c r="X391" s="223"/>
      <c r="Y391" s="223"/>
      <c r="Z391" s="213"/>
      <c r="AA391" s="213"/>
      <c r="AB391" s="213"/>
      <c r="AC391" s="213"/>
      <c r="AD391" s="213"/>
      <c r="AE391" s="213"/>
      <c r="AF391" s="213"/>
      <c r="AG391" s="213" t="s">
        <v>191</v>
      </c>
      <c r="AH391" s="213">
        <v>7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2">
      <c r="A392" s="220"/>
      <c r="B392" s="221"/>
      <c r="C392" s="246"/>
      <c r="D392" s="241"/>
      <c r="E392" s="241"/>
      <c r="F392" s="241"/>
      <c r="G392" s="241"/>
      <c r="H392" s="223"/>
      <c r="I392" s="223"/>
      <c r="J392" s="223"/>
      <c r="K392" s="223"/>
      <c r="L392" s="223"/>
      <c r="M392" s="223"/>
      <c r="N392" s="222"/>
      <c r="O392" s="222"/>
      <c r="P392" s="222"/>
      <c r="Q392" s="222"/>
      <c r="R392" s="223"/>
      <c r="S392" s="223"/>
      <c r="T392" s="223"/>
      <c r="U392" s="223"/>
      <c r="V392" s="223"/>
      <c r="W392" s="223"/>
      <c r="X392" s="223"/>
      <c r="Y392" s="223"/>
      <c r="Z392" s="213"/>
      <c r="AA392" s="213"/>
      <c r="AB392" s="213"/>
      <c r="AC392" s="213"/>
      <c r="AD392" s="213"/>
      <c r="AE392" s="213"/>
      <c r="AF392" s="213"/>
      <c r="AG392" s="213" t="s">
        <v>144</v>
      </c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ht="22.5" outlineLevel="1">
      <c r="A393" s="232">
        <v>77</v>
      </c>
      <c r="B393" s="233" t="s">
        <v>386</v>
      </c>
      <c r="C393" s="244" t="s">
        <v>387</v>
      </c>
      <c r="D393" s="234" t="s">
        <v>360</v>
      </c>
      <c r="E393" s="235">
        <v>16.965</v>
      </c>
      <c r="F393" s="236"/>
      <c r="G393" s="237">
        <f>ROUND(E393*F393,2)</f>
        <v>0</v>
      </c>
      <c r="H393" s="236"/>
      <c r="I393" s="237">
        <f>ROUND(E393*H393,2)</f>
        <v>0</v>
      </c>
      <c r="J393" s="236"/>
      <c r="K393" s="237">
        <f>ROUND(E393*J393,2)</f>
        <v>0</v>
      </c>
      <c r="L393" s="237">
        <v>21</v>
      </c>
      <c r="M393" s="237">
        <f>G393*(1+L393/100)</f>
        <v>0</v>
      </c>
      <c r="N393" s="235">
        <v>0</v>
      </c>
      <c r="O393" s="235">
        <f>ROUND(E393*N393,2)</f>
        <v>0</v>
      </c>
      <c r="P393" s="235">
        <v>0</v>
      </c>
      <c r="Q393" s="235">
        <f>ROUND(E393*P393,2)</f>
        <v>0</v>
      </c>
      <c r="R393" s="237" t="s">
        <v>383</v>
      </c>
      <c r="S393" s="237" t="s">
        <v>138</v>
      </c>
      <c r="T393" s="238" t="s">
        <v>138</v>
      </c>
      <c r="U393" s="223">
        <v>0</v>
      </c>
      <c r="V393" s="223">
        <f>ROUND(E393*U393,2)</f>
        <v>0</v>
      </c>
      <c r="W393" s="223"/>
      <c r="X393" s="223" t="s">
        <v>186</v>
      </c>
      <c r="Y393" s="223" t="s">
        <v>140</v>
      </c>
      <c r="Z393" s="213"/>
      <c r="AA393" s="213"/>
      <c r="AB393" s="213"/>
      <c r="AC393" s="213"/>
      <c r="AD393" s="213"/>
      <c r="AE393" s="213"/>
      <c r="AF393" s="213"/>
      <c r="AG393" s="213" t="s">
        <v>187</v>
      </c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2">
      <c r="A394" s="220"/>
      <c r="B394" s="221"/>
      <c r="C394" s="257" t="s">
        <v>579</v>
      </c>
      <c r="D394" s="252"/>
      <c r="E394" s="253">
        <v>6.9749999999999996</v>
      </c>
      <c r="F394" s="223"/>
      <c r="G394" s="223"/>
      <c r="H394" s="223"/>
      <c r="I394" s="223"/>
      <c r="J394" s="223"/>
      <c r="K394" s="223"/>
      <c r="L394" s="223"/>
      <c r="M394" s="223"/>
      <c r="N394" s="222"/>
      <c r="O394" s="222"/>
      <c r="P394" s="222"/>
      <c r="Q394" s="222"/>
      <c r="R394" s="223"/>
      <c r="S394" s="223"/>
      <c r="T394" s="223"/>
      <c r="U394" s="223"/>
      <c r="V394" s="223"/>
      <c r="W394" s="223"/>
      <c r="X394" s="223"/>
      <c r="Y394" s="223"/>
      <c r="Z394" s="213"/>
      <c r="AA394" s="213"/>
      <c r="AB394" s="213"/>
      <c r="AC394" s="213"/>
      <c r="AD394" s="213"/>
      <c r="AE394" s="213"/>
      <c r="AF394" s="213"/>
      <c r="AG394" s="213" t="s">
        <v>191</v>
      </c>
      <c r="AH394" s="213">
        <v>7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3">
      <c r="A395" s="220"/>
      <c r="B395" s="221"/>
      <c r="C395" s="257" t="s">
        <v>580</v>
      </c>
      <c r="D395" s="252"/>
      <c r="E395" s="253">
        <v>9.99</v>
      </c>
      <c r="F395" s="223"/>
      <c r="G395" s="223"/>
      <c r="H395" s="223"/>
      <c r="I395" s="223"/>
      <c r="J395" s="223"/>
      <c r="K395" s="223"/>
      <c r="L395" s="223"/>
      <c r="M395" s="223"/>
      <c r="N395" s="222"/>
      <c r="O395" s="222"/>
      <c r="P395" s="222"/>
      <c r="Q395" s="222"/>
      <c r="R395" s="223"/>
      <c r="S395" s="223"/>
      <c r="T395" s="223"/>
      <c r="U395" s="223"/>
      <c r="V395" s="223"/>
      <c r="W395" s="223"/>
      <c r="X395" s="223"/>
      <c r="Y395" s="223"/>
      <c r="Z395" s="213"/>
      <c r="AA395" s="213"/>
      <c r="AB395" s="213"/>
      <c r="AC395" s="213"/>
      <c r="AD395" s="213"/>
      <c r="AE395" s="213"/>
      <c r="AF395" s="213"/>
      <c r="AG395" s="213" t="s">
        <v>191</v>
      </c>
      <c r="AH395" s="213">
        <v>7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2">
      <c r="A396" s="220"/>
      <c r="B396" s="221"/>
      <c r="C396" s="246"/>
      <c r="D396" s="241"/>
      <c r="E396" s="241"/>
      <c r="F396" s="241"/>
      <c r="G396" s="241"/>
      <c r="H396" s="223"/>
      <c r="I396" s="223"/>
      <c r="J396" s="223"/>
      <c r="K396" s="223"/>
      <c r="L396" s="223"/>
      <c r="M396" s="223"/>
      <c r="N396" s="222"/>
      <c r="O396" s="222"/>
      <c r="P396" s="222"/>
      <c r="Q396" s="222"/>
      <c r="R396" s="223"/>
      <c r="S396" s="223"/>
      <c r="T396" s="223"/>
      <c r="U396" s="223"/>
      <c r="V396" s="223"/>
      <c r="W396" s="223"/>
      <c r="X396" s="223"/>
      <c r="Y396" s="223"/>
      <c r="Z396" s="213"/>
      <c r="AA396" s="213"/>
      <c r="AB396" s="213"/>
      <c r="AC396" s="213"/>
      <c r="AD396" s="213"/>
      <c r="AE396" s="213"/>
      <c r="AF396" s="213"/>
      <c r="AG396" s="213" t="s">
        <v>144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ht="22.5" outlineLevel="1">
      <c r="A397" s="232">
        <v>78</v>
      </c>
      <c r="B397" s="233" t="s">
        <v>390</v>
      </c>
      <c r="C397" s="244" t="s">
        <v>391</v>
      </c>
      <c r="D397" s="234" t="s">
        <v>360</v>
      </c>
      <c r="E397" s="235">
        <v>32.56</v>
      </c>
      <c r="F397" s="236"/>
      <c r="G397" s="237">
        <f>ROUND(E397*F397,2)</f>
        <v>0</v>
      </c>
      <c r="H397" s="236"/>
      <c r="I397" s="237">
        <f>ROUND(E397*H397,2)</f>
        <v>0</v>
      </c>
      <c r="J397" s="236"/>
      <c r="K397" s="237">
        <f>ROUND(E397*J397,2)</f>
        <v>0</v>
      </c>
      <c r="L397" s="237">
        <v>21</v>
      </c>
      <c r="M397" s="237">
        <f>G397*(1+L397/100)</f>
        <v>0</v>
      </c>
      <c r="N397" s="235">
        <v>0</v>
      </c>
      <c r="O397" s="235">
        <f>ROUND(E397*N397,2)</f>
        <v>0</v>
      </c>
      <c r="P397" s="235">
        <v>0</v>
      </c>
      <c r="Q397" s="235">
        <f>ROUND(E397*P397,2)</f>
        <v>0</v>
      </c>
      <c r="R397" s="237" t="s">
        <v>383</v>
      </c>
      <c r="S397" s="237" t="s">
        <v>138</v>
      </c>
      <c r="T397" s="238" t="s">
        <v>138</v>
      </c>
      <c r="U397" s="223">
        <v>0</v>
      </c>
      <c r="V397" s="223">
        <f>ROUND(E397*U397,2)</f>
        <v>0</v>
      </c>
      <c r="W397" s="223"/>
      <c r="X397" s="223" t="s">
        <v>186</v>
      </c>
      <c r="Y397" s="223" t="s">
        <v>140</v>
      </c>
      <c r="Z397" s="213"/>
      <c r="AA397" s="213"/>
      <c r="AB397" s="213"/>
      <c r="AC397" s="213"/>
      <c r="AD397" s="213"/>
      <c r="AE397" s="213"/>
      <c r="AF397" s="213"/>
      <c r="AG397" s="213" t="s">
        <v>187</v>
      </c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2">
      <c r="A398" s="220"/>
      <c r="B398" s="221"/>
      <c r="C398" s="245" t="s">
        <v>392</v>
      </c>
      <c r="D398" s="240"/>
      <c r="E398" s="240"/>
      <c r="F398" s="240"/>
      <c r="G398" s="240"/>
      <c r="H398" s="223"/>
      <c r="I398" s="223"/>
      <c r="J398" s="223"/>
      <c r="K398" s="223"/>
      <c r="L398" s="223"/>
      <c r="M398" s="223"/>
      <c r="N398" s="222"/>
      <c r="O398" s="222"/>
      <c r="P398" s="222"/>
      <c r="Q398" s="222"/>
      <c r="R398" s="223"/>
      <c r="S398" s="223"/>
      <c r="T398" s="223"/>
      <c r="U398" s="223"/>
      <c r="V398" s="223"/>
      <c r="W398" s="223"/>
      <c r="X398" s="223"/>
      <c r="Y398" s="223"/>
      <c r="Z398" s="213"/>
      <c r="AA398" s="213"/>
      <c r="AB398" s="213"/>
      <c r="AC398" s="213"/>
      <c r="AD398" s="213"/>
      <c r="AE398" s="213"/>
      <c r="AF398" s="213"/>
      <c r="AG398" s="213" t="s">
        <v>143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2">
      <c r="A399" s="220"/>
      <c r="B399" s="221"/>
      <c r="C399" s="257" t="s">
        <v>581</v>
      </c>
      <c r="D399" s="252"/>
      <c r="E399" s="253">
        <v>19.14</v>
      </c>
      <c r="F399" s="223"/>
      <c r="G399" s="223"/>
      <c r="H399" s="223"/>
      <c r="I399" s="223"/>
      <c r="J399" s="223"/>
      <c r="K399" s="223"/>
      <c r="L399" s="223"/>
      <c r="M399" s="223"/>
      <c r="N399" s="222"/>
      <c r="O399" s="222"/>
      <c r="P399" s="222"/>
      <c r="Q399" s="222"/>
      <c r="R399" s="223"/>
      <c r="S399" s="223"/>
      <c r="T399" s="223"/>
      <c r="U399" s="223"/>
      <c r="V399" s="223"/>
      <c r="W399" s="223"/>
      <c r="X399" s="223"/>
      <c r="Y399" s="223"/>
      <c r="Z399" s="213"/>
      <c r="AA399" s="213"/>
      <c r="AB399" s="213"/>
      <c r="AC399" s="213"/>
      <c r="AD399" s="213"/>
      <c r="AE399" s="213"/>
      <c r="AF399" s="213"/>
      <c r="AG399" s="213" t="s">
        <v>191</v>
      </c>
      <c r="AH399" s="213">
        <v>7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3">
      <c r="A400" s="220"/>
      <c r="B400" s="221"/>
      <c r="C400" s="257" t="s">
        <v>582</v>
      </c>
      <c r="D400" s="252"/>
      <c r="E400" s="253">
        <v>13.42</v>
      </c>
      <c r="F400" s="223"/>
      <c r="G400" s="223"/>
      <c r="H400" s="223"/>
      <c r="I400" s="223"/>
      <c r="J400" s="223"/>
      <c r="K400" s="223"/>
      <c r="L400" s="223"/>
      <c r="M400" s="223"/>
      <c r="N400" s="222"/>
      <c r="O400" s="222"/>
      <c r="P400" s="222"/>
      <c r="Q400" s="222"/>
      <c r="R400" s="223"/>
      <c r="S400" s="223"/>
      <c r="T400" s="223"/>
      <c r="U400" s="223"/>
      <c r="V400" s="223"/>
      <c r="W400" s="223"/>
      <c r="X400" s="223"/>
      <c r="Y400" s="223"/>
      <c r="Z400" s="213"/>
      <c r="AA400" s="213"/>
      <c r="AB400" s="213"/>
      <c r="AC400" s="213"/>
      <c r="AD400" s="213"/>
      <c r="AE400" s="213"/>
      <c r="AF400" s="213"/>
      <c r="AG400" s="213" t="s">
        <v>191</v>
      </c>
      <c r="AH400" s="213">
        <v>7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2">
      <c r="A401" s="220"/>
      <c r="B401" s="221"/>
      <c r="C401" s="246"/>
      <c r="D401" s="241"/>
      <c r="E401" s="241"/>
      <c r="F401" s="241"/>
      <c r="G401" s="241"/>
      <c r="H401" s="223"/>
      <c r="I401" s="223"/>
      <c r="J401" s="223"/>
      <c r="K401" s="223"/>
      <c r="L401" s="223"/>
      <c r="M401" s="223"/>
      <c r="N401" s="222"/>
      <c r="O401" s="222"/>
      <c r="P401" s="222"/>
      <c r="Q401" s="222"/>
      <c r="R401" s="223"/>
      <c r="S401" s="223"/>
      <c r="T401" s="223"/>
      <c r="U401" s="223"/>
      <c r="V401" s="223"/>
      <c r="W401" s="223"/>
      <c r="X401" s="223"/>
      <c r="Y401" s="223"/>
      <c r="Z401" s="213"/>
      <c r="AA401" s="213"/>
      <c r="AB401" s="213"/>
      <c r="AC401" s="213"/>
      <c r="AD401" s="213"/>
      <c r="AE401" s="213"/>
      <c r="AF401" s="213"/>
      <c r="AG401" s="213" t="s">
        <v>144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>
      <c r="A402" s="232">
        <v>79</v>
      </c>
      <c r="B402" s="233" t="s">
        <v>395</v>
      </c>
      <c r="C402" s="244" t="s">
        <v>396</v>
      </c>
      <c r="D402" s="234" t="s">
        <v>360</v>
      </c>
      <c r="E402" s="235">
        <v>130.28980000000001</v>
      </c>
      <c r="F402" s="236"/>
      <c r="G402" s="237">
        <f>ROUND(E402*F402,2)</f>
        <v>0</v>
      </c>
      <c r="H402" s="236"/>
      <c r="I402" s="237">
        <f>ROUND(E402*H402,2)</f>
        <v>0</v>
      </c>
      <c r="J402" s="236"/>
      <c r="K402" s="237">
        <f>ROUND(E402*J402,2)</f>
        <v>0</v>
      </c>
      <c r="L402" s="237">
        <v>21</v>
      </c>
      <c r="M402" s="237">
        <f>G402*(1+L402/100)</f>
        <v>0</v>
      </c>
      <c r="N402" s="235">
        <v>0</v>
      </c>
      <c r="O402" s="235">
        <f>ROUND(E402*N402,2)</f>
        <v>0</v>
      </c>
      <c r="P402" s="235">
        <v>0</v>
      </c>
      <c r="Q402" s="235">
        <f>ROUND(E402*P402,2)</f>
        <v>0</v>
      </c>
      <c r="R402" s="237" t="s">
        <v>383</v>
      </c>
      <c r="S402" s="237" t="s">
        <v>138</v>
      </c>
      <c r="T402" s="238" t="s">
        <v>138</v>
      </c>
      <c r="U402" s="223">
        <v>0.49</v>
      </c>
      <c r="V402" s="223">
        <f>ROUND(E402*U402,2)</f>
        <v>63.84</v>
      </c>
      <c r="W402" s="223"/>
      <c r="X402" s="223" t="s">
        <v>397</v>
      </c>
      <c r="Y402" s="223" t="s">
        <v>140</v>
      </c>
      <c r="Z402" s="213"/>
      <c r="AA402" s="213"/>
      <c r="AB402" s="213"/>
      <c r="AC402" s="213"/>
      <c r="AD402" s="213"/>
      <c r="AE402" s="213"/>
      <c r="AF402" s="213"/>
      <c r="AG402" s="213" t="s">
        <v>398</v>
      </c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2">
      <c r="A403" s="220"/>
      <c r="B403" s="221"/>
      <c r="C403" s="245" t="s">
        <v>399</v>
      </c>
      <c r="D403" s="240"/>
      <c r="E403" s="240"/>
      <c r="F403" s="240"/>
      <c r="G403" s="240"/>
      <c r="H403" s="223"/>
      <c r="I403" s="223"/>
      <c r="J403" s="223"/>
      <c r="K403" s="223"/>
      <c r="L403" s="223"/>
      <c r="M403" s="223"/>
      <c r="N403" s="222"/>
      <c r="O403" s="222"/>
      <c r="P403" s="222"/>
      <c r="Q403" s="222"/>
      <c r="R403" s="223"/>
      <c r="S403" s="223"/>
      <c r="T403" s="223"/>
      <c r="U403" s="223"/>
      <c r="V403" s="223"/>
      <c r="W403" s="223"/>
      <c r="X403" s="223"/>
      <c r="Y403" s="223"/>
      <c r="Z403" s="213"/>
      <c r="AA403" s="213"/>
      <c r="AB403" s="213"/>
      <c r="AC403" s="213"/>
      <c r="AD403" s="213"/>
      <c r="AE403" s="213"/>
      <c r="AF403" s="213"/>
      <c r="AG403" s="213" t="s">
        <v>143</v>
      </c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2">
      <c r="A404" s="220"/>
      <c r="B404" s="221"/>
      <c r="C404" s="246"/>
      <c r="D404" s="241"/>
      <c r="E404" s="241"/>
      <c r="F404" s="241"/>
      <c r="G404" s="241"/>
      <c r="H404" s="223"/>
      <c r="I404" s="223"/>
      <c r="J404" s="223"/>
      <c r="K404" s="223"/>
      <c r="L404" s="223"/>
      <c r="M404" s="223"/>
      <c r="N404" s="222"/>
      <c r="O404" s="222"/>
      <c r="P404" s="222"/>
      <c r="Q404" s="222"/>
      <c r="R404" s="223"/>
      <c r="S404" s="223"/>
      <c r="T404" s="223"/>
      <c r="U404" s="223"/>
      <c r="V404" s="223"/>
      <c r="W404" s="223"/>
      <c r="X404" s="223"/>
      <c r="Y404" s="223"/>
      <c r="Z404" s="213"/>
      <c r="AA404" s="213"/>
      <c r="AB404" s="213"/>
      <c r="AC404" s="213"/>
      <c r="AD404" s="213"/>
      <c r="AE404" s="213"/>
      <c r="AF404" s="213"/>
      <c r="AG404" s="213" t="s">
        <v>144</v>
      </c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>
      <c r="A405" s="232">
        <v>80</v>
      </c>
      <c r="B405" s="233" t="s">
        <v>400</v>
      </c>
      <c r="C405" s="244" t="s">
        <v>401</v>
      </c>
      <c r="D405" s="234" t="s">
        <v>360</v>
      </c>
      <c r="E405" s="235">
        <v>1172.6081999999999</v>
      </c>
      <c r="F405" s="236"/>
      <c r="G405" s="237">
        <f>ROUND(E405*F405,2)</f>
        <v>0</v>
      </c>
      <c r="H405" s="236"/>
      <c r="I405" s="237">
        <f>ROUND(E405*H405,2)</f>
        <v>0</v>
      </c>
      <c r="J405" s="236"/>
      <c r="K405" s="237">
        <f>ROUND(E405*J405,2)</f>
        <v>0</v>
      </c>
      <c r="L405" s="237">
        <v>21</v>
      </c>
      <c r="M405" s="237">
        <f>G405*(1+L405/100)</f>
        <v>0</v>
      </c>
      <c r="N405" s="235">
        <v>0</v>
      </c>
      <c r="O405" s="235">
        <f>ROUND(E405*N405,2)</f>
        <v>0</v>
      </c>
      <c r="P405" s="235">
        <v>0</v>
      </c>
      <c r="Q405" s="235">
        <f>ROUND(E405*P405,2)</f>
        <v>0</v>
      </c>
      <c r="R405" s="237" t="s">
        <v>383</v>
      </c>
      <c r="S405" s="237" t="s">
        <v>138</v>
      </c>
      <c r="T405" s="238" t="s">
        <v>138</v>
      </c>
      <c r="U405" s="223">
        <v>0</v>
      </c>
      <c r="V405" s="223">
        <f>ROUND(E405*U405,2)</f>
        <v>0</v>
      </c>
      <c r="W405" s="223"/>
      <c r="X405" s="223" t="s">
        <v>397</v>
      </c>
      <c r="Y405" s="223" t="s">
        <v>140</v>
      </c>
      <c r="Z405" s="213"/>
      <c r="AA405" s="213"/>
      <c r="AB405" s="213"/>
      <c r="AC405" s="213"/>
      <c r="AD405" s="213"/>
      <c r="AE405" s="213"/>
      <c r="AF405" s="213"/>
      <c r="AG405" s="213" t="s">
        <v>398</v>
      </c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2">
      <c r="A406" s="220"/>
      <c r="B406" s="221"/>
      <c r="C406" s="258"/>
      <c r="D406" s="255"/>
      <c r="E406" s="255"/>
      <c r="F406" s="255"/>
      <c r="G406" s="255"/>
      <c r="H406" s="223"/>
      <c r="I406" s="223"/>
      <c r="J406" s="223"/>
      <c r="K406" s="223"/>
      <c r="L406" s="223"/>
      <c r="M406" s="223"/>
      <c r="N406" s="222"/>
      <c r="O406" s="222"/>
      <c r="P406" s="222"/>
      <c r="Q406" s="222"/>
      <c r="R406" s="223"/>
      <c r="S406" s="223"/>
      <c r="T406" s="223"/>
      <c r="U406" s="223"/>
      <c r="V406" s="223"/>
      <c r="W406" s="223"/>
      <c r="X406" s="223"/>
      <c r="Y406" s="223"/>
      <c r="Z406" s="213"/>
      <c r="AA406" s="213"/>
      <c r="AB406" s="213"/>
      <c r="AC406" s="213"/>
      <c r="AD406" s="213"/>
      <c r="AE406" s="213"/>
      <c r="AF406" s="213"/>
      <c r="AG406" s="213" t="s">
        <v>144</v>
      </c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>
      <c r="A407" s="3"/>
      <c r="B407" s="4"/>
      <c r="C407" s="248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AE407">
        <v>12</v>
      </c>
      <c r="AF407">
        <v>21</v>
      </c>
      <c r="AG407" t="s">
        <v>119</v>
      </c>
    </row>
    <row r="408" spans="1:60">
      <c r="A408" s="216"/>
      <c r="B408" s="217" t="s">
        <v>29</v>
      </c>
      <c r="C408" s="249"/>
      <c r="D408" s="218"/>
      <c r="E408" s="219"/>
      <c r="F408" s="219"/>
      <c r="G408" s="231">
        <f>G8+G119+G175+G284+G305+G355+G377+G381</f>
        <v>0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AE408">
        <f>SUMIF(L7:L406,AE407,G7:G406)</f>
        <v>0</v>
      </c>
      <c r="AF408">
        <f>SUMIF(L7:L406,AF407,G7:G406)</f>
        <v>0</v>
      </c>
      <c r="AG408" t="s">
        <v>179</v>
      </c>
    </row>
    <row r="409" spans="1:60">
      <c r="A409" s="251" t="s">
        <v>402</v>
      </c>
      <c r="B409" s="251"/>
      <c r="C409" s="248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60">
      <c r="A410" s="3"/>
      <c r="B410" s="4" t="s">
        <v>403</v>
      </c>
      <c r="C410" s="248" t="s">
        <v>404</v>
      </c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AG410" t="s">
        <v>405</v>
      </c>
    </row>
    <row r="411" spans="1:60">
      <c r="A411" s="3"/>
      <c r="B411" s="4" t="s">
        <v>406</v>
      </c>
      <c r="C411" s="248" t="s">
        <v>407</v>
      </c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AG411" t="s">
        <v>408</v>
      </c>
    </row>
    <row r="412" spans="1:60">
      <c r="A412" s="3"/>
      <c r="B412" s="4"/>
      <c r="C412" s="248" t="s">
        <v>409</v>
      </c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AG412" t="s">
        <v>410</v>
      </c>
    </row>
    <row r="413" spans="1:60">
      <c r="A413" s="3"/>
      <c r="B413" s="4"/>
      <c r="C413" s="248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60">
      <c r="C414" s="250"/>
      <c r="D414" s="10"/>
      <c r="AG414" t="s">
        <v>180</v>
      </c>
    </row>
    <row r="415" spans="1:60">
      <c r="D415" s="10"/>
    </row>
    <row r="416" spans="1:60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 formatRows="0"/>
  <mergeCells count="131">
    <mergeCell ref="C406:G406"/>
    <mergeCell ref="C392:G392"/>
    <mergeCell ref="C396:G396"/>
    <mergeCell ref="C398:G398"/>
    <mergeCell ref="C401:G401"/>
    <mergeCell ref="C403:G403"/>
    <mergeCell ref="C404:G404"/>
    <mergeCell ref="C373:G373"/>
    <mergeCell ref="C376:G376"/>
    <mergeCell ref="C379:G379"/>
    <mergeCell ref="C380:G380"/>
    <mergeCell ref="C383:G383"/>
    <mergeCell ref="C388:G388"/>
    <mergeCell ref="C358:G358"/>
    <mergeCell ref="C361:G361"/>
    <mergeCell ref="C363:G363"/>
    <mergeCell ref="C366:G366"/>
    <mergeCell ref="C368:G368"/>
    <mergeCell ref="C371:G371"/>
    <mergeCell ref="C338:G338"/>
    <mergeCell ref="C342:G342"/>
    <mergeCell ref="C346:G346"/>
    <mergeCell ref="C350:G350"/>
    <mergeCell ref="C354:G354"/>
    <mergeCell ref="C357:G357"/>
    <mergeCell ref="C321:G321"/>
    <mergeCell ref="C323:G323"/>
    <mergeCell ref="C326:G326"/>
    <mergeCell ref="C328:G328"/>
    <mergeCell ref="C331:G331"/>
    <mergeCell ref="C334:G334"/>
    <mergeCell ref="C301:G301"/>
    <mergeCell ref="C304:G304"/>
    <mergeCell ref="C308:G308"/>
    <mergeCell ref="C310:G310"/>
    <mergeCell ref="C313:G313"/>
    <mergeCell ref="C315:G315"/>
    <mergeCell ref="C283:G283"/>
    <mergeCell ref="C286:G286"/>
    <mergeCell ref="C290:G290"/>
    <mergeCell ref="C292:G292"/>
    <mergeCell ref="C295:G295"/>
    <mergeCell ref="C299:G299"/>
    <mergeCell ref="C260:G260"/>
    <mergeCell ref="C264:G264"/>
    <mergeCell ref="C267:G267"/>
    <mergeCell ref="C271:G271"/>
    <mergeCell ref="C275:G275"/>
    <mergeCell ref="C279:G279"/>
    <mergeCell ref="C240:G240"/>
    <mergeCell ref="C245:G245"/>
    <mergeCell ref="C247:G247"/>
    <mergeCell ref="C250:G250"/>
    <mergeCell ref="C252:G252"/>
    <mergeCell ref="C256:G256"/>
    <mergeCell ref="C221:G221"/>
    <mergeCell ref="C226:G226"/>
    <mergeCell ref="C228:G228"/>
    <mergeCell ref="C233:G233"/>
    <mergeCell ref="C235:G235"/>
    <mergeCell ref="C238:G238"/>
    <mergeCell ref="C207:G207"/>
    <mergeCell ref="C210:G210"/>
    <mergeCell ref="C212:G212"/>
    <mergeCell ref="C214:G214"/>
    <mergeCell ref="C217:G217"/>
    <mergeCell ref="C219:G219"/>
    <mergeCell ref="C193:G193"/>
    <mergeCell ref="C196:G196"/>
    <mergeCell ref="C198:G198"/>
    <mergeCell ref="C201:G201"/>
    <mergeCell ref="C203:G203"/>
    <mergeCell ref="C205:G205"/>
    <mergeCell ref="C168:G168"/>
    <mergeCell ref="C174:G174"/>
    <mergeCell ref="C178:G178"/>
    <mergeCell ref="C181:G181"/>
    <mergeCell ref="C185:G185"/>
    <mergeCell ref="C189:G189"/>
    <mergeCell ref="C145:G145"/>
    <mergeCell ref="C150:G150"/>
    <mergeCell ref="C152:G152"/>
    <mergeCell ref="C156:G156"/>
    <mergeCell ref="C158:G158"/>
    <mergeCell ref="C162:G162"/>
    <mergeCell ref="C121:G121"/>
    <mergeCell ref="C128:G128"/>
    <mergeCell ref="C130:G130"/>
    <mergeCell ref="C134:G134"/>
    <mergeCell ref="C136:G136"/>
    <mergeCell ref="C140:G140"/>
    <mergeCell ref="C103:G103"/>
    <mergeCell ref="C108:G108"/>
    <mergeCell ref="C110:G110"/>
    <mergeCell ref="C113:G113"/>
    <mergeCell ref="C115:G115"/>
    <mergeCell ref="C118:G118"/>
    <mergeCell ref="C87:G87"/>
    <mergeCell ref="C89:G89"/>
    <mergeCell ref="C93:G93"/>
    <mergeCell ref="C96:G96"/>
    <mergeCell ref="C100:G100"/>
    <mergeCell ref="C102:G102"/>
    <mergeCell ref="C64:G64"/>
    <mergeCell ref="C74:G74"/>
    <mergeCell ref="C76:G76"/>
    <mergeCell ref="C79:G79"/>
    <mergeCell ref="C81:G81"/>
    <mergeCell ref="C84:G84"/>
    <mergeCell ref="C50:G50"/>
    <mergeCell ref="C52:G52"/>
    <mergeCell ref="C54:G54"/>
    <mergeCell ref="C58:G58"/>
    <mergeCell ref="C60:G60"/>
    <mergeCell ref="C62:G62"/>
    <mergeCell ref="C32:G32"/>
    <mergeCell ref="C35:G35"/>
    <mergeCell ref="C37:G37"/>
    <mergeCell ref="C43:G43"/>
    <mergeCell ref="C45:G45"/>
    <mergeCell ref="C48:G48"/>
    <mergeCell ref="A1:G1"/>
    <mergeCell ref="C2:G2"/>
    <mergeCell ref="C3:G3"/>
    <mergeCell ref="C4:G4"/>
    <mergeCell ref="A409:B409"/>
    <mergeCell ref="C10:G10"/>
    <mergeCell ref="C14:G14"/>
    <mergeCell ref="C19:G19"/>
    <mergeCell ref="C26:G26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181</v>
      </c>
      <c r="B1" s="198"/>
      <c r="C1" s="198"/>
      <c r="D1" s="198"/>
      <c r="E1" s="198"/>
      <c r="F1" s="198"/>
      <c r="G1" s="198"/>
      <c r="AG1" t="s">
        <v>105</v>
      </c>
    </row>
    <row r="2" spans="1:60" ht="24.95" customHeight="1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106</v>
      </c>
    </row>
    <row r="3" spans="1:60" ht="24.95" customHeight="1">
      <c r="A3" s="199" t="s">
        <v>8</v>
      </c>
      <c r="B3" s="49" t="s">
        <v>57</v>
      </c>
      <c r="C3" s="202" t="s">
        <v>58</v>
      </c>
      <c r="D3" s="200"/>
      <c r="E3" s="200"/>
      <c r="F3" s="200"/>
      <c r="G3" s="201"/>
      <c r="AC3" s="177" t="s">
        <v>583</v>
      </c>
      <c r="AG3" t="s">
        <v>109</v>
      </c>
    </row>
    <row r="4" spans="1:60" ht="24.95" customHeight="1">
      <c r="A4" s="203" t="s">
        <v>9</v>
      </c>
      <c r="B4" s="204" t="s">
        <v>59</v>
      </c>
      <c r="C4" s="205" t="s">
        <v>60</v>
      </c>
      <c r="D4" s="206"/>
      <c r="E4" s="206"/>
      <c r="F4" s="206"/>
      <c r="G4" s="207"/>
      <c r="AG4" t="s">
        <v>110</v>
      </c>
    </row>
    <row r="5" spans="1:60">
      <c r="D5" s="10"/>
    </row>
    <row r="6" spans="1:60" ht="38.25">
      <c r="A6" s="209" t="s">
        <v>111</v>
      </c>
      <c r="B6" s="211" t="s">
        <v>112</v>
      </c>
      <c r="C6" s="211" t="s">
        <v>113</v>
      </c>
      <c r="D6" s="210" t="s">
        <v>114</v>
      </c>
      <c r="E6" s="209" t="s">
        <v>115</v>
      </c>
      <c r="F6" s="208" t="s">
        <v>116</v>
      </c>
      <c r="G6" s="209" t="s">
        <v>29</v>
      </c>
      <c r="H6" s="212" t="s">
        <v>30</v>
      </c>
      <c r="I6" s="212" t="s">
        <v>117</v>
      </c>
      <c r="J6" s="212" t="s">
        <v>31</v>
      </c>
      <c r="K6" s="212" t="s">
        <v>118</v>
      </c>
      <c r="L6" s="212" t="s">
        <v>119</v>
      </c>
      <c r="M6" s="212" t="s">
        <v>120</v>
      </c>
      <c r="N6" s="212" t="s">
        <v>121</v>
      </c>
      <c r="O6" s="212" t="s">
        <v>122</v>
      </c>
      <c r="P6" s="212" t="s">
        <v>123</v>
      </c>
      <c r="Q6" s="212" t="s">
        <v>124</v>
      </c>
      <c r="R6" s="212" t="s">
        <v>125</v>
      </c>
      <c r="S6" s="212" t="s">
        <v>126</v>
      </c>
      <c r="T6" s="212" t="s">
        <v>127</v>
      </c>
      <c r="U6" s="212" t="s">
        <v>128</v>
      </c>
      <c r="V6" s="212" t="s">
        <v>129</v>
      </c>
      <c r="W6" s="212" t="s">
        <v>130</v>
      </c>
      <c r="X6" s="212" t="s">
        <v>131</v>
      </c>
      <c r="Y6" s="212" t="s">
        <v>132</v>
      </c>
    </row>
    <row r="7" spans="1:60" hidden="1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>
      <c r="A8" s="225" t="s">
        <v>133</v>
      </c>
      <c r="B8" s="226" t="s">
        <v>79</v>
      </c>
      <c r="C8" s="243" t="s">
        <v>80</v>
      </c>
      <c r="D8" s="227"/>
      <c r="E8" s="228"/>
      <c r="F8" s="229"/>
      <c r="G8" s="229">
        <f>SUMIF(AG9:AG105,"&lt;&gt;NOR",G9:G105)</f>
        <v>0</v>
      </c>
      <c r="H8" s="229"/>
      <c r="I8" s="229">
        <f>SUM(I9:I105)</f>
        <v>0</v>
      </c>
      <c r="J8" s="229"/>
      <c r="K8" s="229">
        <f>SUM(K9:K105)</f>
        <v>0</v>
      </c>
      <c r="L8" s="229"/>
      <c r="M8" s="229">
        <f>SUM(M9:M105)</f>
        <v>0</v>
      </c>
      <c r="N8" s="228"/>
      <c r="O8" s="228">
        <f>SUM(O9:O105)</f>
        <v>8.5400000000000009</v>
      </c>
      <c r="P8" s="228"/>
      <c r="Q8" s="228">
        <f>SUM(Q9:Q105)</f>
        <v>0</v>
      </c>
      <c r="R8" s="229"/>
      <c r="S8" s="229"/>
      <c r="T8" s="230"/>
      <c r="U8" s="224"/>
      <c r="V8" s="224">
        <f>SUM(V9:V105)</f>
        <v>301.51</v>
      </c>
      <c r="W8" s="224"/>
      <c r="X8" s="224"/>
      <c r="Y8" s="224"/>
      <c r="AG8" t="s">
        <v>134</v>
      </c>
    </row>
    <row r="9" spans="1:60" ht="22.5" outlineLevel="1">
      <c r="A9" s="232">
        <v>1</v>
      </c>
      <c r="B9" s="233" t="s">
        <v>584</v>
      </c>
      <c r="C9" s="244" t="s">
        <v>585</v>
      </c>
      <c r="D9" s="234" t="s">
        <v>586</v>
      </c>
      <c r="E9" s="235">
        <v>40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7" t="s">
        <v>216</v>
      </c>
      <c r="S9" s="237" t="s">
        <v>138</v>
      </c>
      <c r="T9" s="238" t="s">
        <v>138</v>
      </c>
      <c r="U9" s="223">
        <v>0.2</v>
      </c>
      <c r="V9" s="223">
        <f>ROUND(E9*U9,2)</f>
        <v>8</v>
      </c>
      <c r="W9" s="223"/>
      <c r="X9" s="223" t="s">
        <v>186</v>
      </c>
      <c r="Y9" s="223" t="s">
        <v>140</v>
      </c>
      <c r="Z9" s="213"/>
      <c r="AA9" s="213"/>
      <c r="AB9" s="213"/>
      <c r="AC9" s="213"/>
      <c r="AD9" s="213"/>
      <c r="AE9" s="213"/>
      <c r="AF9" s="213"/>
      <c r="AG9" s="213" t="s">
        <v>262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2">
      <c r="A10" s="220"/>
      <c r="B10" s="221"/>
      <c r="C10" s="256" t="s">
        <v>587</v>
      </c>
      <c r="D10" s="254"/>
      <c r="E10" s="254"/>
      <c r="F10" s="254"/>
      <c r="G10" s="254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189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na vzdálenost od hladiny vody v jímce po výšku roviny proložené osou nejvyššího bodu výtlačného potrubí. Včetně odpadní potrubí v délce do 20 m.</v>
      </c>
      <c r="BB10" s="213"/>
      <c r="BC10" s="213"/>
      <c r="BD10" s="213"/>
      <c r="BE10" s="213"/>
      <c r="BF10" s="213"/>
      <c r="BG10" s="213"/>
      <c r="BH10" s="213"/>
    </row>
    <row r="11" spans="1:60" outlineLevel="2">
      <c r="A11" s="220"/>
      <c r="B11" s="221"/>
      <c r="C11" s="257" t="s">
        <v>588</v>
      </c>
      <c r="D11" s="252"/>
      <c r="E11" s="253">
        <v>40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191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>
      <c r="A12" s="220"/>
      <c r="B12" s="221"/>
      <c r="C12" s="246"/>
      <c r="D12" s="241"/>
      <c r="E12" s="241"/>
      <c r="F12" s="241"/>
      <c r="G12" s="241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144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>
      <c r="A13" s="232">
        <v>2</v>
      </c>
      <c r="B13" s="233" t="s">
        <v>589</v>
      </c>
      <c r="C13" s="244" t="s">
        <v>590</v>
      </c>
      <c r="D13" s="234" t="s">
        <v>591</v>
      </c>
      <c r="E13" s="235">
        <v>21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5">
        <v>0</v>
      </c>
      <c r="O13" s="235">
        <f>ROUND(E13*N13,2)</f>
        <v>0</v>
      </c>
      <c r="P13" s="235">
        <v>0</v>
      </c>
      <c r="Q13" s="235">
        <f>ROUND(E13*P13,2)</f>
        <v>0</v>
      </c>
      <c r="R13" s="237" t="s">
        <v>216</v>
      </c>
      <c r="S13" s="237" t="s">
        <v>138</v>
      </c>
      <c r="T13" s="238" t="s">
        <v>138</v>
      </c>
      <c r="U13" s="223">
        <v>0</v>
      </c>
      <c r="V13" s="223">
        <f>ROUND(E13*U13,2)</f>
        <v>0</v>
      </c>
      <c r="W13" s="223"/>
      <c r="X13" s="223" t="s">
        <v>186</v>
      </c>
      <c r="Y13" s="223" t="s">
        <v>140</v>
      </c>
      <c r="Z13" s="213"/>
      <c r="AA13" s="213"/>
      <c r="AB13" s="213"/>
      <c r="AC13" s="213"/>
      <c r="AD13" s="213"/>
      <c r="AE13" s="213"/>
      <c r="AF13" s="213"/>
      <c r="AG13" s="213" t="s">
        <v>262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2">
      <c r="A14" s="220"/>
      <c r="B14" s="221"/>
      <c r="C14" s="256" t="s">
        <v>592</v>
      </c>
      <c r="D14" s="254"/>
      <c r="E14" s="254"/>
      <c r="F14" s="254"/>
      <c r="G14" s="254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189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39" t="str">
        <f>C14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4" s="213"/>
      <c r="BC14" s="213"/>
      <c r="BD14" s="213"/>
      <c r="BE14" s="213"/>
      <c r="BF14" s="213"/>
      <c r="BG14" s="213"/>
      <c r="BH14" s="213"/>
    </row>
    <row r="15" spans="1:60" outlineLevel="2">
      <c r="A15" s="220"/>
      <c r="B15" s="221"/>
      <c r="C15" s="257" t="s">
        <v>593</v>
      </c>
      <c r="D15" s="252"/>
      <c r="E15" s="253">
        <v>21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191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>
      <c r="A16" s="220"/>
      <c r="B16" s="221"/>
      <c r="C16" s="246"/>
      <c r="D16" s="241"/>
      <c r="E16" s="241"/>
      <c r="F16" s="241"/>
      <c r="G16" s="241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144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>
      <c r="A17" s="232">
        <v>3</v>
      </c>
      <c r="B17" s="233" t="s">
        <v>594</v>
      </c>
      <c r="C17" s="244" t="s">
        <v>595</v>
      </c>
      <c r="D17" s="234" t="s">
        <v>215</v>
      </c>
      <c r="E17" s="235">
        <v>8.2775999999999996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5">
        <v>0</v>
      </c>
      <c r="O17" s="235">
        <f>ROUND(E17*N17,2)</f>
        <v>0</v>
      </c>
      <c r="P17" s="235">
        <v>0</v>
      </c>
      <c r="Q17" s="235">
        <f>ROUND(E17*P17,2)</f>
        <v>0</v>
      </c>
      <c r="R17" s="237" t="s">
        <v>216</v>
      </c>
      <c r="S17" s="237" t="s">
        <v>138</v>
      </c>
      <c r="T17" s="238" t="s">
        <v>138</v>
      </c>
      <c r="U17" s="223">
        <v>0.27</v>
      </c>
      <c r="V17" s="223">
        <f>ROUND(E17*U17,2)</f>
        <v>2.23</v>
      </c>
      <c r="W17" s="223"/>
      <c r="X17" s="223" t="s">
        <v>186</v>
      </c>
      <c r="Y17" s="223" t="s">
        <v>140</v>
      </c>
      <c r="Z17" s="213"/>
      <c r="AA17" s="213"/>
      <c r="AB17" s="213"/>
      <c r="AC17" s="213"/>
      <c r="AD17" s="213"/>
      <c r="AE17" s="213"/>
      <c r="AF17" s="213"/>
      <c r="AG17" s="213" t="s">
        <v>187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33.75" outlineLevel="2">
      <c r="A18" s="220"/>
      <c r="B18" s="221"/>
      <c r="C18" s="256" t="s">
        <v>596</v>
      </c>
      <c r="D18" s="254"/>
      <c r="E18" s="254"/>
      <c r="F18" s="254"/>
      <c r="G18" s="254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189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39" t="str">
        <f>C18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8" s="213"/>
      <c r="BC18" s="213"/>
      <c r="BD18" s="213"/>
      <c r="BE18" s="213"/>
      <c r="BF18" s="213"/>
      <c r="BG18" s="213"/>
      <c r="BH18" s="213"/>
    </row>
    <row r="19" spans="1:60" outlineLevel="2">
      <c r="A19" s="220"/>
      <c r="B19" s="221"/>
      <c r="C19" s="257" t="s">
        <v>597</v>
      </c>
      <c r="D19" s="252"/>
      <c r="E19" s="253"/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191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3">
      <c r="A20" s="220"/>
      <c r="B20" s="221"/>
      <c r="C20" s="257" t="s">
        <v>598</v>
      </c>
      <c r="D20" s="252"/>
      <c r="E20" s="253">
        <v>0.72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191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>
      <c r="A21" s="220"/>
      <c r="B21" s="221"/>
      <c r="C21" s="257" t="s">
        <v>599</v>
      </c>
      <c r="D21" s="252"/>
      <c r="E21" s="253">
        <v>1.9536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191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>
      <c r="A22" s="220"/>
      <c r="B22" s="221"/>
      <c r="C22" s="257" t="s">
        <v>600</v>
      </c>
      <c r="D22" s="252"/>
      <c r="E22" s="253">
        <v>5.6040000000000001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191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>
      <c r="A23" s="220"/>
      <c r="B23" s="221"/>
      <c r="C23" s="246"/>
      <c r="D23" s="241"/>
      <c r="E23" s="241"/>
      <c r="F23" s="241"/>
      <c r="G23" s="241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144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>
      <c r="A24" s="232">
        <v>4</v>
      </c>
      <c r="B24" s="233" t="s">
        <v>601</v>
      </c>
      <c r="C24" s="244" t="s">
        <v>602</v>
      </c>
      <c r="D24" s="234" t="s">
        <v>215</v>
      </c>
      <c r="E24" s="235">
        <v>8.2775999999999996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5">
        <v>0</v>
      </c>
      <c r="O24" s="235">
        <f>ROUND(E24*N24,2)</f>
        <v>0</v>
      </c>
      <c r="P24" s="235">
        <v>0</v>
      </c>
      <c r="Q24" s="235">
        <f>ROUND(E24*P24,2)</f>
        <v>0</v>
      </c>
      <c r="R24" s="237" t="s">
        <v>216</v>
      </c>
      <c r="S24" s="237" t="s">
        <v>138</v>
      </c>
      <c r="T24" s="238" t="s">
        <v>138</v>
      </c>
      <c r="U24" s="223">
        <v>0.31069999999999998</v>
      </c>
      <c r="V24" s="223">
        <f>ROUND(E24*U24,2)</f>
        <v>2.57</v>
      </c>
      <c r="W24" s="223"/>
      <c r="X24" s="223" t="s">
        <v>186</v>
      </c>
      <c r="Y24" s="223" t="s">
        <v>140</v>
      </c>
      <c r="Z24" s="213"/>
      <c r="AA24" s="213"/>
      <c r="AB24" s="213"/>
      <c r="AC24" s="213"/>
      <c r="AD24" s="213"/>
      <c r="AE24" s="213"/>
      <c r="AF24" s="213"/>
      <c r="AG24" s="213" t="s">
        <v>187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33.75" outlineLevel="2">
      <c r="A25" s="220"/>
      <c r="B25" s="221"/>
      <c r="C25" s="256" t="s">
        <v>596</v>
      </c>
      <c r="D25" s="254"/>
      <c r="E25" s="254"/>
      <c r="F25" s="254"/>
      <c r="G25" s="254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189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39" t="str">
        <f>C25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5" s="213"/>
      <c r="BC25" s="213"/>
      <c r="BD25" s="213"/>
      <c r="BE25" s="213"/>
      <c r="BF25" s="213"/>
      <c r="BG25" s="213"/>
      <c r="BH25" s="213"/>
    </row>
    <row r="26" spans="1:60" outlineLevel="2">
      <c r="A26" s="220"/>
      <c r="B26" s="221"/>
      <c r="C26" s="257" t="s">
        <v>603</v>
      </c>
      <c r="D26" s="252"/>
      <c r="E26" s="253">
        <v>8.2775999999999996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191</v>
      </c>
      <c r="AH26" s="213">
        <v>5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>
      <c r="A27" s="220"/>
      <c r="B27" s="221"/>
      <c r="C27" s="246"/>
      <c r="D27" s="241"/>
      <c r="E27" s="241"/>
      <c r="F27" s="241"/>
      <c r="G27" s="241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144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>
      <c r="A28" s="232">
        <v>5</v>
      </c>
      <c r="B28" s="233" t="s">
        <v>604</v>
      </c>
      <c r="C28" s="244" t="s">
        <v>605</v>
      </c>
      <c r="D28" s="234" t="s">
        <v>215</v>
      </c>
      <c r="E28" s="235">
        <v>79.254000000000005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5">
        <v>0</v>
      </c>
      <c r="O28" s="235">
        <f>ROUND(E28*N28,2)</f>
        <v>0</v>
      </c>
      <c r="P28" s="235">
        <v>0</v>
      </c>
      <c r="Q28" s="235">
        <f>ROUND(E28*P28,2)</f>
        <v>0</v>
      </c>
      <c r="R28" s="237" t="s">
        <v>216</v>
      </c>
      <c r="S28" s="237" t="s">
        <v>138</v>
      </c>
      <c r="T28" s="238" t="s">
        <v>138</v>
      </c>
      <c r="U28" s="223">
        <v>2.25</v>
      </c>
      <c r="V28" s="223">
        <f>ROUND(E28*U28,2)</f>
        <v>178.32</v>
      </c>
      <c r="W28" s="223"/>
      <c r="X28" s="223" t="s">
        <v>186</v>
      </c>
      <c r="Y28" s="223" t="s">
        <v>140</v>
      </c>
      <c r="Z28" s="213"/>
      <c r="AA28" s="213"/>
      <c r="AB28" s="213"/>
      <c r="AC28" s="213"/>
      <c r="AD28" s="213"/>
      <c r="AE28" s="213"/>
      <c r="AF28" s="213"/>
      <c r="AG28" s="213" t="s">
        <v>187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2">
      <c r="A29" s="220"/>
      <c r="B29" s="221"/>
      <c r="C29" s="256" t="s">
        <v>606</v>
      </c>
      <c r="D29" s="254"/>
      <c r="E29" s="254"/>
      <c r="F29" s="254"/>
      <c r="G29" s="254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189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39" t="str">
        <f>C29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9" s="213"/>
      <c r="BC29" s="213"/>
      <c r="BD29" s="213"/>
      <c r="BE29" s="213"/>
      <c r="BF29" s="213"/>
      <c r="BG29" s="213"/>
      <c r="BH29" s="213"/>
    </row>
    <row r="30" spans="1:60" outlineLevel="2">
      <c r="A30" s="220"/>
      <c r="B30" s="221"/>
      <c r="C30" s="257" t="s">
        <v>607</v>
      </c>
      <c r="D30" s="252"/>
      <c r="E30" s="253"/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191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3">
      <c r="A31" s="220"/>
      <c r="B31" s="221"/>
      <c r="C31" s="257" t="s">
        <v>608</v>
      </c>
      <c r="D31" s="252"/>
      <c r="E31" s="253">
        <v>79.254000000000005</v>
      </c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191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>
      <c r="A32" s="220"/>
      <c r="B32" s="221"/>
      <c r="C32" s="246"/>
      <c r="D32" s="241"/>
      <c r="E32" s="241"/>
      <c r="F32" s="241"/>
      <c r="G32" s="241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144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>
      <c r="A33" s="232">
        <v>6</v>
      </c>
      <c r="B33" s="233" t="s">
        <v>609</v>
      </c>
      <c r="C33" s="244" t="s">
        <v>610</v>
      </c>
      <c r="D33" s="234" t="s">
        <v>215</v>
      </c>
      <c r="E33" s="235">
        <v>79.254000000000005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5">
        <v>0</v>
      </c>
      <c r="O33" s="235">
        <f>ROUND(E33*N33,2)</f>
        <v>0</v>
      </c>
      <c r="P33" s="235">
        <v>0</v>
      </c>
      <c r="Q33" s="235">
        <f>ROUND(E33*P33,2)</f>
        <v>0</v>
      </c>
      <c r="R33" s="237" t="s">
        <v>216</v>
      </c>
      <c r="S33" s="237" t="s">
        <v>138</v>
      </c>
      <c r="T33" s="238" t="s">
        <v>138</v>
      </c>
      <c r="U33" s="223">
        <v>0.107</v>
      </c>
      <c r="V33" s="223">
        <f>ROUND(E33*U33,2)</f>
        <v>8.48</v>
      </c>
      <c r="W33" s="223"/>
      <c r="X33" s="223" t="s">
        <v>186</v>
      </c>
      <c r="Y33" s="223" t="s">
        <v>140</v>
      </c>
      <c r="Z33" s="213"/>
      <c r="AA33" s="213"/>
      <c r="AB33" s="213"/>
      <c r="AC33" s="213"/>
      <c r="AD33" s="213"/>
      <c r="AE33" s="213"/>
      <c r="AF33" s="213"/>
      <c r="AG33" s="213" t="s">
        <v>187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2">
      <c r="A34" s="220"/>
      <c r="B34" s="221"/>
      <c r="C34" s="256" t="s">
        <v>606</v>
      </c>
      <c r="D34" s="254"/>
      <c r="E34" s="254"/>
      <c r="F34" s="254"/>
      <c r="G34" s="254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189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39" t="str">
        <f>C34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4" s="213"/>
      <c r="BC34" s="213"/>
      <c r="BD34" s="213"/>
      <c r="BE34" s="213"/>
      <c r="BF34" s="213"/>
      <c r="BG34" s="213"/>
      <c r="BH34" s="213"/>
    </row>
    <row r="35" spans="1:60" outlineLevel="2">
      <c r="A35" s="220"/>
      <c r="B35" s="221"/>
      <c r="C35" s="257" t="s">
        <v>611</v>
      </c>
      <c r="D35" s="252"/>
      <c r="E35" s="253">
        <v>79.254000000000005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191</v>
      </c>
      <c r="AH35" s="213">
        <v>5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>
      <c r="A36" s="220"/>
      <c r="B36" s="221"/>
      <c r="C36" s="246"/>
      <c r="D36" s="241"/>
      <c r="E36" s="241"/>
      <c r="F36" s="241"/>
      <c r="G36" s="241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144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>
      <c r="A37" s="232">
        <v>7</v>
      </c>
      <c r="B37" s="233" t="s">
        <v>612</v>
      </c>
      <c r="C37" s="244" t="s">
        <v>613</v>
      </c>
      <c r="D37" s="234" t="s">
        <v>215</v>
      </c>
      <c r="E37" s="235">
        <v>8.8550000000000004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5">
        <v>0</v>
      </c>
      <c r="O37" s="235">
        <f>ROUND(E37*N37,2)</f>
        <v>0</v>
      </c>
      <c r="P37" s="235">
        <v>0</v>
      </c>
      <c r="Q37" s="235">
        <f>ROUND(E37*P37,2)</f>
        <v>0</v>
      </c>
      <c r="R37" s="237" t="s">
        <v>216</v>
      </c>
      <c r="S37" s="237" t="s">
        <v>138</v>
      </c>
      <c r="T37" s="238" t="s">
        <v>138</v>
      </c>
      <c r="U37" s="223">
        <v>0.37</v>
      </c>
      <c r="V37" s="223">
        <f>ROUND(E37*U37,2)</f>
        <v>3.28</v>
      </c>
      <c r="W37" s="223"/>
      <c r="X37" s="223" t="s">
        <v>186</v>
      </c>
      <c r="Y37" s="223" t="s">
        <v>140</v>
      </c>
      <c r="Z37" s="213"/>
      <c r="AA37" s="213"/>
      <c r="AB37" s="213"/>
      <c r="AC37" s="213"/>
      <c r="AD37" s="213"/>
      <c r="AE37" s="213"/>
      <c r="AF37" s="213"/>
      <c r="AG37" s="213" t="s">
        <v>262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33.75" outlineLevel="2">
      <c r="A38" s="220"/>
      <c r="B38" s="221"/>
      <c r="C38" s="256" t="s">
        <v>225</v>
      </c>
      <c r="D38" s="254"/>
      <c r="E38" s="254"/>
      <c r="F38" s="254"/>
      <c r="G38" s="254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189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39" t="str">
        <f>C38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8" s="213"/>
      <c r="BC38" s="213"/>
      <c r="BD38" s="213"/>
      <c r="BE38" s="213"/>
      <c r="BF38" s="213"/>
      <c r="BG38" s="213"/>
      <c r="BH38" s="213"/>
    </row>
    <row r="39" spans="1:60" outlineLevel="2">
      <c r="A39" s="220"/>
      <c r="B39" s="221"/>
      <c r="C39" s="257" t="s">
        <v>614</v>
      </c>
      <c r="D39" s="252"/>
      <c r="E39" s="253"/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191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3">
      <c r="A40" s="220"/>
      <c r="B40" s="221"/>
      <c r="C40" s="257" t="s">
        <v>615</v>
      </c>
      <c r="D40" s="252"/>
      <c r="E40" s="253">
        <v>8.8550000000000004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191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>
      <c r="A41" s="220"/>
      <c r="B41" s="221"/>
      <c r="C41" s="246"/>
      <c r="D41" s="241"/>
      <c r="E41" s="241"/>
      <c r="F41" s="241"/>
      <c r="G41" s="241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144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>
      <c r="A42" s="232">
        <v>8</v>
      </c>
      <c r="B42" s="233" t="s">
        <v>616</v>
      </c>
      <c r="C42" s="244" t="s">
        <v>617</v>
      </c>
      <c r="D42" s="234" t="s">
        <v>215</v>
      </c>
      <c r="E42" s="235">
        <v>8.8550000000000004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5">
        <v>0</v>
      </c>
      <c r="O42" s="235">
        <f>ROUND(E42*N42,2)</f>
        <v>0</v>
      </c>
      <c r="P42" s="235">
        <v>0</v>
      </c>
      <c r="Q42" s="235">
        <f>ROUND(E42*P42,2)</f>
        <v>0</v>
      </c>
      <c r="R42" s="237" t="s">
        <v>216</v>
      </c>
      <c r="S42" s="237" t="s">
        <v>138</v>
      </c>
      <c r="T42" s="238" t="s">
        <v>138</v>
      </c>
      <c r="U42" s="223">
        <v>8.4000000000000005E-2</v>
      </c>
      <c r="V42" s="223">
        <f>ROUND(E42*U42,2)</f>
        <v>0.74</v>
      </c>
      <c r="W42" s="223"/>
      <c r="X42" s="223" t="s">
        <v>186</v>
      </c>
      <c r="Y42" s="223" t="s">
        <v>140</v>
      </c>
      <c r="Z42" s="213"/>
      <c r="AA42" s="213"/>
      <c r="AB42" s="213"/>
      <c r="AC42" s="213"/>
      <c r="AD42" s="213"/>
      <c r="AE42" s="213"/>
      <c r="AF42" s="213"/>
      <c r="AG42" s="213" t="s">
        <v>262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33.75" outlineLevel="2">
      <c r="A43" s="220"/>
      <c r="B43" s="221"/>
      <c r="C43" s="256" t="s">
        <v>225</v>
      </c>
      <c r="D43" s="254"/>
      <c r="E43" s="254"/>
      <c r="F43" s="254"/>
      <c r="G43" s="254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189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39" t="str">
        <f>C43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3" s="213"/>
      <c r="BC43" s="213"/>
      <c r="BD43" s="213"/>
      <c r="BE43" s="213"/>
      <c r="BF43" s="213"/>
      <c r="BG43" s="213"/>
      <c r="BH43" s="213"/>
    </row>
    <row r="44" spans="1:60" outlineLevel="2">
      <c r="A44" s="220"/>
      <c r="B44" s="221"/>
      <c r="C44" s="257" t="s">
        <v>618</v>
      </c>
      <c r="D44" s="252"/>
      <c r="E44" s="253">
        <v>8.8550000000000004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191</v>
      </c>
      <c r="AH44" s="213">
        <v>5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>
      <c r="A45" s="220"/>
      <c r="B45" s="221"/>
      <c r="C45" s="246"/>
      <c r="D45" s="241"/>
      <c r="E45" s="241"/>
      <c r="F45" s="241"/>
      <c r="G45" s="241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144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>
      <c r="A46" s="232">
        <v>9</v>
      </c>
      <c r="B46" s="233" t="s">
        <v>619</v>
      </c>
      <c r="C46" s="244" t="s">
        <v>620</v>
      </c>
      <c r="D46" s="234" t="s">
        <v>184</v>
      </c>
      <c r="E46" s="235">
        <v>69.14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5">
        <v>9.8999999999999999E-4</v>
      </c>
      <c r="O46" s="235">
        <f>ROUND(E46*N46,2)</f>
        <v>7.0000000000000007E-2</v>
      </c>
      <c r="P46" s="235">
        <v>0</v>
      </c>
      <c r="Q46" s="235">
        <f>ROUND(E46*P46,2)</f>
        <v>0</v>
      </c>
      <c r="R46" s="237" t="s">
        <v>216</v>
      </c>
      <c r="S46" s="237" t="s">
        <v>138</v>
      </c>
      <c r="T46" s="238" t="s">
        <v>138</v>
      </c>
      <c r="U46" s="223">
        <v>0.24</v>
      </c>
      <c r="V46" s="223">
        <f>ROUND(E46*U46,2)</f>
        <v>16.59</v>
      </c>
      <c r="W46" s="223"/>
      <c r="X46" s="223" t="s">
        <v>186</v>
      </c>
      <c r="Y46" s="223" t="s">
        <v>140</v>
      </c>
      <c r="Z46" s="213"/>
      <c r="AA46" s="213"/>
      <c r="AB46" s="213"/>
      <c r="AC46" s="213"/>
      <c r="AD46" s="213"/>
      <c r="AE46" s="213"/>
      <c r="AF46" s="213"/>
      <c r="AG46" s="213" t="s">
        <v>262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>
      <c r="A47" s="220"/>
      <c r="B47" s="221"/>
      <c r="C47" s="256" t="s">
        <v>621</v>
      </c>
      <c r="D47" s="254"/>
      <c r="E47" s="254"/>
      <c r="F47" s="254"/>
      <c r="G47" s="254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189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>
      <c r="A48" s="220"/>
      <c r="B48" s="221"/>
      <c r="C48" s="257" t="s">
        <v>622</v>
      </c>
      <c r="D48" s="252"/>
      <c r="E48" s="253"/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191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3">
      <c r="A49" s="220"/>
      <c r="B49" s="221"/>
      <c r="C49" s="257" t="s">
        <v>623</v>
      </c>
      <c r="D49" s="252"/>
      <c r="E49" s="253">
        <v>17.71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191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>
      <c r="A50" s="220"/>
      <c r="B50" s="221"/>
      <c r="C50" s="257" t="s">
        <v>624</v>
      </c>
      <c r="D50" s="252"/>
      <c r="E50" s="253">
        <v>51.43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191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>
      <c r="A51" s="220"/>
      <c r="B51" s="221"/>
      <c r="C51" s="246"/>
      <c r="D51" s="241"/>
      <c r="E51" s="241"/>
      <c r="F51" s="241"/>
      <c r="G51" s="241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144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>
      <c r="A52" s="232">
        <v>10</v>
      </c>
      <c r="B52" s="233" t="s">
        <v>625</v>
      </c>
      <c r="C52" s="244" t="s">
        <v>626</v>
      </c>
      <c r="D52" s="234" t="s">
        <v>184</v>
      </c>
      <c r="E52" s="235">
        <v>69.14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5">
        <v>0</v>
      </c>
      <c r="O52" s="235">
        <f>ROUND(E52*N52,2)</f>
        <v>0</v>
      </c>
      <c r="P52" s="235">
        <v>0</v>
      </c>
      <c r="Q52" s="235">
        <f>ROUND(E52*P52,2)</f>
        <v>0</v>
      </c>
      <c r="R52" s="237" t="s">
        <v>216</v>
      </c>
      <c r="S52" s="237" t="s">
        <v>138</v>
      </c>
      <c r="T52" s="238" t="s">
        <v>138</v>
      </c>
      <c r="U52" s="223">
        <v>7.0000000000000007E-2</v>
      </c>
      <c r="V52" s="223">
        <f>ROUND(E52*U52,2)</f>
        <v>4.84</v>
      </c>
      <c r="W52" s="223"/>
      <c r="X52" s="223" t="s">
        <v>186</v>
      </c>
      <c r="Y52" s="223" t="s">
        <v>140</v>
      </c>
      <c r="Z52" s="213"/>
      <c r="AA52" s="213"/>
      <c r="AB52" s="213"/>
      <c r="AC52" s="213"/>
      <c r="AD52" s="213"/>
      <c r="AE52" s="213"/>
      <c r="AF52" s="213"/>
      <c r="AG52" s="213" t="s">
        <v>262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>
      <c r="A53" s="220"/>
      <c r="B53" s="221"/>
      <c r="C53" s="256" t="s">
        <v>627</v>
      </c>
      <c r="D53" s="254"/>
      <c r="E53" s="254"/>
      <c r="F53" s="254"/>
      <c r="G53" s="254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189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>
      <c r="A54" s="220"/>
      <c r="B54" s="221"/>
      <c r="C54" s="257" t="s">
        <v>628</v>
      </c>
      <c r="D54" s="252"/>
      <c r="E54" s="253">
        <v>69.14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191</v>
      </c>
      <c r="AH54" s="213">
        <v>5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>
      <c r="A55" s="220"/>
      <c r="B55" s="221"/>
      <c r="C55" s="246"/>
      <c r="D55" s="241"/>
      <c r="E55" s="241"/>
      <c r="F55" s="241"/>
      <c r="G55" s="241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144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>
      <c r="A56" s="232">
        <v>11</v>
      </c>
      <c r="B56" s="233" t="s">
        <v>629</v>
      </c>
      <c r="C56" s="244" t="s">
        <v>630</v>
      </c>
      <c r="D56" s="234" t="s">
        <v>215</v>
      </c>
      <c r="E56" s="235">
        <v>88.108999999999995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5">
        <v>0</v>
      </c>
      <c r="O56" s="235">
        <f>ROUND(E56*N56,2)</f>
        <v>0</v>
      </c>
      <c r="P56" s="235">
        <v>0</v>
      </c>
      <c r="Q56" s="235">
        <f>ROUND(E56*P56,2)</f>
        <v>0</v>
      </c>
      <c r="R56" s="237" t="s">
        <v>216</v>
      </c>
      <c r="S56" s="237" t="s">
        <v>138</v>
      </c>
      <c r="T56" s="238" t="s">
        <v>138</v>
      </c>
      <c r="U56" s="223">
        <v>0.34499999999999997</v>
      </c>
      <c r="V56" s="223">
        <f>ROUND(E56*U56,2)</f>
        <v>30.4</v>
      </c>
      <c r="W56" s="223"/>
      <c r="X56" s="223" t="s">
        <v>186</v>
      </c>
      <c r="Y56" s="223" t="s">
        <v>140</v>
      </c>
      <c r="Z56" s="213"/>
      <c r="AA56" s="213"/>
      <c r="AB56" s="213"/>
      <c r="AC56" s="213"/>
      <c r="AD56" s="213"/>
      <c r="AE56" s="213"/>
      <c r="AF56" s="213"/>
      <c r="AG56" s="213" t="s">
        <v>262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>
      <c r="A57" s="220"/>
      <c r="B57" s="221"/>
      <c r="C57" s="256" t="s">
        <v>631</v>
      </c>
      <c r="D57" s="254"/>
      <c r="E57" s="254"/>
      <c r="F57" s="254"/>
      <c r="G57" s="254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189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39" t="str">
        <f>C57</f>
        <v>bez naložení do dopravní nádoby, ale s vyprázdněním dopravní nádoby na hromadu nebo na dopravní prostředek,</v>
      </c>
      <c r="BB57" s="213"/>
      <c r="BC57" s="213"/>
      <c r="BD57" s="213"/>
      <c r="BE57" s="213"/>
      <c r="BF57" s="213"/>
      <c r="BG57" s="213"/>
      <c r="BH57" s="213"/>
    </row>
    <row r="58" spans="1:60" outlineLevel="2">
      <c r="A58" s="220"/>
      <c r="B58" s="221"/>
      <c r="C58" s="257" t="s">
        <v>632</v>
      </c>
      <c r="D58" s="252"/>
      <c r="E58" s="253"/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191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>
      <c r="A59" s="220"/>
      <c r="B59" s="221"/>
      <c r="C59" s="257" t="s">
        <v>611</v>
      </c>
      <c r="D59" s="252"/>
      <c r="E59" s="253">
        <v>79.254000000000005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191</v>
      </c>
      <c r="AH59" s="213">
        <v>5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3">
      <c r="A60" s="220"/>
      <c r="B60" s="221"/>
      <c r="C60" s="257" t="s">
        <v>633</v>
      </c>
      <c r="D60" s="252"/>
      <c r="E60" s="253"/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191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>
      <c r="A61" s="220"/>
      <c r="B61" s="221"/>
      <c r="C61" s="257" t="s">
        <v>632</v>
      </c>
      <c r="D61" s="252"/>
      <c r="E61" s="253"/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191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>
      <c r="A62" s="220"/>
      <c r="B62" s="221"/>
      <c r="C62" s="257" t="s">
        <v>618</v>
      </c>
      <c r="D62" s="252"/>
      <c r="E62" s="253">
        <v>8.8550000000000004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191</v>
      </c>
      <c r="AH62" s="213">
        <v>5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>
      <c r="A63" s="220"/>
      <c r="B63" s="221"/>
      <c r="C63" s="246"/>
      <c r="D63" s="241"/>
      <c r="E63" s="241"/>
      <c r="F63" s="241"/>
      <c r="G63" s="241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144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>
      <c r="A64" s="232">
        <v>12</v>
      </c>
      <c r="B64" s="233" t="s">
        <v>230</v>
      </c>
      <c r="C64" s="244" t="s">
        <v>231</v>
      </c>
      <c r="D64" s="234" t="s">
        <v>215</v>
      </c>
      <c r="E64" s="235">
        <v>42.557600000000001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21</v>
      </c>
      <c r="M64" s="237">
        <f>G64*(1+L64/100)</f>
        <v>0</v>
      </c>
      <c r="N64" s="235">
        <v>0</v>
      </c>
      <c r="O64" s="235">
        <f>ROUND(E64*N64,2)</f>
        <v>0</v>
      </c>
      <c r="P64" s="235">
        <v>0</v>
      </c>
      <c r="Q64" s="235">
        <f>ROUND(E64*P64,2)</f>
        <v>0</v>
      </c>
      <c r="R64" s="237" t="s">
        <v>216</v>
      </c>
      <c r="S64" s="237" t="s">
        <v>138</v>
      </c>
      <c r="T64" s="238" t="s">
        <v>138</v>
      </c>
      <c r="U64" s="223">
        <v>0.01</v>
      </c>
      <c r="V64" s="223">
        <f>ROUND(E64*U64,2)</f>
        <v>0.43</v>
      </c>
      <c r="W64" s="223"/>
      <c r="X64" s="223" t="s">
        <v>186</v>
      </c>
      <c r="Y64" s="223" t="s">
        <v>140</v>
      </c>
      <c r="Z64" s="213"/>
      <c r="AA64" s="213"/>
      <c r="AB64" s="213"/>
      <c r="AC64" s="213"/>
      <c r="AD64" s="213"/>
      <c r="AE64" s="213"/>
      <c r="AF64" s="213"/>
      <c r="AG64" s="213" t="s">
        <v>262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>
      <c r="A65" s="220"/>
      <c r="B65" s="221"/>
      <c r="C65" s="256" t="s">
        <v>232</v>
      </c>
      <c r="D65" s="254"/>
      <c r="E65" s="254"/>
      <c r="F65" s="254"/>
      <c r="G65" s="254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189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>
      <c r="A66" s="220"/>
      <c r="B66" s="221"/>
      <c r="C66" s="257" t="s">
        <v>611</v>
      </c>
      <c r="D66" s="252"/>
      <c r="E66" s="253">
        <v>79.254000000000005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191</v>
      </c>
      <c r="AH66" s="213">
        <v>5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>
      <c r="A67" s="220"/>
      <c r="B67" s="221"/>
      <c r="C67" s="257" t="s">
        <v>618</v>
      </c>
      <c r="D67" s="252"/>
      <c r="E67" s="253">
        <v>8.8550000000000004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191</v>
      </c>
      <c r="AH67" s="213">
        <v>5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>
      <c r="A68" s="220"/>
      <c r="B68" s="221"/>
      <c r="C68" s="257" t="s">
        <v>603</v>
      </c>
      <c r="D68" s="252"/>
      <c r="E68" s="253">
        <v>8.2775999999999996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191</v>
      </c>
      <c r="AH68" s="213">
        <v>5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>
      <c r="A69" s="220"/>
      <c r="B69" s="221"/>
      <c r="C69" s="257" t="s">
        <v>633</v>
      </c>
      <c r="D69" s="252"/>
      <c r="E69" s="253"/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191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3">
      <c r="A70" s="220"/>
      <c r="B70" s="221"/>
      <c r="C70" s="257" t="s">
        <v>634</v>
      </c>
      <c r="D70" s="252"/>
      <c r="E70" s="253"/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191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>
      <c r="A71" s="220"/>
      <c r="B71" s="221"/>
      <c r="C71" s="257" t="s">
        <v>635</v>
      </c>
      <c r="D71" s="252"/>
      <c r="E71" s="253">
        <v>-53.829000000000001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191</v>
      </c>
      <c r="AH71" s="213">
        <v>5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>
      <c r="A72" s="220"/>
      <c r="B72" s="221"/>
      <c r="C72" s="246"/>
      <c r="D72" s="241"/>
      <c r="E72" s="241"/>
      <c r="F72" s="241"/>
      <c r="G72" s="241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144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>
      <c r="A73" s="232">
        <v>13</v>
      </c>
      <c r="B73" s="233" t="s">
        <v>636</v>
      </c>
      <c r="C73" s="244" t="s">
        <v>637</v>
      </c>
      <c r="D73" s="234" t="s">
        <v>215</v>
      </c>
      <c r="E73" s="235">
        <v>42.557600000000001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21</v>
      </c>
      <c r="M73" s="237">
        <f>G73*(1+L73/100)</f>
        <v>0</v>
      </c>
      <c r="N73" s="235">
        <v>0</v>
      </c>
      <c r="O73" s="235">
        <f>ROUND(E73*N73,2)</f>
        <v>0</v>
      </c>
      <c r="P73" s="235">
        <v>0</v>
      </c>
      <c r="Q73" s="235">
        <f>ROUND(E73*P73,2)</f>
        <v>0</v>
      </c>
      <c r="R73" s="237" t="s">
        <v>216</v>
      </c>
      <c r="S73" s="237" t="s">
        <v>138</v>
      </c>
      <c r="T73" s="238" t="s">
        <v>138</v>
      </c>
      <c r="U73" s="223">
        <v>0.65200000000000002</v>
      </c>
      <c r="V73" s="223">
        <f>ROUND(E73*U73,2)</f>
        <v>27.75</v>
      </c>
      <c r="W73" s="223"/>
      <c r="X73" s="223" t="s">
        <v>186</v>
      </c>
      <c r="Y73" s="223" t="s">
        <v>140</v>
      </c>
      <c r="Z73" s="213"/>
      <c r="AA73" s="213"/>
      <c r="AB73" s="213"/>
      <c r="AC73" s="213"/>
      <c r="AD73" s="213"/>
      <c r="AE73" s="213"/>
      <c r="AF73" s="213"/>
      <c r="AG73" s="213" t="s">
        <v>262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>
      <c r="A74" s="220"/>
      <c r="B74" s="221"/>
      <c r="C74" s="257" t="s">
        <v>638</v>
      </c>
      <c r="D74" s="252"/>
      <c r="E74" s="253">
        <v>42.557600000000001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191</v>
      </c>
      <c r="AH74" s="213">
        <v>5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>
      <c r="A75" s="220"/>
      <c r="B75" s="221"/>
      <c r="C75" s="246"/>
      <c r="D75" s="241"/>
      <c r="E75" s="241"/>
      <c r="F75" s="241"/>
      <c r="G75" s="241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144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2.5" outlineLevel="1">
      <c r="A76" s="232">
        <v>14</v>
      </c>
      <c r="B76" s="233" t="s">
        <v>239</v>
      </c>
      <c r="C76" s="244" t="s">
        <v>240</v>
      </c>
      <c r="D76" s="234" t="s">
        <v>215</v>
      </c>
      <c r="E76" s="235">
        <v>42.557600000000001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21</v>
      </c>
      <c r="M76" s="237">
        <f>G76*(1+L76/100)</f>
        <v>0</v>
      </c>
      <c r="N76" s="235">
        <v>0</v>
      </c>
      <c r="O76" s="235">
        <f>ROUND(E76*N76,2)</f>
        <v>0</v>
      </c>
      <c r="P76" s="235">
        <v>0</v>
      </c>
      <c r="Q76" s="235">
        <f>ROUND(E76*P76,2)</f>
        <v>0</v>
      </c>
      <c r="R76" s="237" t="s">
        <v>216</v>
      </c>
      <c r="S76" s="237" t="s">
        <v>138</v>
      </c>
      <c r="T76" s="238" t="s">
        <v>138</v>
      </c>
      <c r="U76" s="223">
        <v>8.9999999999999993E-3</v>
      </c>
      <c r="V76" s="223">
        <f>ROUND(E76*U76,2)</f>
        <v>0.38</v>
      </c>
      <c r="W76" s="223"/>
      <c r="X76" s="223" t="s">
        <v>186</v>
      </c>
      <c r="Y76" s="223" t="s">
        <v>140</v>
      </c>
      <c r="Z76" s="213"/>
      <c r="AA76" s="213"/>
      <c r="AB76" s="213"/>
      <c r="AC76" s="213"/>
      <c r="AD76" s="213"/>
      <c r="AE76" s="213"/>
      <c r="AF76" s="213"/>
      <c r="AG76" s="213" t="s">
        <v>262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>
      <c r="A77" s="220"/>
      <c r="B77" s="221"/>
      <c r="C77" s="257" t="s">
        <v>638</v>
      </c>
      <c r="D77" s="252"/>
      <c r="E77" s="253">
        <v>42.557600000000001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191</v>
      </c>
      <c r="AH77" s="213">
        <v>5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>
      <c r="A78" s="220"/>
      <c r="B78" s="221"/>
      <c r="C78" s="246"/>
      <c r="D78" s="241"/>
      <c r="E78" s="241"/>
      <c r="F78" s="241"/>
      <c r="G78" s="241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144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>
      <c r="A79" s="232">
        <v>15</v>
      </c>
      <c r="B79" s="233" t="s">
        <v>639</v>
      </c>
      <c r="C79" s="244" t="s">
        <v>640</v>
      </c>
      <c r="D79" s="234" t="s">
        <v>215</v>
      </c>
      <c r="E79" s="235">
        <v>53.829000000000001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5">
        <v>0</v>
      </c>
      <c r="O79" s="235">
        <f>ROUND(E79*N79,2)</f>
        <v>0</v>
      </c>
      <c r="P79" s="235">
        <v>0</v>
      </c>
      <c r="Q79" s="235">
        <f>ROUND(E79*P79,2)</f>
        <v>0</v>
      </c>
      <c r="R79" s="237" t="s">
        <v>216</v>
      </c>
      <c r="S79" s="237" t="s">
        <v>138</v>
      </c>
      <c r="T79" s="238" t="s">
        <v>138</v>
      </c>
      <c r="U79" s="223">
        <v>0.2</v>
      </c>
      <c r="V79" s="223">
        <f>ROUND(E79*U79,2)</f>
        <v>10.77</v>
      </c>
      <c r="W79" s="223"/>
      <c r="X79" s="223" t="s">
        <v>186</v>
      </c>
      <c r="Y79" s="223" t="s">
        <v>140</v>
      </c>
      <c r="Z79" s="213"/>
      <c r="AA79" s="213"/>
      <c r="AB79" s="213"/>
      <c r="AC79" s="213"/>
      <c r="AD79" s="213"/>
      <c r="AE79" s="213"/>
      <c r="AF79" s="213"/>
      <c r="AG79" s="213" t="s">
        <v>262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2">
      <c r="A80" s="220"/>
      <c r="B80" s="221"/>
      <c r="C80" s="256" t="s">
        <v>641</v>
      </c>
      <c r="D80" s="254"/>
      <c r="E80" s="254"/>
      <c r="F80" s="254"/>
      <c r="G80" s="254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189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>
      <c r="A81" s="220"/>
      <c r="B81" s="221"/>
      <c r="C81" s="247" t="s">
        <v>642</v>
      </c>
      <c r="D81" s="242"/>
      <c r="E81" s="242"/>
      <c r="F81" s="242"/>
      <c r="G81" s="242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143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>
      <c r="A82" s="220"/>
      <c r="B82" s="221"/>
      <c r="C82" s="257" t="s">
        <v>618</v>
      </c>
      <c r="D82" s="252"/>
      <c r="E82" s="253">
        <v>8.8550000000000004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191</v>
      </c>
      <c r="AH82" s="213">
        <v>5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3">
      <c r="A83" s="220"/>
      <c r="B83" s="221"/>
      <c r="C83" s="257" t="s">
        <v>611</v>
      </c>
      <c r="D83" s="252"/>
      <c r="E83" s="253">
        <v>79.254000000000005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191</v>
      </c>
      <c r="AH83" s="213">
        <v>5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3">
      <c r="A84" s="220"/>
      <c r="B84" s="221"/>
      <c r="C84" s="257" t="s">
        <v>633</v>
      </c>
      <c r="D84" s="252"/>
      <c r="E84" s="253"/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191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3">
      <c r="A85" s="220"/>
      <c r="B85" s="221"/>
      <c r="C85" s="257" t="s">
        <v>643</v>
      </c>
      <c r="D85" s="252"/>
      <c r="E85" s="253"/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191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3">
      <c r="A86" s="220"/>
      <c r="B86" s="221"/>
      <c r="C86" s="257" t="s">
        <v>644</v>
      </c>
      <c r="D86" s="252"/>
      <c r="E86" s="253">
        <v>-1.155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191</v>
      </c>
      <c r="AH86" s="213">
        <v>5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3">
      <c r="A87" s="220"/>
      <c r="B87" s="221"/>
      <c r="C87" s="257" t="s">
        <v>633</v>
      </c>
      <c r="D87" s="252"/>
      <c r="E87" s="253"/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191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3">
      <c r="A88" s="220"/>
      <c r="B88" s="221"/>
      <c r="C88" s="257" t="s">
        <v>645</v>
      </c>
      <c r="D88" s="252"/>
      <c r="E88" s="253"/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191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3">
      <c r="A89" s="220"/>
      <c r="B89" s="221"/>
      <c r="C89" s="257" t="s">
        <v>646</v>
      </c>
      <c r="D89" s="252"/>
      <c r="E89" s="253">
        <v>-4.2350000000000003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191</v>
      </c>
      <c r="AH89" s="213">
        <v>5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3">
      <c r="A90" s="220"/>
      <c r="B90" s="221"/>
      <c r="C90" s="257" t="s">
        <v>633</v>
      </c>
      <c r="D90" s="252"/>
      <c r="E90" s="253"/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191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3">
      <c r="A91" s="220"/>
      <c r="B91" s="221"/>
      <c r="C91" s="257" t="s">
        <v>647</v>
      </c>
      <c r="D91" s="252"/>
      <c r="E91" s="253">
        <v>-28.89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191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>
      <c r="A92" s="220"/>
      <c r="B92" s="221"/>
      <c r="C92" s="246"/>
      <c r="D92" s="241"/>
      <c r="E92" s="241"/>
      <c r="F92" s="241"/>
      <c r="G92" s="241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144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>
      <c r="A93" s="232">
        <v>16</v>
      </c>
      <c r="B93" s="233" t="s">
        <v>648</v>
      </c>
      <c r="C93" s="244" t="s">
        <v>649</v>
      </c>
      <c r="D93" s="234" t="s">
        <v>215</v>
      </c>
      <c r="E93" s="235">
        <v>4.2350000000000003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21</v>
      </c>
      <c r="M93" s="237">
        <f>G93*(1+L93/100)</f>
        <v>0</v>
      </c>
      <c r="N93" s="235">
        <v>0</v>
      </c>
      <c r="O93" s="235">
        <f>ROUND(E93*N93,2)</f>
        <v>0</v>
      </c>
      <c r="P93" s="235">
        <v>0</v>
      </c>
      <c r="Q93" s="235">
        <f>ROUND(E93*P93,2)</f>
        <v>0</v>
      </c>
      <c r="R93" s="237" t="s">
        <v>216</v>
      </c>
      <c r="S93" s="237" t="s">
        <v>138</v>
      </c>
      <c r="T93" s="238" t="s">
        <v>138</v>
      </c>
      <c r="U93" s="223">
        <v>1.59</v>
      </c>
      <c r="V93" s="223">
        <f>ROUND(E93*U93,2)</f>
        <v>6.73</v>
      </c>
      <c r="W93" s="223"/>
      <c r="X93" s="223" t="s">
        <v>186</v>
      </c>
      <c r="Y93" s="223" t="s">
        <v>140</v>
      </c>
      <c r="Z93" s="213"/>
      <c r="AA93" s="213"/>
      <c r="AB93" s="213"/>
      <c r="AC93" s="213"/>
      <c r="AD93" s="213"/>
      <c r="AE93" s="213"/>
      <c r="AF93" s="213"/>
      <c r="AG93" s="213" t="s">
        <v>262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2.5" outlineLevel="2">
      <c r="A94" s="220"/>
      <c r="B94" s="221"/>
      <c r="C94" s="256" t="s">
        <v>650</v>
      </c>
      <c r="D94" s="254"/>
      <c r="E94" s="254"/>
      <c r="F94" s="254"/>
      <c r="G94" s="254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3"/>
      <c r="AA94" s="213"/>
      <c r="AB94" s="213"/>
      <c r="AC94" s="213"/>
      <c r="AD94" s="213"/>
      <c r="AE94" s="213"/>
      <c r="AF94" s="213"/>
      <c r="AG94" s="213" t="s">
        <v>189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39" t="str">
        <f>C94</f>
        <v>sypaninou z vhodných hornin tř. 1 - 4 nebo materiálem připraveným podél výkopu ve vzdálenosti do 3 m od jeho kraje, pro jakoukoliv hloubku výkopu a jakoukoliv míru zhutnění,</v>
      </c>
      <c r="BB94" s="213"/>
      <c r="BC94" s="213"/>
      <c r="BD94" s="213"/>
      <c r="BE94" s="213"/>
      <c r="BF94" s="213"/>
      <c r="BG94" s="213"/>
      <c r="BH94" s="213"/>
    </row>
    <row r="95" spans="1:60" outlineLevel="2">
      <c r="A95" s="220"/>
      <c r="B95" s="221"/>
      <c r="C95" s="257" t="s">
        <v>622</v>
      </c>
      <c r="D95" s="252"/>
      <c r="E95" s="253"/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191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3">
      <c r="A96" s="220"/>
      <c r="B96" s="221"/>
      <c r="C96" s="257" t="s">
        <v>651</v>
      </c>
      <c r="D96" s="252"/>
      <c r="E96" s="253">
        <v>4.2350000000000003</v>
      </c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191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2">
      <c r="A97" s="220"/>
      <c r="B97" s="221"/>
      <c r="C97" s="246"/>
      <c r="D97" s="241"/>
      <c r="E97" s="241"/>
      <c r="F97" s="241"/>
      <c r="G97" s="241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144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>
      <c r="A98" s="232">
        <v>17</v>
      </c>
      <c r="B98" s="233" t="s">
        <v>256</v>
      </c>
      <c r="C98" s="244" t="s">
        <v>257</v>
      </c>
      <c r="D98" s="234" t="s">
        <v>215</v>
      </c>
      <c r="E98" s="235">
        <v>42.557600000000001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21</v>
      </c>
      <c r="M98" s="237">
        <f>G98*(1+L98/100)</f>
        <v>0</v>
      </c>
      <c r="N98" s="235">
        <v>0</v>
      </c>
      <c r="O98" s="235">
        <f>ROUND(E98*N98,2)</f>
        <v>0</v>
      </c>
      <c r="P98" s="235">
        <v>0</v>
      </c>
      <c r="Q98" s="235">
        <f>ROUND(E98*P98,2)</f>
        <v>0</v>
      </c>
      <c r="R98" s="237" t="s">
        <v>216</v>
      </c>
      <c r="S98" s="237" t="s">
        <v>138</v>
      </c>
      <c r="T98" s="238" t="s">
        <v>138</v>
      </c>
      <c r="U98" s="223">
        <v>0</v>
      </c>
      <c r="V98" s="223">
        <f>ROUND(E98*U98,2)</f>
        <v>0</v>
      </c>
      <c r="W98" s="223"/>
      <c r="X98" s="223" t="s">
        <v>186</v>
      </c>
      <c r="Y98" s="223" t="s">
        <v>140</v>
      </c>
      <c r="Z98" s="213"/>
      <c r="AA98" s="213"/>
      <c r="AB98" s="213"/>
      <c r="AC98" s="213"/>
      <c r="AD98" s="213"/>
      <c r="AE98" s="213"/>
      <c r="AF98" s="213"/>
      <c r="AG98" s="213" t="s">
        <v>262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2">
      <c r="A99" s="220"/>
      <c r="B99" s="221"/>
      <c r="C99" s="257" t="s">
        <v>638</v>
      </c>
      <c r="D99" s="252"/>
      <c r="E99" s="253">
        <v>42.557600000000001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191</v>
      </c>
      <c r="AH99" s="213">
        <v>5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>
      <c r="A100" s="220"/>
      <c r="B100" s="221"/>
      <c r="C100" s="246"/>
      <c r="D100" s="241"/>
      <c r="E100" s="241"/>
      <c r="F100" s="241"/>
      <c r="G100" s="241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144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>
      <c r="A101" s="232">
        <v>18</v>
      </c>
      <c r="B101" s="233" t="s">
        <v>652</v>
      </c>
      <c r="C101" s="244" t="s">
        <v>653</v>
      </c>
      <c r="D101" s="234" t="s">
        <v>360</v>
      </c>
      <c r="E101" s="235">
        <v>8.4700000000000006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21</v>
      </c>
      <c r="M101" s="237">
        <f>G101*(1+L101/100)</f>
        <v>0</v>
      </c>
      <c r="N101" s="235">
        <v>1</v>
      </c>
      <c r="O101" s="235">
        <f>ROUND(E101*N101,2)</f>
        <v>8.4700000000000006</v>
      </c>
      <c r="P101" s="235">
        <v>0</v>
      </c>
      <c r="Q101" s="235">
        <f>ROUND(E101*P101,2)</f>
        <v>0</v>
      </c>
      <c r="R101" s="237" t="s">
        <v>330</v>
      </c>
      <c r="S101" s="237" t="s">
        <v>138</v>
      </c>
      <c r="T101" s="238" t="s">
        <v>138</v>
      </c>
      <c r="U101" s="223">
        <v>0</v>
      </c>
      <c r="V101" s="223">
        <f>ROUND(E101*U101,2)</f>
        <v>0</v>
      </c>
      <c r="W101" s="223"/>
      <c r="X101" s="223" t="s">
        <v>331</v>
      </c>
      <c r="Y101" s="223" t="s">
        <v>140</v>
      </c>
      <c r="Z101" s="213"/>
      <c r="AA101" s="213"/>
      <c r="AB101" s="213"/>
      <c r="AC101" s="213"/>
      <c r="AD101" s="213"/>
      <c r="AE101" s="213"/>
      <c r="AF101" s="213"/>
      <c r="AG101" s="213" t="s">
        <v>654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>
      <c r="A102" s="220"/>
      <c r="B102" s="221"/>
      <c r="C102" s="257" t="s">
        <v>655</v>
      </c>
      <c r="D102" s="252"/>
      <c r="E102" s="253"/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191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3">
      <c r="A103" s="220"/>
      <c r="B103" s="221"/>
      <c r="C103" s="257" t="s">
        <v>656</v>
      </c>
      <c r="D103" s="252"/>
      <c r="E103" s="253"/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191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3">
      <c r="A104" s="220"/>
      <c r="B104" s="221"/>
      <c r="C104" s="257" t="s">
        <v>657</v>
      </c>
      <c r="D104" s="252"/>
      <c r="E104" s="253">
        <v>8.4700000000000006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191</v>
      </c>
      <c r="AH104" s="213">
        <v>5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2">
      <c r="A105" s="220"/>
      <c r="B105" s="221"/>
      <c r="C105" s="246"/>
      <c r="D105" s="241"/>
      <c r="E105" s="241"/>
      <c r="F105" s="241"/>
      <c r="G105" s="241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144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>
      <c r="A106" s="225" t="s">
        <v>133</v>
      </c>
      <c r="B106" s="226" t="s">
        <v>81</v>
      </c>
      <c r="C106" s="243" t="s">
        <v>82</v>
      </c>
      <c r="D106" s="227"/>
      <c r="E106" s="228"/>
      <c r="F106" s="229"/>
      <c r="G106" s="229">
        <f>SUMIF(AG107:AG111,"&lt;&gt;NOR",G107:G111)</f>
        <v>0</v>
      </c>
      <c r="H106" s="229"/>
      <c r="I106" s="229">
        <f>SUM(I107:I111)</f>
        <v>0</v>
      </c>
      <c r="J106" s="229"/>
      <c r="K106" s="229">
        <f>SUM(K107:K111)</f>
        <v>0</v>
      </c>
      <c r="L106" s="229"/>
      <c r="M106" s="229">
        <f>SUM(M107:M111)</f>
        <v>0</v>
      </c>
      <c r="N106" s="228"/>
      <c r="O106" s="228">
        <f>SUM(O107:O111)</f>
        <v>3.36</v>
      </c>
      <c r="P106" s="228"/>
      <c r="Q106" s="228">
        <f>SUM(Q107:Q111)</f>
        <v>0</v>
      </c>
      <c r="R106" s="229"/>
      <c r="S106" s="229"/>
      <c r="T106" s="230"/>
      <c r="U106" s="224"/>
      <c r="V106" s="224">
        <f>SUM(V107:V111)</f>
        <v>0</v>
      </c>
      <c r="W106" s="224"/>
      <c r="X106" s="224"/>
      <c r="Y106" s="224"/>
      <c r="AG106" t="s">
        <v>134</v>
      </c>
    </row>
    <row r="107" spans="1:60" ht="22.5" outlineLevel="1">
      <c r="A107" s="232">
        <v>19</v>
      </c>
      <c r="B107" s="233" t="s">
        <v>334</v>
      </c>
      <c r="C107" s="244" t="s">
        <v>335</v>
      </c>
      <c r="D107" s="234" t="s">
        <v>209</v>
      </c>
      <c r="E107" s="235">
        <v>7.7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21</v>
      </c>
      <c r="M107" s="237">
        <f>G107*(1+L107/100)</f>
        <v>0</v>
      </c>
      <c r="N107" s="235">
        <v>0.43651000000000001</v>
      </c>
      <c r="O107" s="235">
        <f>ROUND(E107*N107,2)</f>
        <v>3.36</v>
      </c>
      <c r="P107" s="235">
        <v>0</v>
      </c>
      <c r="Q107" s="235">
        <f>ROUND(E107*P107,2)</f>
        <v>0</v>
      </c>
      <c r="R107" s="237" t="s">
        <v>266</v>
      </c>
      <c r="S107" s="237" t="s">
        <v>138</v>
      </c>
      <c r="T107" s="238" t="s">
        <v>138</v>
      </c>
      <c r="U107" s="223">
        <v>0</v>
      </c>
      <c r="V107" s="223">
        <f>ROUND(E107*U107,2)</f>
        <v>0</v>
      </c>
      <c r="W107" s="223"/>
      <c r="X107" s="223" t="s">
        <v>267</v>
      </c>
      <c r="Y107" s="223" t="s">
        <v>140</v>
      </c>
      <c r="Z107" s="213"/>
      <c r="AA107" s="213"/>
      <c r="AB107" s="213"/>
      <c r="AC107" s="213"/>
      <c r="AD107" s="213"/>
      <c r="AE107" s="213"/>
      <c r="AF107" s="213"/>
      <c r="AG107" s="213" t="s">
        <v>658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ht="22.5" outlineLevel="2">
      <c r="A108" s="220"/>
      <c r="B108" s="221"/>
      <c r="C108" s="256" t="s">
        <v>336</v>
      </c>
      <c r="D108" s="254"/>
      <c r="E108" s="254"/>
      <c r="F108" s="254"/>
      <c r="G108" s="254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189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39" t="str">
        <f>C108</f>
        <v>Lože pro trativody, položení trubek, obsyp potrubí sypaninou z vhodných hornin, nebo materiálem připraveným podél výkopu ve vzdálenosti do 3 m od jeho kraje.  Bez výkopu rýhy.</v>
      </c>
      <c r="BB108" s="213"/>
      <c r="BC108" s="213"/>
      <c r="BD108" s="213"/>
      <c r="BE108" s="213"/>
      <c r="BF108" s="213"/>
      <c r="BG108" s="213"/>
      <c r="BH108" s="213"/>
    </row>
    <row r="109" spans="1:60" outlineLevel="2">
      <c r="A109" s="220"/>
      <c r="B109" s="221"/>
      <c r="C109" s="257" t="s">
        <v>659</v>
      </c>
      <c r="D109" s="252"/>
      <c r="E109" s="253"/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3"/>
      <c r="AA109" s="213"/>
      <c r="AB109" s="213"/>
      <c r="AC109" s="213"/>
      <c r="AD109" s="213"/>
      <c r="AE109" s="213"/>
      <c r="AF109" s="213"/>
      <c r="AG109" s="213" t="s">
        <v>191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3">
      <c r="A110" s="220"/>
      <c r="B110" s="221"/>
      <c r="C110" s="257" t="s">
        <v>660</v>
      </c>
      <c r="D110" s="252"/>
      <c r="E110" s="253">
        <v>7.7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191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2">
      <c r="A111" s="220"/>
      <c r="B111" s="221"/>
      <c r="C111" s="246"/>
      <c r="D111" s="241"/>
      <c r="E111" s="241"/>
      <c r="F111" s="241"/>
      <c r="G111" s="241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144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>
      <c r="A112" s="225" t="s">
        <v>133</v>
      </c>
      <c r="B112" s="226" t="s">
        <v>85</v>
      </c>
      <c r="C112" s="243" t="s">
        <v>86</v>
      </c>
      <c r="D112" s="227"/>
      <c r="E112" s="228"/>
      <c r="F112" s="229"/>
      <c r="G112" s="229">
        <f>SUMIF(AG113:AG142,"&lt;&gt;NOR",G113:G142)</f>
        <v>0</v>
      </c>
      <c r="H112" s="229"/>
      <c r="I112" s="229">
        <f>SUM(I113:I142)</f>
        <v>0</v>
      </c>
      <c r="J112" s="229"/>
      <c r="K112" s="229">
        <f>SUM(K113:K142)</f>
        <v>0</v>
      </c>
      <c r="L112" s="229"/>
      <c r="M112" s="229">
        <f>SUM(M113:M142)</f>
        <v>0</v>
      </c>
      <c r="N112" s="228"/>
      <c r="O112" s="228">
        <f>SUM(O113:O142)</f>
        <v>44.019999999999996</v>
      </c>
      <c r="P112" s="228"/>
      <c r="Q112" s="228">
        <f>SUM(Q113:Q142)</f>
        <v>0</v>
      </c>
      <c r="R112" s="229"/>
      <c r="S112" s="229"/>
      <c r="T112" s="230"/>
      <c r="U112" s="224"/>
      <c r="V112" s="224">
        <f>SUM(V113:V142)</f>
        <v>40.51</v>
      </c>
      <c r="W112" s="224"/>
      <c r="X112" s="224"/>
      <c r="Y112" s="224"/>
      <c r="AG112" t="s">
        <v>134</v>
      </c>
    </row>
    <row r="113" spans="1:60" outlineLevel="1">
      <c r="A113" s="232">
        <v>20</v>
      </c>
      <c r="B113" s="233" t="s">
        <v>661</v>
      </c>
      <c r="C113" s="244" t="s">
        <v>662</v>
      </c>
      <c r="D113" s="234" t="s">
        <v>215</v>
      </c>
      <c r="E113" s="235">
        <v>0.81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21</v>
      </c>
      <c r="M113" s="237">
        <f>G113*(1+L113/100)</f>
        <v>0</v>
      </c>
      <c r="N113" s="235">
        <v>1.8907700000000001</v>
      </c>
      <c r="O113" s="235">
        <f>ROUND(E113*N113,2)</f>
        <v>1.53</v>
      </c>
      <c r="P113" s="235">
        <v>0</v>
      </c>
      <c r="Q113" s="235">
        <f>ROUND(E113*P113,2)</f>
        <v>0</v>
      </c>
      <c r="R113" s="237" t="s">
        <v>663</v>
      </c>
      <c r="S113" s="237" t="s">
        <v>138</v>
      </c>
      <c r="T113" s="238" t="s">
        <v>138</v>
      </c>
      <c r="U113" s="223">
        <v>1.7</v>
      </c>
      <c r="V113" s="223">
        <f>ROUND(E113*U113,2)</f>
        <v>1.38</v>
      </c>
      <c r="W113" s="223"/>
      <c r="X113" s="223" t="s">
        <v>186</v>
      </c>
      <c r="Y113" s="223" t="s">
        <v>140</v>
      </c>
      <c r="Z113" s="213"/>
      <c r="AA113" s="213"/>
      <c r="AB113" s="213"/>
      <c r="AC113" s="213"/>
      <c r="AD113" s="213"/>
      <c r="AE113" s="213"/>
      <c r="AF113" s="213"/>
      <c r="AG113" s="213" t="s">
        <v>262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2">
      <c r="A114" s="220"/>
      <c r="B114" s="221"/>
      <c r="C114" s="256" t="s">
        <v>664</v>
      </c>
      <c r="D114" s="254"/>
      <c r="E114" s="254"/>
      <c r="F114" s="254"/>
      <c r="G114" s="254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3"/>
      <c r="AA114" s="213"/>
      <c r="AB114" s="213"/>
      <c r="AC114" s="213"/>
      <c r="AD114" s="213"/>
      <c r="AE114" s="213"/>
      <c r="AF114" s="213"/>
      <c r="AG114" s="213" t="s">
        <v>189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>
      <c r="A115" s="220"/>
      <c r="B115" s="221"/>
      <c r="C115" s="257" t="s">
        <v>665</v>
      </c>
      <c r="D115" s="252"/>
      <c r="E115" s="253">
        <v>0.81</v>
      </c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191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>
      <c r="A116" s="220"/>
      <c r="B116" s="221"/>
      <c r="C116" s="246"/>
      <c r="D116" s="241"/>
      <c r="E116" s="241"/>
      <c r="F116" s="241"/>
      <c r="G116" s="241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144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>
      <c r="A117" s="232">
        <v>21</v>
      </c>
      <c r="B117" s="233" t="s">
        <v>666</v>
      </c>
      <c r="C117" s="244" t="s">
        <v>667</v>
      </c>
      <c r="D117" s="234" t="s">
        <v>215</v>
      </c>
      <c r="E117" s="235">
        <v>1.155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21</v>
      </c>
      <c r="M117" s="237">
        <f>G117*(1+L117/100)</f>
        <v>0</v>
      </c>
      <c r="N117" s="235">
        <v>1.891</v>
      </c>
      <c r="O117" s="235">
        <f>ROUND(E117*N117,2)</f>
        <v>2.1800000000000002</v>
      </c>
      <c r="P117" s="235">
        <v>0</v>
      </c>
      <c r="Q117" s="235">
        <f>ROUND(E117*P117,2)</f>
        <v>0</v>
      </c>
      <c r="R117" s="237" t="s">
        <v>663</v>
      </c>
      <c r="S117" s="237" t="s">
        <v>138</v>
      </c>
      <c r="T117" s="238" t="s">
        <v>138</v>
      </c>
      <c r="U117" s="223">
        <v>1.32</v>
      </c>
      <c r="V117" s="223">
        <f>ROUND(E117*U117,2)</f>
        <v>1.52</v>
      </c>
      <c r="W117" s="223"/>
      <c r="X117" s="223" t="s">
        <v>186</v>
      </c>
      <c r="Y117" s="223" t="s">
        <v>140</v>
      </c>
      <c r="Z117" s="213"/>
      <c r="AA117" s="213"/>
      <c r="AB117" s="213"/>
      <c r="AC117" s="213"/>
      <c r="AD117" s="213"/>
      <c r="AE117" s="213"/>
      <c r="AF117" s="213"/>
      <c r="AG117" s="213" t="s">
        <v>262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2">
      <c r="A118" s="220"/>
      <c r="B118" s="221"/>
      <c r="C118" s="256" t="s">
        <v>664</v>
      </c>
      <c r="D118" s="254"/>
      <c r="E118" s="254"/>
      <c r="F118" s="254"/>
      <c r="G118" s="254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189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>
      <c r="A119" s="220"/>
      <c r="B119" s="221"/>
      <c r="C119" s="257" t="s">
        <v>622</v>
      </c>
      <c r="D119" s="252"/>
      <c r="E119" s="253"/>
      <c r="F119" s="223"/>
      <c r="G119" s="22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191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3">
      <c r="A120" s="220"/>
      <c r="B120" s="221"/>
      <c r="C120" s="257" t="s">
        <v>668</v>
      </c>
      <c r="D120" s="252"/>
      <c r="E120" s="253">
        <v>1.155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191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>
      <c r="A121" s="220"/>
      <c r="B121" s="221"/>
      <c r="C121" s="246"/>
      <c r="D121" s="241"/>
      <c r="E121" s="241"/>
      <c r="F121" s="241"/>
      <c r="G121" s="241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144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>
      <c r="A122" s="232">
        <v>22</v>
      </c>
      <c r="B122" s="233" t="s">
        <v>669</v>
      </c>
      <c r="C122" s="244" t="s">
        <v>670</v>
      </c>
      <c r="D122" s="234" t="s">
        <v>215</v>
      </c>
      <c r="E122" s="235">
        <v>3.99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21</v>
      </c>
      <c r="M122" s="237">
        <f>G122*(1+L122/100)</f>
        <v>0</v>
      </c>
      <c r="N122" s="235">
        <v>2.0880000000000001</v>
      </c>
      <c r="O122" s="235">
        <f>ROUND(E122*N122,2)</f>
        <v>8.33</v>
      </c>
      <c r="P122" s="235">
        <v>0</v>
      </c>
      <c r="Q122" s="235">
        <f>ROUND(E122*P122,2)</f>
        <v>0</v>
      </c>
      <c r="R122" s="237"/>
      <c r="S122" s="237" t="s">
        <v>138</v>
      </c>
      <c r="T122" s="238" t="s">
        <v>138</v>
      </c>
      <c r="U122" s="223">
        <v>1.03</v>
      </c>
      <c r="V122" s="223">
        <f>ROUND(E122*U122,2)</f>
        <v>4.1100000000000003</v>
      </c>
      <c r="W122" s="223"/>
      <c r="X122" s="223" t="s">
        <v>186</v>
      </c>
      <c r="Y122" s="223" t="s">
        <v>140</v>
      </c>
      <c r="Z122" s="213"/>
      <c r="AA122" s="213"/>
      <c r="AB122" s="213"/>
      <c r="AC122" s="213"/>
      <c r="AD122" s="213"/>
      <c r="AE122" s="213"/>
      <c r="AF122" s="213"/>
      <c r="AG122" s="213" t="s">
        <v>187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2">
      <c r="A123" s="220"/>
      <c r="B123" s="221"/>
      <c r="C123" s="257" t="s">
        <v>671</v>
      </c>
      <c r="D123" s="252"/>
      <c r="E123" s="253"/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191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3">
      <c r="A124" s="220"/>
      <c r="B124" s="221"/>
      <c r="C124" s="257" t="s">
        <v>672</v>
      </c>
      <c r="D124" s="252"/>
      <c r="E124" s="253">
        <v>3.99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191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>
      <c r="A125" s="220"/>
      <c r="B125" s="221"/>
      <c r="C125" s="246"/>
      <c r="D125" s="241"/>
      <c r="E125" s="241"/>
      <c r="F125" s="241"/>
      <c r="G125" s="241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144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1">
      <c r="A126" s="232">
        <v>23</v>
      </c>
      <c r="B126" s="233" t="s">
        <v>673</v>
      </c>
      <c r="C126" s="244" t="s">
        <v>674</v>
      </c>
      <c r="D126" s="234" t="s">
        <v>215</v>
      </c>
      <c r="E126" s="235">
        <v>4.7939999999999996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21</v>
      </c>
      <c r="M126" s="237">
        <f>G126*(1+L126/100)</f>
        <v>0</v>
      </c>
      <c r="N126" s="235">
        <v>2.5</v>
      </c>
      <c r="O126" s="235">
        <f>ROUND(E126*N126,2)</f>
        <v>11.99</v>
      </c>
      <c r="P126" s="235">
        <v>0</v>
      </c>
      <c r="Q126" s="235">
        <f>ROUND(E126*P126,2)</f>
        <v>0</v>
      </c>
      <c r="R126" s="237" t="s">
        <v>663</v>
      </c>
      <c r="S126" s="237" t="s">
        <v>138</v>
      </c>
      <c r="T126" s="238" t="s">
        <v>138</v>
      </c>
      <c r="U126" s="223">
        <v>1.45</v>
      </c>
      <c r="V126" s="223">
        <f>ROUND(E126*U126,2)</f>
        <v>6.95</v>
      </c>
      <c r="W126" s="223"/>
      <c r="X126" s="223" t="s">
        <v>186</v>
      </c>
      <c r="Y126" s="223" t="s">
        <v>140</v>
      </c>
      <c r="Z126" s="213"/>
      <c r="AA126" s="213"/>
      <c r="AB126" s="213"/>
      <c r="AC126" s="213"/>
      <c r="AD126" s="213"/>
      <c r="AE126" s="213"/>
      <c r="AF126" s="213"/>
      <c r="AG126" s="213" t="s">
        <v>187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2">
      <c r="A127" s="220"/>
      <c r="B127" s="221"/>
      <c r="C127" s="256" t="s">
        <v>675</v>
      </c>
      <c r="D127" s="254"/>
      <c r="E127" s="254"/>
      <c r="F127" s="254"/>
      <c r="G127" s="254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189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2">
      <c r="A128" s="220"/>
      <c r="B128" s="221"/>
      <c r="C128" s="257" t="s">
        <v>671</v>
      </c>
      <c r="D128" s="252"/>
      <c r="E128" s="253"/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191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3">
      <c r="A129" s="220"/>
      <c r="B129" s="221"/>
      <c r="C129" s="257" t="s">
        <v>676</v>
      </c>
      <c r="D129" s="252"/>
      <c r="E129" s="253">
        <v>4.7939999999999996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191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2">
      <c r="A130" s="220"/>
      <c r="B130" s="221"/>
      <c r="C130" s="246"/>
      <c r="D130" s="241"/>
      <c r="E130" s="241"/>
      <c r="F130" s="241"/>
      <c r="G130" s="241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3"/>
      <c r="AA130" s="213"/>
      <c r="AB130" s="213"/>
      <c r="AC130" s="213"/>
      <c r="AD130" s="213"/>
      <c r="AE130" s="213"/>
      <c r="AF130" s="213"/>
      <c r="AG130" s="213" t="s">
        <v>144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>
      <c r="A131" s="232">
        <v>24</v>
      </c>
      <c r="B131" s="233" t="s">
        <v>677</v>
      </c>
      <c r="C131" s="244" t="s">
        <v>678</v>
      </c>
      <c r="D131" s="234" t="s">
        <v>215</v>
      </c>
      <c r="E131" s="235">
        <v>8.2775999999999996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21</v>
      </c>
      <c r="M131" s="237">
        <f>G131*(1+L131/100)</f>
        <v>0</v>
      </c>
      <c r="N131" s="235">
        <v>2.4148700000000001</v>
      </c>
      <c r="O131" s="235">
        <f>ROUND(E131*N131,2)</f>
        <v>19.989999999999998</v>
      </c>
      <c r="P131" s="235">
        <v>0</v>
      </c>
      <c r="Q131" s="235">
        <f>ROUND(E131*P131,2)</f>
        <v>0</v>
      </c>
      <c r="R131" s="237" t="s">
        <v>470</v>
      </c>
      <c r="S131" s="237" t="s">
        <v>138</v>
      </c>
      <c r="T131" s="238" t="s">
        <v>138</v>
      </c>
      <c r="U131" s="223">
        <v>2.4300000000000002</v>
      </c>
      <c r="V131" s="223">
        <f>ROUND(E131*U131,2)</f>
        <v>20.11</v>
      </c>
      <c r="W131" s="223"/>
      <c r="X131" s="223" t="s">
        <v>186</v>
      </c>
      <c r="Y131" s="223" t="s">
        <v>140</v>
      </c>
      <c r="Z131" s="213"/>
      <c r="AA131" s="213"/>
      <c r="AB131" s="213"/>
      <c r="AC131" s="213"/>
      <c r="AD131" s="213"/>
      <c r="AE131" s="213"/>
      <c r="AF131" s="213"/>
      <c r="AG131" s="213" t="s">
        <v>187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>
      <c r="A132" s="220"/>
      <c r="B132" s="221"/>
      <c r="C132" s="256" t="s">
        <v>679</v>
      </c>
      <c r="D132" s="254"/>
      <c r="E132" s="254"/>
      <c r="F132" s="254"/>
      <c r="G132" s="254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189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2">
      <c r="A133" s="220"/>
      <c r="B133" s="221"/>
      <c r="C133" s="257" t="s">
        <v>597</v>
      </c>
      <c r="D133" s="252"/>
      <c r="E133" s="253"/>
      <c r="F133" s="223"/>
      <c r="G133" s="22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3"/>
      <c r="AA133" s="213"/>
      <c r="AB133" s="213"/>
      <c r="AC133" s="213"/>
      <c r="AD133" s="213"/>
      <c r="AE133" s="213"/>
      <c r="AF133" s="213"/>
      <c r="AG133" s="213" t="s">
        <v>191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3">
      <c r="A134" s="220"/>
      <c r="B134" s="221"/>
      <c r="C134" s="257" t="s">
        <v>680</v>
      </c>
      <c r="D134" s="252"/>
      <c r="E134" s="253">
        <v>0.72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191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3">
      <c r="A135" s="220"/>
      <c r="B135" s="221"/>
      <c r="C135" s="257" t="s">
        <v>599</v>
      </c>
      <c r="D135" s="252"/>
      <c r="E135" s="253">
        <v>1.9536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191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3">
      <c r="A136" s="220"/>
      <c r="B136" s="221"/>
      <c r="C136" s="257" t="s">
        <v>681</v>
      </c>
      <c r="D136" s="252"/>
      <c r="E136" s="253">
        <v>5.6040000000000001</v>
      </c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191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2">
      <c r="A137" s="220"/>
      <c r="B137" s="221"/>
      <c r="C137" s="246"/>
      <c r="D137" s="241"/>
      <c r="E137" s="241"/>
      <c r="F137" s="241"/>
      <c r="G137" s="241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144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ht="22.5" outlineLevel="1">
      <c r="A138" s="232">
        <v>25</v>
      </c>
      <c r="B138" s="233" t="s">
        <v>682</v>
      </c>
      <c r="C138" s="244" t="s">
        <v>683</v>
      </c>
      <c r="D138" s="234" t="s">
        <v>184</v>
      </c>
      <c r="E138" s="235">
        <v>14.01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21</v>
      </c>
      <c r="M138" s="237">
        <f>G138*(1+L138/100)</f>
        <v>0</v>
      </c>
      <c r="N138" s="235">
        <v>0</v>
      </c>
      <c r="O138" s="235">
        <f>ROUND(E138*N138,2)</f>
        <v>0</v>
      </c>
      <c r="P138" s="235">
        <v>0</v>
      </c>
      <c r="Q138" s="235">
        <f>ROUND(E138*P138,2)</f>
        <v>0</v>
      </c>
      <c r="R138" s="237" t="s">
        <v>470</v>
      </c>
      <c r="S138" s="237" t="s">
        <v>138</v>
      </c>
      <c r="T138" s="238" t="s">
        <v>138</v>
      </c>
      <c r="U138" s="223">
        <v>0.46</v>
      </c>
      <c r="V138" s="223">
        <f>ROUND(E138*U138,2)</f>
        <v>6.44</v>
      </c>
      <c r="W138" s="223"/>
      <c r="X138" s="223" t="s">
        <v>186</v>
      </c>
      <c r="Y138" s="223" t="s">
        <v>140</v>
      </c>
      <c r="Z138" s="213"/>
      <c r="AA138" s="213"/>
      <c r="AB138" s="213"/>
      <c r="AC138" s="213"/>
      <c r="AD138" s="213"/>
      <c r="AE138" s="213"/>
      <c r="AF138" s="213"/>
      <c r="AG138" s="213" t="s">
        <v>187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>
      <c r="A139" s="220"/>
      <c r="B139" s="221"/>
      <c r="C139" s="256" t="s">
        <v>679</v>
      </c>
      <c r="D139" s="254"/>
      <c r="E139" s="254"/>
      <c r="F139" s="254"/>
      <c r="G139" s="254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189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2">
      <c r="A140" s="220"/>
      <c r="B140" s="221"/>
      <c r="C140" s="257" t="s">
        <v>597</v>
      </c>
      <c r="D140" s="252"/>
      <c r="E140" s="253"/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3"/>
      <c r="AA140" s="213"/>
      <c r="AB140" s="213"/>
      <c r="AC140" s="213"/>
      <c r="AD140" s="213"/>
      <c r="AE140" s="213"/>
      <c r="AF140" s="213"/>
      <c r="AG140" s="213" t="s">
        <v>191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3">
      <c r="A141" s="220"/>
      <c r="B141" s="221"/>
      <c r="C141" s="257" t="s">
        <v>684</v>
      </c>
      <c r="D141" s="252"/>
      <c r="E141" s="253">
        <v>14.01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191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>
      <c r="A142" s="220"/>
      <c r="B142" s="221"/>
      <c r="C142" s="246"/>
      <c r="D142" s="241"/>
      <c r="E142" s="241"/>
      <c r="F142" s="241"/>
      <c r="G142" s="241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144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>
      <c r="A143" s="225" t="s">
        <v>133</v>
      </c>
      <c r="B143" s="226" t="s">
        <v>89</v>
      </c>
      <c r="C143" s="243" t="s">
        <v>90</v>
      </c>
      <c r="D143" s="227"/>
      <c r="E143" s="228"/>
      <c r="F143" s="229"/>
      <c r="G143" s="229">
        <f>SUMIF(AG144:AG184,"&lt;&gt;NOR",G144:G184)</f>
        <v>0</v>
      </c>
      <c r="H143" s="229"/>
      <c r="I143" s="229">
        <f>SUM(I144:I184)</f>
        <v>0</v>
      </c>
      <c r="J143" s="229"/>
      <c r="K143" s="229">
        <f>SUM(K144:K184)</f>
        <v>0</v>
      </c>
      <c r="L143" s="229"/>
      <c r="M143" s="229">
        <f>SUM(M144:M184)</f>
        <v>0</v>
      </c>
      <c r="N143" s="228"/>
      <c r="O143" s="228">
        <f>SUM(O144:O184)</f>
        <v>32.720000000000006</v>
      </c>
      <c r="P143" s="228"/>
      <c r="Q143" s="228">
        <f>SUM(Q144:Q184)</f>
        <v>0</v>
      </c>
      <c r="R143" s="229"/>
      <c r="S143" s="229"/>
      <c r="T143" s="230"/>
      <c r="U143" s="224"/>
      <c r="V143" s="224">
        <f>SUM(V144:V184)</f>
        <v>36.650000000000006</v>
      </c>
      <c r="W143" s="224"/>
      <c r="X143" s="224"/>
      <c r="Y143" s="224"/>
      <c r="AG143" t="s">
        <v>134</v>
      </c>
    </row>
    <row r="144" spans="1:60" outlineLevel="1">
      <c r="A144" s="232">
        <v>26</v>
      </c>
      <c r="B144" s="233" t="s">
        <v>685</v>
      </c>
      <c r="C144" s="244" t="s">
        <v>686</v>
      </c>
      <c r="D144" s="234" t="s">
        <v>209</v>
      </c>
      <c r="E144" s="235">
        <v>9.0640000000000001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21</v>
      </c>
      <c r="M144" s="237">
        <f>G144*(1+L144/100)</f>
        <v>0</v>
      </c>
      <c r="N144" s="235">
        <v>1.0000000000000001E-5</v>
      </c>
      <c r="O144" s="235">
        <f>ROUND(E144*N144,2)</f>
        <v>0</v>
      </c>
      <c r="P144" s="235">
        <v>0</v>
      </c>
      <c r="Q144" s="235">
        <f>ROUND(E144*P144,2)</f>
        <v>0</v>
      </c>
      <c r="R144" s="237" t="s">
        <v>663</v>
      </c>
      <c r="S144" s="237" t="s">
        <v>138</v>
      </c>
      <c r="T144" s="238" t="s">
        <v>138</v>
      </c>
      <c r="U144" s="223">
        <v>0.1</v>
      </c>
      <c r="V144" s="223">
        <f>ROUND(E144*U144,2)</f>
        <v>0.91</v>
      </c>
      <c r="W144" s="223"/>
      <c r="X144" s="223" t="s">
        <v>186</v>
      </c>
      <c r="Y144" s="223" t="s">
        <v>140</v>
      </c>
      <c r="Z144" s="213"/>
      <c r="AA144" s="213"/>
      <c r="AB144" s="213"/>
      <c r="AC144" s="213"/>
      <c r="AD144" s="213"/>
      <c r="AE144" s="213"/>
      <c r="AF144" s="213"/>
      <c r="AG144" s="213" t="s">
        <v>687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>
      <c r="A145" s="220"/>
      <c r="B145" s="221"/>
      <c r="C145" s="256" t="s">
        <v>688</v>
      </c>
      <c r="D145" s="254"/>
      <c r="E145" s="254"/>
      <c r="F145" s="254"/>
      <c r="G145" s="254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189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>
      <c r="A146" s="220"/>
      <c r="B146" s="221"/>
      <c r="C146" s="257" t="s">
        <v>607</v>
      </c>
      <c r="D146" s="252"/>
      <c r="E146" s="253"/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191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3">
      <c r="A147" s="220"/>
      <c r="B147" s="221"/>
      <c r="C147" s="257" t="s">
        <v>689</v>
      </c>
      <c r="D147" s="252"/>
      <c r="E147" s="253">
        <v>9.0640000000000001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191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>
      <c r="A148" s="220"/>
      <c r="B148" s="221"/>
      <c r="C148" s="246"/>
      <c r="D148" s="241"/>
      <c r="E148" s="241"/>
      <c r="F148" s="241"/>
      <c r="G148" s="241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144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22.5" outlineLevel="1">
      <c r="A149" s="232">
        <v>27</v>
      </c>
      <c r="B149" s="233" t="s">
        <v>690</v>
      </c>
      <c r="C149" s="244" t="s">
        <v>691</v>
      </c>
      <c r="D149" s="234" t="s">
        <v>692</v>
      </c>
      <c r="E149" s="235">
        <v>2</v>
      </c>
      <c r="F149" s="236"/>
      <c r="G149" s="237">
        <f>ROUND(E149*F149,2)</f>
        <v>0</v>
      </c>
      <c r="H149" s="236"/>
      <c r="I149" s="237">
        <f>ROUND(E149*H149,2)</f>
        <v>0</v>
      </c>
      <c r="J149" s="236"/>
      <c r="K149" s="237">
        <f>ROUND(E149*J149,2)</f>
        <v>0</v>
      </c>
      <c r="L149" s="237">
        <v>21</v>
      </c>
      <c r="M149" s="237">
        <f>G149*(1+L149/100)</f>
        <v>0</v>
      </c>
      <c r="N149" s="235">
        <v>1.2999999999999999E-4</v>
      </c>
      <c r="O149" s="235">
        <f>ROUND(E149*N149,2)</f>
        <v>0</v>
      </c>
      <c r="P149" s="235">
        <v>0</v>
      </c>
      <c r="Q149" s="235">
        <f>ROUND(E149*P149,2)</f>
        <v>0</v>
      </c>
      <c r="R149" s="237" t="s">
        <v>663</v>
      </c>
      <c r="S149" s="237" t="s">
        <v>138</v>
      </c>
      <c r="T149" s="238" t="s">
        <v>138</v>
      </c>
      <c r="U149" s="223">
        <v>7.5</v>
      </c>
      <c r="V149" s="223">
        <f>ROUND(E149*U149,2)</f>
        <v>15</v>
      </c>
      <c r="W149" s="223"/>
      <c r="X149" s="223" t="s">
        <v>186</v>
      </c>
      <c r="Y149" s="223" t="s">
        <v>140</v>
      </c>
      <c r="Z149" s="213"/>
      <c r="AA149" s="213"/>
      <c r="AB149" s="213"/>
      <c r="AC149" s="213"/>
      <c r="AD149" s="213"/>
      <c r="AE149" s="213"/>
      <c r="AF149" s="213"/>
      <c r="AG149" s="213" t="s">
        <v>262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>
      <c r="A150" s="220"/>
      <c r="B150" s="221"/>
      <c r="C150" s="256" t="s">
        <v>693</v>
      </c>
      <c r="D150" s="254"/>
      <c r="E150" s="254"/>
      <c r="F150" s="254"/>
      <c r="G150" s="254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189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2">
      <c r="A151" s="220"/>
      <c r="B151" s="221"/>
      <c r="C151" s="257" t="s">
        <v>694</v>
      </c>
      <c r="D151" s="252"/>
      <c r="E151" s="253"/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191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3">
      <c r="A152" s="220"/>
      <c r="B152" s="221"/>
      <c r="C152" s="257" t="s">
        <v>695</v>
      </c>
      <c r="D152" s="252"/>
      <c r="E152" s="253">
        <v>2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191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2">
      <c r="A153" s="220"/>
      <c r="B153" s="221"/>
      <c r="C153" s="246"/>
      <c r="D153" s="241"/>
      <c r="E153" s="241"/>
      <c r="F153" s="241"/>
      <c r="G153" s="241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3"/>
      <c r="AA153" s="213"/>
      <c r="AB153" s="213"/>
      <c r="AC153" s="213"/>
      <c r="AD153" s="213"/>
      <c r="AE153" s="213"/>
      <c r="AF153" s="213"/>
      <c r="AG153" s="213" t="s">
        <v>144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>
      <c r="A154" s="232">
        <v>28</v>
      </c>
      <c r="B154" s="233" t="s">
        <v>696</v>
      </c>
      <c r="C154" s="244" t="s">
        <v>697</v>
      </c>
      <c r="D154" s="234" t="s">
        <v>209</v>
      </c>
      <c r="E154" s="235">
        <v>8.8000000000000007</v>
      </c>
      <c r="F154" s="236"/>
      <c r="G154" s="237">
        <f>ROUND(E154*F154,2)</f>
        <v>0</v>
      </c>
      <c r="H154" s="236"/>
      <c r="I154" s="237">
        <f>ROUND(E154*H154,2)</f>
        <v>0</v>
      </c>
      <c r="J154" s="236"/>
      <c r="K154" s="237">
        <f>ROUND(E154*J154,2)</f>
        <v>0</v>
      </c>
      <c r="L154" s="237">
        <v>21</v>
      </c>
      <c r="M154" s="237">
        <f>G154*(1+L154/100)</f>
        <v>0</v>
      </c>
      <c r="N154" s="235">
        <v>0</v>
      </c>
      <c r="O154" s="235">
        <f>ROUND(E154*N154,2)</f>
        <v>0</v>
      </c>
      <c r="P154" s="235">
        <v>0</v>
      </c>
      <c r="Q154" s="235">
        <f>ROUND(E154*P154,2)</f>
        <v>0</v>
      </c>
      <c r="R154" s="237" t="s">
        <v>663</v>
      </c>
      <c r="S154" s="237" t="s">
        <v>138</v>
      </c>
      <c r="T154" s="238" t="s">
        <v>138</v>
      </c>
      <c r="U154" s="223">
        <v>0.04</v>
      </c>
      <c r="V154" s="223">
        <f>ROUND(E154*U154,2)</f>
        <v>0.35</v>
      </c>
      <c r="W154" s="223"/>
      <c r="X154" s="223" t="s">
        <v>186</v>
      </c>
      <c r="Y154" s="223" t="s">
        <v>140</v>
      </c>
      <c r="Z154" s="213"/>
      <c r="AA154" s="213"/>
      <c r="AB154" s="213"/>
      <c r="AC154" s="213"/>
      <c r="AD154" s="213"/>
      <c r="AE154" s="213"/>
      <c r="AF154" s="213"/>
      <c r="AG154" s="213" t="s">
        <v>262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2">
      <c r="A155" s="220"/>
      <c r="B155" s="221"/>
      <c r="C155" s="257" t="s">
        <v>607</v>
      </c>
      <c r="D155" s="252"/>
      <c r="E155" s="253"/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191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3">
      <c r="A156" s="220"/>
      <c r="B156" s="221"/>
      <c r="C156" s="257" t="s">
        <v>698</v>
      </c>
      <c r="D156" s="252"/>
      <c r="E156" s="253">
        <v>8.8000000000000007</v>
      </c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191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2">
      <c r="A157" s="220"/>
      <c r="B157" s="221"/>
      <c r="C157" s="246"/>
      <c r="D157" s="241"/>
      <c r="E157" s="241"/>
      <c r="F157" s="241"/>
      <c r="G157" s="241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144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ht="22.5" outlineLevel="1">
      <c r="A158" s="232">
        <v>29</v>
      </c>
      <c r="B158" s="233" t="s">
        <v>699</v>
      </c>
      <c r="C158" s="244" t="s">
        <v>700</v>
      </c>
      <c r="D158" s="234" t="s">
        <v>281</v>
      </c>
      <c r="E158" s="235">
        <v>4</v>
      </c>
      <c r="F158" s="236"/>
      <c r="G158" s="237">
        <f>ROUND(E158*F158,2)</f>
        <v>0</v>
      </c>
      <c r="H158" s="236"/>
      <c r="I158" s="237">
        <f>ROUND(E158*H158,2)</f>
        <v>0</v>
      </c>
      <c r="J158" s="236"/>
      <c r="K158" s="237">
        <f>ROUND(E158*J158,2)</f>
        <v>0</v>
      </c>
      <c r="L158" s="237">
        <v>21</v>
      </c>
      <c r="M158" s="237">
        <f>G158*(1+L158/100)</f>
        <v>0</v>
      </c>
      <c r="N158" s="235">
        <v>0</v>
      </c>
      <c r="O158" s="235">
        <f>ROUND(E158*N158,2)</f>
        <v>0</v>
      </c>
      <c r="P158" s="235">
        <v>0</v>
      </c>
      <c r="Q158" s="235">
        <f>ROUND(E158*P158,2)</f>
        <v>0</v>
      </c>
      <c r="R158" s="237" t="s">
        <v>663</v>
      </c>
      <c r="S158" s="237" t="s">
        <v>138</v>
      </c>
      <c r="T158" s="238" t="s">
        <v>138</v>
      </c>
      <c r="U158" s="223">
        <v>4.2519999999999998</v>
      </c>
      <c r="V158" s="223">
        <f>ROUND(E158*U158,2)</f>
        <v>17.010000000000002</v>
      </c>
      <c r="W158" s="223"/>
      <c r="X158" s="223" t="s">
        <v>186</v>
      </c>
      <c r="Y158" s="223" t="s">
        <v>140</v>
      </c>
      <c r="Z158" s="213"/>
      <c r="AA158" s="213"/>
      <c r="AB158" s="213"/>
      <c r="AC158" s="213"/>
      <c r="AD158" s="213"/>
      <c r="AE158" s="213"/>
      <c r="AF158" s="213"/>
      <c r="AG158" s="213" t="s">
        <v>187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>
      <c r="A159" s="220"/>
      <c r="B159" s="221"/>
      <c r="C159" s="256" t="s">
        <v>701</v>
      </c>
      <c r="D159" s="254"/>
      <c r="E159" s="254"/>
      <c r="F159" s="254"/>
      <c r="G159" s="254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189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2">
      <c r="A160" s="220"/>
      <c r="B160" s="221"/>
      <c r="C160" s="257" t="s">
        <v>702</v>
      </c>
      <c r="D160" s="252"/>
      <c r="E160" s="253">
        <v>4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191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2">
      <c r="A161" s="220"/>
      <c r="B161" s="221"/>
      <c r="C161" s="246"/>
      <c r="D161" s="241"/>
      <c r="E161" s="241"/>
      <c r="F161" s="241"/>
      <c r="G161" s="241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3"/>
      <c r="AA161" s="213"/>
      <c r="AB161" s="213"/>
      <c r="AC161" s="213"/>
      <c r="AD161" s="213"/>
      <c r="AE161" s="213"/>
      <c r="AF161" s="213"/>
      <c r="AG161" s="213" t="s">
        <v>144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>
      <c r="A162" s="232">
        <v>30</v>
      </c>
      <c r="B162" s="233" t="s">
        <v>703</v>
      </c>
      <c r="C162" s="244" t="s">
        <v>704</v>
      </c>
      <c r="D162" s="234" t="s">
        <v>281</v>
      </c>
      <c r="E162" s="235">
        <v>2</v>
      </c>
      <c r="F162" s="236"/>
      <c r="G162" s="237">
        <f>ROUND(E162*F162,2)</f>
        <v>0</v>
      </c>
      <c r="H162" s="236"/>
      <c r="I162" s="237">
        <f>ROUND(E162*H162,2)</f>
        <v>0</v>
      </c>
      <c r="J162" s="236"/>
      <c r="K162" s="237">
        <f>ROUND(E162*J162,2)</f>
        <v>0</v>
      </c>
      <c r="L162" s="237">
        <v>21</v>
      </c>
      <c r="M162" s="237">
        <f>G162*(1+L162/100)</f>
        <v>0</v>
      </c>
      <c r="N162" s="235">
        <v>7.0200000000000002E-3</v>
      </c>
      <c r="O162" s="235">
        <f>ROUND(E162*N162,2)</f>
        <v>0.01</v>
      </c>
      <c r="P162" s="235">
        <v>0</v>
      </c>
      <c r="Q162" s="235">
        <f>ROUND(E162*P162,2)</f>
        <v>0</v>
      </c>
      <c r="R162" s="237" t="s">
        <v>663</v>
      </c>
      <c r="S162" s="237" t="s">
        <v>138</v>
      </c>
      <c r="T162" s="238" t="s">
        <v>138</v>
      </c>
      <c r="U162" s="223">
        <v>1.69</v>
      </c>
      <c r="V162" s="223">
        <f>ROUND(E162*U162,2)</f>
        <v>3.38</v>
      </c>
      <c r="W162" s="223"/>
      <c r="X162" s="223" t="s">
        <v>186</v>
      </c>
      <c r="Y162" s="223" t="s">
        <v>140</v>
      </c>
      <c r="Z162" s="213"/>
      <c r="AA162" s="213"/>
      <c r="AB162" s="213"/>
      <c r="AC162" s="213"/>
      <c r="AD162" s="213"/>
      <c r="AE162" s="213"/>
      <c r="AF162" s="213"/>
      <c r="AG162" s="213" t="s">
        <v>262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2">
      <c r="A163" s="220"/>
      <c r="B163" s="221"/>
      <c r="C163" s="257" t="s">
        <v>705</v>
      </c>
      <c r="D163" s="252"/>
      <c r="E163" s="253">
        <v>2</v>
      </c>
      <c r="F163" s="223"/>
      <c r="G163" s="223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3"/>
      <c r="AA163" s="213"/>
      <c r="AB163" s="213"/>
      <c r="AC163" s="213"/>
      <c r="AD163" s="213"/>
      <c r="AE163" s="213"/>
      <c r="AF163" s="213"/>
      <c r="AG163" s="213" t="s">
        <v>191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2">
      <c r="A164" s="220"/>
      <c r="B164" s="221"/>
      <c r="C164" s="246"/>
      <c r="D164" s="241"/>
      <c r="E164" s="241"/>
      <c r="F164" s="241"/>
      <c r="G164" s="241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3"/>
      <c r="AA164" s="213"/>
      <c r="AB164" s="213"/>
      <c r="AC164" s="213"/>
      <c r="AD164" s="213"/>
      <c r="AE164" s="213"/>
      <c r="AF164" s="213"/>
      <c r="AG164" s="213" t="s">
        <v>144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>
      <c r="A165" s="232">
        <v>31</v>
      </c>
      <c r="B165" s="233" t="s">
        <v>706</v>
      </c>
      <c r="C165" s="244" t="s">
        <v>707</v>
      </c>
      <c r="D165" s="234" t="s">
        <v>281</v>
      </c>
      <c r="E165" s="235">
        <v>2</v>
      </c>
      <c r="F165" s="236"/>
      <c r="G165" s="237">
        <f>ROUND(E165*F165,2)</f>
        <v>0</v>
      </c>
      <c r="H165" s="236"/>
      <c r="I165" s="237">
        <f>ROUND(E165*H165,2)</f>
        <v>0</v>
      </c>
      <c r="J165" s="236"/>
      <c r="K165" s="237">
        <f>ROUND(E165*J165,2)</f>
        <v>0</v>
      </c>
      <c r="L165" s="237">
        <v>21</v>
      </c>
      <c r="M165" s="237">
        <f>G165*(1+L165/100)</f>
        <v>0</v>
      </c>
      <c r="N165" s="235">
        <v>8</v>
      </c>
      <c r="O165" s="235">
        <f>ROUND(E165*N165,2)</f>
        <v>16</v>
      </c>
      <c r="P165" s="235">
        <v>0</v>
      </c>
      <c r="Q165" s="235">
        <f>ROUND(E165*P165,2)</f>
        <v>0</v>
      </c>
      <c r="R165" s="237"/>
      <c r="S165" s="237" t="s">
        <v>159</v>
      </c>
      <c r="T165" s="238" t="s">
        <v>139</v>
      </c>
      <c r="U165" s="223">
        <v>0</v>
      </c>
      <c r="V165" s="223">
        <f>ROUND(E165*U165,2)</f>
        <v>0</v>
      </c>
      <c r="W165" s="223"/>
      <c r="X165" s="223" t="s">
        <v>267</v>
      </c>
      <c r="Y165" s="223" t="s">
        <v>140</v>
      </c>
      <c r="Z165" s="213"/>
      <c r="AA165" s="213"/>
      <c r="AB165" s="213"/>
      <c r="AC165" s="213"/>
      <c r="AD165" s="213"/>
      <c r="AE165" s="213"/>
      <c r="AF165" s="213"/>
      <c r="AG165" s="213" t="s">
        <v>268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2">
      <c r="A166" s="220"/>
      <c r="B166" s="221"/>
      <c r="C166" s="245" t="s">
        <v>708</v>
      </c>
      <c r="D166" s="240"/>
      <c r="E166" s="240"/>
      <c r="F166" s="240"/>
      <c r="G166" s="240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3"/>
      <c r="AA166" s="213"/>
      <c r="AB166" s="213"/>
      <c r="AC166" s="213"/>
      <c r="AD166" s="213"/>
      <c r="AE166" s="213"/>
      <c r="AF166" s="213"/>
      <c r="AG166" s="213" t="s">
        <v>143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2">
      <c r="A167" s="220"/>
      <c r="B167" s="221"/>
      <c r="C167" s="257" t="s">
        <v>709</v>
      </c>
      <c r="D167" s="252"/>
      <c r="E167" s="253">
        <v>2</v>
      </c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3"/>
      <c r="AA167" s="213"/>
      <c r="AB167" s="213"/>
      <c r="AC167" s="213"/>
      <c r="AD167" s="213"/>
      <c r="AE167" s="213"/>
      <c r="AF167" s="213"/>
      <c r="AG167" s="213" t="s">
        <v>191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2">
      <c r="A168" s="220"/>
      <c r="B168" s="221"/>
      <c r="C168" s="246"/>
      <c r="D168" s="241"/>
      <c r="E168" s="241"/>
      <c r="F168" s="241"/>
      <c r="G168" s="241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144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>
      <c r="A169" s="232">
        <v>32</v>
      </c>
      <c r="B169" s="233" t="s">
        <v>710</v>
      </c>
      <c r="C169" s="244" t="s">
        <v>711</v>
      </c>
      <c r="D169" s="234" t="s">
        <v>281</v>
      </c>
      <c r="E169" s="235">
        <v>2</v>
      </c>
      <c r="F169" s="236"/>
      <c r="G169" s="237">
        <f>ROUND(E169*F169,2)</f>
        <v>0</v>
      </c>
      <c r="H169" s="236"/>
      <c r="I169" s="237">
        <f>ROUND(E169*H169,2)</f>
        <v>0</v>
      </c>
      <c r="J169" s="236"/>
      <c r="K169" s="237">
        <f>ROUND(E169*J169,2)</f>
        <v>0</v>
      </c>
      <c r="L169" s="237">
        <v>21</v>
      </c>
      <c r="M169" s="237">
        <f>G169*(1+L169/100)</f>
        <v>0</v>
      </c>
      <c r="N169" s="235">
        <v>8</v>
      </c>
      <c r="O169" s="235">
        <f>ROUND(E169*N169,2)</f>
        <v>16</v>
      </c>
      <c r="P169" s="235">
        <v>0</v>
      </c>
      <c r="Q169" s="235">
        <f>ROUND(E169*P169,2)</f>
        <v>0</v>
      </c>
      <c r="R169" s="237"/>
      <c r="S169" s="237" t="s">
        <v>159</v>
      </c>
      <c r="T169" s="238" t="s">
        <v>139</v>
      </c>
      <c r="U169" s="223">
        <v>0</v>
      </c>
      <c r="V169" s="223">
        <f>ROUND(E169*U169,2)</f>
        <v>0</v>
      </c>
      <c r="W169" s="223"/>
      <c r="X169" s="223" t="s">
        <v>267</v>
      </c>
      <c r="Y169" s="223" t="s">
        <v>140</v>
      </c>
      <c r="Z169" s="213"/>
      <c r="AA169" s="213"/>
      <c r="AB169" s="213"/>
      <c r="AC169" s="213"/>
      <c r="AD169" s="213"/>
      <c r="AE169" s="213"/>
      <c r="AF169" s="213"/>
      <c r="AG169" s="213" t="s">
        <v>268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2">
      <c r="A170" s="220"/>
      <c r="B170" s="221"/>
      <c r="C170" s="257" t="s">
        <v>709</v>
      </c>
      <c r="D170" s="252"/>
      <c r="E170" s="253">
        <v>2</v>
      </c>
      <c r="F170" s="223"/>
      <c r="G170" s="223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3"/>
      <c r="AA170" s="213"/>
      <c r="AB170" s="213"/>
      <c r="AC170" s="213"/>
      <c r="AD170" s="213"/>
      <c r="AE170" s="213"/>
      <c r="AF170" s="213"/>
      <c r="AG170" s="213" t="s">
        <v>191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>
      <c r="A171" s="220"/>
      <c r="B171" s="221"/>
      <c r="C171" s="246"/>
      <c r="D171" s="241"/>
      <c r="E171" s="241"/>
      <c r="F171" s="241"/>
      <c r="G171" s="241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144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>
      <c r="A172" s="232">
        <v>33</v>
      </c>
      <c r="B172" s="233" t="s">
        <v>712</v>
      </c>
      <c r="C172" s="244" t="s">
        <v>713</v>
      </c>
      <c r="D172" s="234" t="s">
        <v>714</v>
      </c>
      <c r="E172" s="235">
        <v>1</v>
      </c>
      <c r="F172" s="236"/>
      <c r="G172" s="237">
        <f>ROUND(E172*F172,2)</f>
        <v>0</v>
      </c>
      <c r="H172" s="236"/>
      <c r="I172" s="237">
        <f>ROUND(E172*H172,2)</f>
        <v>0</v>
      </c>
      <c r="J172" s="236"/>
      <c r="K172" s="237">
        <f>ROUND(E172*J172,2)</f>
        <v>0</v>
      </c>
      <c r="L172" s="237">
        <v>21</v>
      </c>
      <c r="M172" s="237">
        <f>G172*(1+L172/100)</f>
        <v>0</v>
      </c>
      <c r="N172" s="235">
        <v>0</v>
      </c>
      <c r="O172" s="235">
        <f>ROUND(E172*N172,2)</f>
        <v>0</v>
      </c>
      <c r="P172" s="235">
        <v>0</v>
      </c>
      <c r="Q172" s="235">
        <f>ROUND(E172*P172,2)</f>
        <v>0</v>
      </c>
      <c r="R172" s="237"/>
      <c r="S172" s="237" t="s">
        <v>159</v>
      </c>
      <c r="T172" s="238" t="s">
        <v>139</v>
      </c>
      <c r="U172" s="223">
        <v>0</v>
      </c>
      <c r="V172" s="223">
        <f>ROUND(E172*U172,2)</f>
        <v>0</v>
      </c>
      <c r="W172" s="223"/>
      <c r="X172" s="223" t="s">
        <v>267</v>
      </c>
      <c r="Y172" s="223" t="s">
        <v>140</v>
      </c>
      <c r="Z172" s="213"/>
      <c r="AA172" s="213"/>
      <c r="AB172" s="213"/>
      <c r="AC172" s="213"/>
      <c r="AD172" s="213"/>
      <c r="AE172" s="213"/>
      <c r="AF172" s="213"/>
      <c r="AG172" s="213" t="s">
        <v>268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2">
      <c r="A173" s="220"/>
      <c r="B173" s="221"/>
      <c r="C173" s="245" t="s">
        <v>715</v>
      </c>
      <c r="D173" s="240"/>
      <c r="E173" s="240"/>
      <c r="F173" s="240"/>
      <c r="G173" s="240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3"/>
      <c r="AA173" s="213"/>
      <c r="AB173" s="213"/>
      <c r="AC173" s="213"/>
      <c r="AD173" s="213"/>
      <c r="AE173" s="213"/>
      <c r="AF173" s="213"/>
      <c r="AG173" s="213" t="s">
        <v>143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2">
      <c r="A174" s="220"/>
      <c r="B174" s="221"/>
      <c r="C174" s="257" t="s">
        <v>716</v>
      </c>
      <c r="D174" s="252"/>
      <c r="E174" s="253">
        <v>1</v>
      </c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3"/>
      <c r="AA174" s="213"/>
      <c r="AB174" s="213"/>
      <c r="AC174" s="213"/>
      <c r="AD174" s="213"/>
      <c r="AE174" s="213"/>
      <c r="AF174" s="213"/>
      <c r="AG174" s="213" t="s">
        <v>191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>
      <c r="A175" s="220"/>
      <c r="B175" s="221"/>
      <c r="C175" s="246"/>
      <c r="D175" s="241"/>
      <c r="E175" s="241"/>
      <c r="F175" s="241"/>
      <c r="G175" s="241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3"/>
      <c r="AA175" s="213"/>
      <c r="AB175" s="213"/>
      <c r="AC175" s="213"/>
      <c r="AD175" s="213"/>
      <c r="AE175" s="213"/>
      <c r="AF175" s="213"/>
      <c r="AG175" s="213" t="s">
        <v>144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ht="33.75" outlineLevel="1">
      <c r="A176" s="232">
        <v>34</v>
      </c>
      <c r="B176" s="233" t="s">
        <v>717</v>
      </c>
      <c r="C176" s="244" t="s">
        <v>718</v>
      </c>
      <c r="D176" s="234" t="s">
        <v>281</v>
      </c>
      <c r="E176" s="235">
        <v>2</v>
      </c>
      <c r="F176" s="236"/>
      <c r="G176" s="237">
        <f>ROUND(E176*F176,2)</f>
        <v>0</v>
      </c>
      <c r="H176" s="236"/>
      <c r="I176" s="237">
        <f>ROUND(E176*H176,2)</f>
        <v>0</v>
      </c>
      <c r="J176" s="236"/>
      <c r="K176" s="237">
        <f>ROUND(E176*J176,2)</f>
        <v>0</v>
      </c>
      <c r="L176" s="237">
        <v>21</v>
      </c>
      <c r="M176" s="237">
        <f>G176*(1+L176/100)</f>
        <v>0</v>
      </c>
      <c r="N176" s="235">
        <v>4.9200000000000001E-2</v>
      </c>
      <c r="O176" s="235">
        <f>ROUND(E176*N176,2)</f>
        <v>0.1</v>
      </c>
      <c r="P176" s="235">
        <v>0</v>
      </c>
      <c r="Q176" s="235">
        <f>ROUND(E176*P176,2)</f>
        <v>0</v>
      </c>
      <c r="R176" s="237" t="s">
        <v>330</v>
      </c>
      <c r="S176" s="237" t="s">
        <v>138</v>
      </c>
      <c r="T176" s="238" t="s">
        <v>138</v>
      </c>
      <c r="U176" s="223">
        <v>0</v>
      </c>
      <c r="V176" s="223">
        <f>ROUND(E176*U176,2)</f>
        <v>0</v>
      </c>
      <c r="W176" s="223"/>
      <c r="X176" s="223" t="s">
        <v>331</v>
      </c>
      <c r="Y176" s="223" t="s">
        <v>140</v>
      </c>
      <c r="Z176" s="213"/>
      <c r="AA176" s="213"/>
      <c r="AB176" s="213"/>
      <c r="AC176" s="213"/>
      <c r="AD176" s="213"/>
      <c r="AE176" s="213"/>
      <c r="AF176" s="213"/>
      <c r="AG176" s="213" t="s">
        <v>332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2">
      <c r="A177" s="220"/>
      <c r="B177" s="221"/>
      <c r="C177" s="257" t="s">
        <v>719</v>
      </c>
      <c r="D177" s="252"/>
      <c r="E177" s="253">
        <v>2</v>
      </c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3"/>
      <c r="AA177" s="213"/>
      <c r="AB177" s="213"/>
      <c r="AC177" s="213"/>
      <c r="AD177" s="213"/>
      <c r="AE177" s="213"/>
      <c r="AF177" s="213"/>
      <c r="AG177" s="213" t="s">
        <v>191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2">
      <c r="A178" s="220"/>
      <c r="B178" s="221"/>
      <c r="C178" s="246"/>
      <c r="D178" s="241"/>
      <c r="E178" s="241"/>
      <c r="F178" s="241"/>
      <c r="G178" s="241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3"/>
      <c r="AA178" s="213"/>
      <c r="AB178" s="213"/>
      <c r="AC178" s="213"/>
      <c r="AD178" s="213"/>
      <c r="AE178" s="213"/>
      <c r="AF178" s="213"/>
      <c r="AG178" s="213" t="s">
        <v>144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22.5" outlineLevel="1">
      <c r="A179" s="232">
        <v>35</v>
      </c>
      <c r="B179" s="233" t="s">
        <v>720</v>
      </c>
      <c r="C179" s="244" t="s">
        <v>721</v>
      </c>
      <c r="D179" s="234" t="s">
        <v>281</v>
      </c>
      <c r="E179" s="235">
        <v>2</v>
      </c>
      <c r="F179" s="236"/>
      <c r="G179" s="237">
        <f>ROUND(E179*F179,2)</f>
        <v>0</v>
      </c>
      <c r="H179" s="236"/>
      <c r="I179" s="237">
        <f>ROUND(E179*H179,2)</f>
        <v>0</v>
      </c>
      <c r="J179" s="236"/>
      <c r="K179" s="237">
        <f>ROUND(E179*J179,2)</f>
        <v>0</v>
      </c>
      <c r="L179" s="237">
        <v>21</v>
      </c>
      <c r="M179" s="237">
        <f>G179*(1+L179/100)</f>
        <v>0</v>
      </c>
      <c r="N179" s="235">
        <v>9.0999999999999998E-2</v>
      </c>
      <c r="O179" s="235">
        <f>ROUND(E179*N179,2)</f>
        <v>0.18</v>
      </c>
      <c r="P179" s="235">
        <v>0</v>
      </c>
      <c r="Q179" s="235">
        <f>ROUND(E179*P179,2)</f>
        <v>0</v>
      </c>
      <c r="R179" s="237" t="s">
        <v>330</v>
      </c>
      <c r="S179" s="237" t="s">
        <v>138</v>
      </c>
      <c r="T179" s="238" t="s">
        <v>138</v>
      </c>
      <c r="U179" s="223">
        <v>0</v>
      </c>
      <c r="V179" s="223">
        <f>ROUND(E179*U179,2)</f>
        <v>0</v>
      </c>
      <c r="W179" s="223"/>
      <c r="X179" s="223" t="s">
        <v>331</v>
      </c>
      <c r="Y179" s="223" t="s">
        <v>140</v>
      </c>
      <c r="Z179" s="213"/>
      <c r="AA179" s="213"/>
      <c r="AB179" s="213"/>
      <c r="AC179" s="213"/>
      <c r="AD179" s="213"/>
      <c r="AE179" s="213"/>
      <c r="AF179" s="213"/>
      <c r="AG179" s="213" t="s">
        <v>654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2">
      <c r="A180" s="220"/>
      <c r="B180" s="221"/>
      <c r="C180" s="257" t="s">
        <v>722</v>
      </c>
      <c r="D180" s="252"/>
      <c r="E180" s="253">
        <v>2</v>
      </c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191</v>
      </c>
      <c r="AH180" s="213">
        <v>5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2">
      <c r="A181" s="220"/>
      <c r="B181" s="221"/>
      <c r="C181" s="246"/>
      <c r="D181" s="241"/>
      <c r="E181" s="241"/>
      <c r="F181" s="241"/>
      <c r="G181" s="241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144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22.5" outlineLevel="1">
      <c r="A182" s="232">
        <v>36</v>
      </c>
      <c r="B182" s="233" t="s">
        <v>723</v>
      </c>
      <c r="C182" s="244" t="s">
        <v>724</v>
      </c>
      <c r="D182" s="234" t="s">
        <v>281</v>
      </c>
      <c r="E182" s="235">
        <v>8</v>
      </c>
      <c r="F182" s="236"/>
      <c r="G182" s="237">
        <f>ROUND(E182*F182,2)</f>
        <v>0</v>
      </c>
      <c r="H182" s="236"/>
      <c r="I182" s="237">
        <f>ROUND(E182*H182,2)</f>
        <v>0</v>
      </c>
      <c r="J182" s="236"/>
      <c r="K182" s="237">
        <f>ROUND(E182*J182,2)</f>
        <v>0</v>
      </c>
      <c r="L182" s="237">
        <v>21</v>
      </c>
      <c r="M182" s="237">
        <f>G182*(1+L182/100)</f>
        <v>0</v>
      </c>
      <c r="N182" s="235">
        <v>5.3999999999999999E-2</v>
      </c>
      <c r="O182" s="235">
        <f>ROUND(E182*N182,2)</f>
        <v>0.43</v>
      </c>
      <c r="P182" s="235">
        <v>0</v>
      </c>
      <c r="Q182" s="235">
        <f>ROUND(E182*P182,2)</f>
        <v>0</v>
      </c>
      <c r="R182" s="237" t="s">
        <v>330</v>
      </c>
      <c r="S182" s="237" t="s">
        <v>138</v>
      </c>
      <c r="T182" s="238" t="s">
        <v>138</v>
      </c>
      <c r="U182" s="223">
        <v>0</v>
      </c>
      <c r="V182" s="223">
        <f>ROUND(E182*U182,2)</f>
        <v>0</v>
      </c>
      <c r="W182" s="223"/>
      <c r="X182" s="223" t="s">
        <v>331</v>
      </c>
      <c r="Y182" s="223" t="s">
        <v>140</v>
      </c>
      <c r="Z182" s="213"/>
      <c r="AA182" s="213"/>
      <c r="AB182" s="213"/>
      <c r="AC182" s="213"/>
      <c r="AD182" s="213"/>
      <c r="AE182" s="213"/>
      <c r="AF182" s="213"/>
      <c r="AG182" s="213" t="s">
        <v>332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2">
      <c r="A183" s="220"/>
      <c r="B183" s="221"/>
      <c r="C183" s="257" t="s">
        <v>725</v>
      </c>
      <c r="D183" s="252"/>
      <c r="E183" s="253">
        <v>8</v>
      </c>
      <c r="F183" s="223"/>
      <c r="G183" s="223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3"/>
      <c r="AA183" s="213"/>
      <c r="AB183" s="213"/>
      <c r="AC183" s="213"/>
      <c r="AD183" s="213"/>
      <c r="AE183" s="213"/>
      <c r="AF183" s="213"/>
      <c r="AG183" s="213" t="s">
        <v>191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2">
      <c r="A184" s="220"/>
      <c r="B184" s="221"/>
      <c r="C184" s="246"/>
      <c r="D184" s="241"/>
      <c r="E184" s="241"/>
      <c r="F184" s="241"/>
      <c r="G184" s="241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144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>
      <c r="A185" s="225" t="s">
        <v>133</v>
      </c>
      <c r="B185" s="226" t="s">
        <v>93</v>
      </c>
      <c r="C185" s="243" t="s">
        <v>94</v>
      </c>
      <c r="D185" s="227"/>
      <c r="E185" s="228"/>
      <c r="F185" s="229"/>
      <c r="G185" s="229">
        <f>SUMIF(AG186:AG191,"&lt;&gt;NOR",G186:G191)</f>
        <v>0</v>
      </c>
      <c r="H185" s="229"/>
      <c r="I185" s="229">
        <f>SUM(I186:I191)</f>
        <v>0</v>
      </c>
      <c r="J185" s="229"/>
      <c r="K185" s="229">
        <f>SUM(K186:K191)</f>
        <v>0</v>
      </c>
      <c r="L185" s="229"/>
      <c r="M185" s="229">
        <f>SUM(M186:M191)</f>
        <v>0</v>
      </c>
      <c r="N185" s="228"/>
      <c r="O185" s="228">
        <f>SUM(O186:O191)</f>
        <v>0.02</v>
      </c>
      <c r="P185" s="228"/>
      <c r="Q185" s="228">
        <f>SUM(Q186:Q191)</f>
        <v>0</v>
      </c>
      <c r="R185" s="229"/>
      <c r="S185" s="229"/>
      <c r="T185" s="230"/>
      <c r="U185" s="224"/>
      <c r="V185" s="224">
        <f>SUM(V186:V191)</f>
        <v>0.78</v>
      </c>
      <c r="W185" s="224"/>
      <c r="X185" s="224"/>
      <c r="Y185" s="224"/>
      <c r="AG185" t="s">
        <v>134</v>
      </c>
    </row>
    <row r="186" spans="1:60" ht="22.5" outlineLevel="1">
      <c r="A186" s="232">
        <v>37</v>
      </c>
      <c r="B186" s="233" t="s">
        <v>726</v>
      </c>
      <c r="C186" s="244" t="s">
        <v>727</v>
      </c>
      <c r="D186" s="234" t="s">
        <v>281</v>
      </c>
      <c r="E186" s="235">
        <v>6</v>
      </c>
      <c r="F186" s="236"/>
      <c r="G186" s="237">
        <f>ROUND(E186*F186,2)</f>
        <v>0</v>
      </c>
      <c r="H186" s="236"/>
      <c r="I186" s="237">
        <f>ROUND(E186*H186,2)</f>
        <v>0</v>
      </c>
      <c r="J186" s="236"/>
      <c r="K186" s="237">
        <f>ROUND(E186*J186,2)</f>
        <v>0</v>
      </c>
      <c r="L186" s="237">
        <v>21</v>
      </c>
      <c r="M186" s="237">
        <f>G186*(1+L186/100)</f>
        <v>0</v>
      </c>
      <c r="N186" s="235">
        <v>1.8799999999999999E-3</v>
      </c>
      <c r="O186" s="235">
        <f>ROUND(E186*N186,2)</f>
        <v>0.01</v>
      </c>
      <c r="P186" s="235">
        <v>0</v>
      </c>
      <c r="Q186" s="235">
        <f>ROUND(E186*P186,2)</f>
        <v>0</v>
      </c>
      <c r="R186" s="237" t="s">
        <v>728</v>
      </c>
      <c r="S186" s="237" t="s">
        <v>138</v>
      </c>
      <c r="T186" s="238" t="s">
        <v>138</v>
      </c>
      <c r="U186" s="223">
        <v>0.13</v>
      </c>
      <c r="V186" s="223">
        <f>ROUND(E186*U186,2)</f>
        <v>0.78</v>
      </c>
      <c r="W186" s="223"/>
      <c r="X186" s="223" t="s">
        <v>186</v>
      </c>
      <c r="Y186" s="223" t="s">
        <v>140</v>
      </c>
      <c r="Z186" s="213"/>
      <c r="AA186" s="213"/>
      <c r="AB186" s="213"/>
      <c r="AC186" s="213"/>
      <c r="AD186" s="213"/>
      <c r="AE186" s="213"/>
      <c r="AF186" s="213"/>
      <c r="AG186" s="213" t="s">
        <v>187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2">
      <c r="A187" s="220"/>
      <c r="B187" s="221"/>
      <c r="C187" s="257" t="s">
        <v>729</v>
      </c>
      <c r="D187" s="252"/>
      <c r="E187" s="253">
        <v>6</v>
      </c>
      <c r="F187" s="223"/>
      <c r="G187" s="223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23"/>
      <c r="Z187" s="213"/>
      <c r="AA187" s="213"/>
      <c r="AB187" s="213"/>
      <c r="AC187" s="213"/>
      <c r="AD187" s="213"/>
      <c r="AE187" s="213"/>
      <c r="AF187" s="213"/>
      <c r="AG187" s="213" t="s">
        <v>191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2">
      <c r="A188" s="220"/>
      <c r="B188" s="221"/>
      <c r="C188" s="246"/>
      <c r="D188" s="241"/>
      <c r="E188" s="241"/>
      <c r="F188" s="241"/>
      <c r="G188" s="241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144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>
      <c r="A189" s="232">
        <v>38</v>
      </c>
      <c r="B189" s="233" t="s">
        <v>730</v>
      </c>
      <c r="C189" s="244" t="s">
        <v>731</v>
      </c>
      <c r="D189" s="234" t="s">
        <v>281</v>
      </c>
      <c r="E189" s="235">
        <v>6</v>
      </c>
      <c r="F189" s="236"/>
      <c r="G189" s="237">
        <f>ROUND(E189*F189,2)</f>
        <v>0</v>
      </c>
      <c r="H189" s="236"/>
      <c r="I189" s="237">
        <f>ROUND(E189*H189,2)</f>
        <v>0</v>
      </c>
      <c r="J189" s="236"/>
      <c r="K189" s="237">
        <f>ROUND(E189*J189,2)</f>
        <v>0</v>
      </c>
      <c r="L189" s="237">
        <v>21</v>
      </c>
      <c r="M189" s="237">
        <f>G189*(1+L189/100)</f>
        <v>0</v>
      </c>
      <c r="N189" s="235">
        <v>1.5E-3</v>
      </c>
      <c r="O189" s="235">
        <f>ROUND(E189*N189,2)</f>
        <v>0.01</v>
      </c>
      <c r="P189" s="235">
        <v>0</v>
      </c>
      <c r="Q189" s="235">
        <f>ROUND(E189*P189,2)</f>
        <v>0</v>
      </c>
      <c r="R189" s="237" t="s">
        <v>330</v>
      </c>
      <c r="S189" s="237" t="s">
        <v>138</v>
      </c>
      <c r="T189" s="238" t="s">
        <v>138</v>
      </c>
      <c r="U189" s="223">
        <v>0</v>
      </c>
      <c r="V189" s="223">
        <f>ROUND(E189*U189,2)</f>
        <v>0</v>
      </c>
      <c r="W189" s="223"/>
      <c r="X189" s="223" t="s">
        <v>331</v>
      </c>
      <c r="Y189" s="223" t="s">
        <v>140</v>
      </c>
      <c r="Z189" s="213"/>
      <c r="AA189" s="213"/>
      <c r="AB189" s="213"/>
      <c r="AC189" s="213"/>
      <c r="AD189" s="213"/>
      <c r="AE189" s="213"/>
      <c r="AF189" s="213"/>
      <c r="AG189" s="213" t="s">
        <v>332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2">
      <c r="A190" s="220"/>
      <c r="B190" s="221"/>
      <c r="C190" s="257" t="s">
        <v>732</v>
      </c>
      <c r="D190" s="252"/>
      <c r="E190" s="253">
        <v>6</v>
      </c>
      <c r="F190" s="223"/>
      <c r="G190" s="223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3"/>
      <c r="AA190" s="213"/>
      <c r="AB190" s="213"/>
      <c r="AC190" s="213"/>
      <c r="AD190" s="213"/>
      <c r="AE190" s="213"/>
      <c r="AF190" s="213"/>
      <c r="AG190" s="213" t="s">
        <v>191</v>
      </c>
      <c r="AH190" s="213">
        <v>5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2">
      <c r="A191" s="220"/>
      <c r="B191" s="221"/>
      <c r="C191" s="246"/>
      <c r="D191" s="241"/>
      <c r="E191" s="241"/>
      <c r="F191" s="241"/>
      <c r="G191" s="241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3"/>
      <c r="AA191" s="213"/>
      <c r="AB191" s="213"/>
      <c r="AC191" s="213"/>
      <c r="AD191" s="213"/>
      <c r="AE191" s="213"/>
      <c r="AF191" s="213"/>
      <c r="AG191" s="213" t="s">
        <v>144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>
      <c r="A192" s="225" t="s">
        <v>133</v>
      </c>
      <c r="B192" s="226" t="s">
        <v>97</v>
      </c>
      <c r="C192" s="243" t="s">
        <v>98</v>
      </c>
      <c r="D192" s="227"/>
      <c r="E192" s="228"/>
      <c r="F192" s="229"/>
      <c r="G192" s="229">
        <f>SUMIF(AG193:AG196,"&lt;&gt;NOR",G193:G196)</f>
        <v>0</v>
      </c>
      <c r="H192" s="229"/>
      <c r="I192" s="229">
        <f>SUM(I193:I196)</f>
        <v>0</v>
      </c>
      <c r="J192" s="229"/>
      <c r="K192" s="229">
        <f>SUM(K193:K196)</f>
        <v>0</v>
      </c>
      <c r="L192" s="229"/>
      <c r="M192" s="229">
        <f>SUM(M193:M196)</f>
        <v>0</v>
      </c>
      <c r="N192" s="228"/>
      <c r="O192" s="228">
        <f>SUM(O193:O196)</f>
        <v>0</v>
      </c>
      <c r="P192" s="228"/>
      <c r="Q192" s="228">
        <f>SUM(Q193:Q196)</f>
        <v>0</v>
      </c>
      <c r="R192" s="229"/>
      <c r="S192" s="229"/>
      <c r="T192" s="230"/>
      <c r="U192" s="224"/>
      <c r="V192" s="224">
        <f>SUM(V193:V196)</f>
        <v>11.27</v>
      </c>
      <c r="W192" s="224"/>
      <c r="X192" s="224"/>
      <c r="Y192" s="224"/>
      <c r="AG192" t="s">
        <v>134</v>
      </c>
    </row>
    <row r="193" spans="1:60" ht="22.5" outlineLevel="1">
      <c r="A193" s="232">
        <v>39</v>
      </c>
      <c r="B193" s="233" t="s">
        <v>733</v>
      </c>
      <c r="C193" s="244" t="s">
        <v>734</v>
      </c>
      <c r="D193" s="234" t="s">
        <v>360</v>
      </c>
      <c r="E193" s="235">
        <v>53.306600000000003</v>
      </c>
      <c r="F193" s="236"/>
      <c r="G193" s="237">
        <f>ROUND(E193*F193,2)</f>
        <v>0</v>
      </c>
      <c r="H193" s="236"/>
      <c r="I193" s="237">
        <f>ROUND(E193*H193,2)</f>
        <v>0</v>
      </c>
      <c r="J193" s="236"/>
      <c r="K193" s="237">
        <f>ROUND(E193*J193,2)</f>
        <v>0</v>
      </c>
      <c r="L193" s="237">
        <v>21</v>
      </c>
      <c r="M193" s="237">
        <f>G193*(1+L193/100)</f>
        <v>0</v>
      </c>
      <c r="N193" s="235">
        <v>0</v>
      </c>
      <c r="O193" s="235">
        <f>ROUND(E193*N193,2)</f>
        <v>0</v>
      </c>
      <c r="P193" s="235">
        <v>0</v>
      </c>
      <c r="Q193" s="235">
        <f>ROUND(E193*P193,2)</f>
        <v>0</v>
      </c>
      <c r="R193" s="237" t="s">
        <v>663</v>
      </c>
      <c r="S193" s="237" t="s">
        <v>138</v>
      </c>
      <c r="T193" s="238" t="s">
        <v>138</v>
      </c>
      <c r="U193" s="223">
        <v>0.21149999999999999</v>
      </c>
      <c r="V193" s="223">
        <f>ROUND(E193*U193,2)</f>
        <v>11.27</v>
      </c>
      <c r="W193" s="223"/>
      <c r="X193" s="223" t="s">
        <v>378</v>
      </c>
      <c r="Y193" s="223" t="s">
        <v>140</v>
      </c>
      <c r="Z193" s="213"/>
      <c r="AA193" s="213"/>
      <c r="AB193" s="213"/>
      <c r="AC193" s="213"/>
      <c r="AD193" s="213"/>
      <c r="AE193" s="213"/>
      <c r="AF193" s="213"/>
      <c r="AG193" s="213" t="s">
        <v>379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2">
      <c r="A194" s="220"/>
      <c r="B194" s="221"/>
      <c r="C194" s="256" t="s">
        <v>735</v>
      </c>
      <c r="D194" s="254"/>
      <c r="E194" s="254"/>
      <c r="F194" s="254"/>
      <c r="G194" s="254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3"/>
      <c r="AA194" s="213"/>
      <c r="AB194" s="213"/>
      <c r="AC194" s="213"/>
      <c r="AD194" s="213"/>
      <c r="AE194" s="213"/>
      <c r="AF194" s="213"/>
      <c r="AG194" s="213" t="s">
        <v>189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2">
      <c r="A195" s="220"/>
      <c r="B195" s="221"/>
      <c r="C195" s="247" t="s">
        <v>736</v>
      </c>
      <c r="D195" s="242"/>
      <c r="E195" s="242"/>
      <c r="F195" s="242"/>
      <c r="G195" s="242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143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2">
      <c r="A196" s="220"/>
      <c r="B196" s="221"/>
      <c r="C196" s="246"/>
      <c r="D196" s="241"/>
      <c r="E196" s="241"/>
      <c r="F196" s="241"/>
      <c r="G196" s="241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3"/>
      <c r="AA196" s="213"/>
      <c r="AB196" s="213"/>
      <c r="AC196" s="213"/>
      <c r="AD196" s="213"/>
      <c r="AE196" s="213"/>
      <c r="AF196" s="213"/>
      <c r="AG196" s="213" t="s">
        <v>144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>
      <c r="A197" s="3"/>
      <c r="B197" s="4"/>
      <c r="C197" s="248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E197">
        <v>12</v>
      </c>
      <c r="AF197">
        <v>21</v>
      </c>
      <c r="AG197" t="s">
        <v>119</v>
      </c>
    </row>
    <row r="198" spans="1:60">
      <c r="A198" s="216"/>
      <c r="B198" s="217" t="s">
        <v>29</v>
      </c>
      <c r="C198" s="249"/>
      <c r="D198" s="218"/>
      <c r="E198" s="219"/>
      <c r="F198" s="219"/>
      <c r="G198" s="231">
        <f>G8+G106+G112+G143+G185+G192</f>
        <v>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E198">
        <f>SUMIF(L7:L196,AE197,G7:G196)</f>
        <v>0</v>
      </c>
      <c r="AF198">
        <f>SUMIF(L7:L196,AF197,G7:G196)</f>
        <v>0</v>
      </c>
      <c r="AG198" t="s">
        <v>179</v>
      </c>
    </row>
    <row r="199" spans="1:60">
      <c r="A199" s="251" t="s">
        <v>402</v>
      </c>
      <c r="B199" s="251"/>
      <c r="C199" s="248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60">
      <c r="A200" s="3"/>
      <c r="B200" s="4" t="s">
        <v>737</v>
      </c>
      <c r="C200" s="248" t="s">
        <v>738</v>
      </c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G200" t="s">
        <v>405</v>
      </c>
    </row>
    <row r="201" spans="1:60">
      <c r="A201" s="3"/>
      <c r="B201" s="4" t="s">
        <v>739</v>
      </c>
      <c r="C201" s="248" t="s">
        <v>740</v>
      </c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G201" t="s">
        <v>408</v>
      </c>
    </row>
    <row r="202" spans="1:60">
      <c r="A202" s="3"/>
      <c r="B202" s="4"/>
      <c r="C202" s="248" t="s">
        <v>741</v>
      </c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G202" t="s">
        <v>410</v>
      </c>
    </row>
    <row r="203" spans="1:60">
      <c r="A203" s="3"/>
      <c r="B203" s="4"/>
      <c r="C203" s="248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60">
      <c r="C204" s="250"/>
      <c r="D204" s="10"/>
      <c r="AG204" t="s">
        <v>180</v>
      </c>
    </row>
    <row r="205" spans="1:60">
      <c r="D205" s="10"/>
    </row>
    <row r="206" spans="1:60">
      <c r="D206" s="10"/>
    </row>
    <row r="207" spans="1:60">
      <c r="D207" s="10"/>
    </row>
    <row r="208" spans="1:60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 formatRows="0"/>
  <mergeCells count="72">
    <mergeCell ref="C195:G195"/>
    <mergeCell ref="C196:G196"/>
    <mergeCell ref="C178:G178"/>
    <mergeCell ref="C181:G181"/>
    <mergeCell ref="C184:G184"/>
    <mergeCell ref="C188:G188"/>
    <mergeCell ref="C191:G191"/>
    <mergeCell ref="C194:G194"/>
    <mergeCell ref="C164:G164"/>
    <mergeCell ref="C166:G166"/>
    <mergeCell ref="C168:G168"/>
    <mergeCell ref="C171:G171"/>
    <mergeCell ref="C173:G173"/>
    <mergeCell ref="C175:G175"/>
    <mergeCell ref="C148:G148"/>
    <mergeCell ref="C150:G150"/>
    <mergeCell ref="C153:G153"/>
    <mergeCell ref="C157:G157"/>
    <mergeCell ref="C159:G159"/>
    <mergeCell ref="C161:G161"/>
    <mergeCell ref="C130:G130"/>
    <mergeCell ref="C132:G132"/>
    <mergeCell ref="C137:G137"/>
    <mergeCell ref="C139:G139"/>
    <mergeCell ref="C142:G142"/>
    <mergeCell ref="C145:G145"/>
    <mergeCell ref="C114:G114"/>
    <mergeCell ref="C116:G116"/>
    <mergeCell ref="C118:G118"/>
    <mergeCell ref="C121:G121"/>
    <mergeCell ref="C125:G125"/>
    <mergeCell ref="C127:G127"/>
    <mergeCell ref="C94:G94"/>
    <mergeCell ref="C97:G97"/>
    <mergeCell ref="C100:G100"/>
    <mergeCell ref="C105:G105"/>
    <mergeCell ref="C108:G108"/>
    <mergeCell ref="C111:G111"/>
    <mergeCell ref="C72:G72"/>
    <mergeCell ref="C75:G75"/>
    <mergeCell ref="C78:G78"/>
    <mergeCell ref="C80:G80"/>
    <mergeCell ref="C81:G81"/>
    <mergeCell ref="C92:G92"/>
    <mergeCell ref="C51:G51"/>
    <mergeCell ref="C53:G53"/>
    <mergeCell ref="C55:G55"/>
    <mergeCell ref="C57:G57"/>
    <mergeCell ref="C63:G63"/>
    <mergeCell ref="C65:G65"/>
    <mergeCell ref="C36:G36"/>
    <mergeCell ref="C38:G38"/>
    <mergeCell ref="C41:G41"/>
    <mergeCell ref="C43:G43"/>
    <mergeCell ref="C45:G45"/>
    <mergeCell ref="C47:G47"/>
    <mergeCell ref="C23:G23"/>
    <mergeCell ref="C25:G25"/>
    <mergeCell ref="C27:G27"/>
    <mergeCell ref="C29:G29"/>
    <mergeCell ref="C32:G32"/>
    <mergeCell ref="C34:G34"/>
    <mergeCell ref="A1:G1"/>
    <mergeCell ref="C2:G2"/>
    <mergeCell ref="C3:G3"/>
    <mergeCell ref="C4:G4"/>
    <mergeCell ref="A199:B199"/>
    <mergeCell ref="C10:G10"/>
    <mergeCell ref="C12:G12"/>
    <mergeCell ref="C14:G14"/>
    <mergeCell ref="C16:G16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181</v>
      </c>
      <c r="B1" s="198"/>
      <c r="C1" s="198"/>
      <c r="D1" s="198"/>
      <c r="E1" s="198"/>
      <c r="F1" s="198"/>
      <c r="G1" s="198"/>
      <c r="AG1" t="s">
        <v>105</v>
      </c>
    </row>
    <row r="2" spans="1:60" ht="24.95" customHeight="1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106</v>
      </c>
    </row>
    <row r="3" spans="1:60" ht="24.95" customHeight="1">
      <c r="A3" s="199" t="s">
        <v>8</v>
      </c>
      <c r="B3" s="49" t="s">
        <v>57</v>
      </c>
      <c r="C3" s="202" t="s">
        <v>58</v>
      </c>
      <c r="D3" s="200"/>
      <c r="E3" s="200"/>
      <c r="F3" s="200"/>
      <c r="G3" s="201"/>
      <c r="AC3" s="177" t="s">
        <v>583</v>
      </c>
      <c r="AG3" t="s">
        <v>109</v>
      </c>
    </row>
    <row r="4" spans="1:60" ht="24.95" customHeight="1">
      <c r="A4" s="203" t="s">
        <v>9</v>
      </c>
      <c r="B4" s="204" t="s">
        <v>61</v>
      </c>
      <c r="C4" s="205" t="s">
        <v>62</v>
      </c>
      <c r="D4" s="206"/>
      <c r="E4" s="206"/>
      <c r="F4" s="206"/>
      <c r="G4" s="207"/>
      <c r="AG4" t="s">
        <v>110</v>
      </c>
    </row>
    <row r="5" spans="1:60">
      <c r="D5" s="10"/>
    </row>
    <row r="6" spans="1:60" ht="38.25">
      <c r="A6" s="209" t="s">
        <v>111</v>
      </c>
      <c r="B6" s="211" t="s">
        <v>112</v>
      </c>
      <c r="C6" s="211" t="s">
        <v>113</v>
      </c>
      <c r="D6" s="210" t="s">
        <v>114</v>
      </c>
      <c r="E6" s="209" t="s">
        <v>115</v>
      </c>
      <c r="F6" s="208" t="s">
        <v>116</v>
      </c>
      <c r="G6" s="209" t="s">
        <v>29</v>
      </c>
      <c r="H6" s="212" t="s">
        <v>30</v>
      </c>
      <c r="I6" s="212" t="s">
        <v>117</v>
      </c>
      <c r="J6" s="212" t="s">
        <v>31</v>
      </c>
      <c r="K6" s="212" t="s">
        <v>118</v>
      </c>
      <c r="L6" s="212" t="s">
        <v>119</v>
      </c>
      <c r="M6" s="212" t="s">
        <v>120</v>
      </c>
      <c r="N6" s="212" t="s">
        <v>121</v>
      </c>
      <c r="O6" s="212" t="s">
        <v>122</v>
      </c>
      <c r="P6" s="212" t="s">
        <v>123</v>
      </c>
      <c r="Q6" s="212" t="s">
        <v>124</v>
      </c>
      <c r="R6" s="212" t="s">
        <v>125</v>
      </c>
      <c r="S6" s="212" t="s">
        <v>126</v>
      </c>
      <c r="T6" s="212" t="s">
        <v>127</v>
      </c>
      <c r="U6" s="212" t="s">
        <v>128</v>
      </c>
      <c r="V6" s="212" t="s">
        <v>129</v>
      </c>
      <c r="W6" s="212" t="s">
        <v>130</v>
      </c>
      <c r="X6" s="212" t="s">
        <v>131</v>
      </c>
      <c r="Y6" s="212" t="s">
        <v>132</v>
      </c>
    </row>
    <row r="7" spans="1:60" hidden="1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>
      <c r="A8" s="225" t="s">
        <v>133</v>
      </c>
      <c r="B8" s="226" t="s">
        <v>79</v>
      </c>
      <c r="C8" s="243" t="s">
        <v>80</v>
      </c>
      <c r="D8" s="227"/>
      <c r="E8" s="228"/>
      <c r="F8" s="229"/>
      <c r="G8" s="229">
        <f>SUMIF(AG9:AG82,"&lt;&gt;NOR",G9:G82)</f>
        <v>0</v>
      </c>
      <c r="H8" s="229"/>
      <c r="I8" s="229">
        <f>SUM(I9:I82)</f>
        <v>0</v>
      </c>
      <c r="J8" s="229"/>
      <c r="K8" s="229">
        <f>SUM(K9:K82)</f>
        <v>0</v>
      </c>
      <c r="L8" s="229"/>
      <c r="M8" s="229">
        <f>SUM(M9:M82)</f>
        <v>0</v>
      </c>
      <c r="N8" s="228"/>
      <c r="O8" s="228">
        <f>SUM(O9:O82)</f>
        <v>218.46</v>
      </c>
      <c r="P8" s="228"/>
      <c r="Q8" s="228">
        <f>SUM(Q9:Q82)</f>
        <v>0</v>
      </c>
      <c r="R8" s="229"/>
      <c r="S8" s="229"/>
      <c r="T8" s="230"/>
      <c r="U8" s="224"/>
      <c r="V8" s="224">
        <f>SUM(V9:V82)</f>
        <v>532.27</v>
      </c>
      <c r="W8" s="224"/>
      <c r="X8" s="224"/>
      <c r="Y8" s="224"/>
      <c r="AG8" t="s">
        <v>134</v>
      </c>
    </row>
    <row r="9" spans="1:60" outlineLevel="1">
      <c r="A9" s="232">
        <v>1</v>
      </c>
      <c r="B9" s="233" t="s">
        <v>742</v>
      </c>
      <c r="C9" s="244" t="s">
        <v>743</v>
      </c>
      <c r="D9" s="234" t="s">
        <v>209</v>
      </c>
      <c r="E9" s="235">
        <v>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2.478E-2</v>
      </c>
      <c r="O9" s="235">
        <f>ROUND(E9*N9,2)</f>
        <v>0.05</v>
      </c>
      <c r="P9" s="235">
        <v>0</v>
      </c>
      <c r="Q9" s="235">
        <f>ROUND(E9*P9,2)</f>
        <v>0</v>
      </c>
      <c r="R9" s="237" t="s">
        <v>216</v>
      </c>
      <c r="S9" s="237" t="s">
        <v>138</v>
      </c>
      <c r="T9" s="238" t="s">
        <v>138</v>
      </c>
      <c r="U9" s="223">
        <v>0.55000000000000004</v>
      </c>
      <c r="V9" s="223">
        <f>ROUND(E9*U9,2)</f>
        <v>1.1000000000000001</v>
      </c>
      <c r="W9" s="223"/>
      <c r="X9" s="223" t="s">
        <v>186</v>
      </c>
      <c r="Y9" s="223" t="s">
        <v>140</v>
      </c>
      <c r="Z9" s="213"/>
      <c r="AA9" s="213"/>
      <c r="AB9" s="213"/>
      <c r="AC9" s="213"/>
      <c r="AD9" s="213"/>
      <c r="AE9" s="213"/>
      <c r="AF9" s="213"/>
      <c r="AG9" s="213" t="s">
        <v>187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2">
      <c r="A10" s="220"/>
      <c r="B10" s="221"/>
      <c r="C10" s="256" t="s">
        <v>744</v>
      </c>
      <c r="D10" s="254"/>
      <c r="E10" s="254"/>
      <c r="F10" s="254"/>
      <c r="G10" s="254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189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213"/>
      <c r="BC10" s="213"/>
      <c r="BD10" s="213"/>
      <c r="BE10" s="213"/>
      <c r="BF10" s="213"/>
      <c r="BG10" s="213"/>
      <c r="BH10" s="213"/>
    </row>
    <row r="11" spans="1:60" outlineLevel="2">
      <c r="A11" s="220"/>
      <c r="B11" s="221"/>
      <c r="C11" s="257" t="s">
        <v>745</v>
      </c>
      <c r="D11" s="252"/>
      <c r="E11" s="253">
        <v>2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191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>
      <c r="A12" s="220"/>
      <c r="B12" s="221"/>
      <c r="C12" s="246"/>
      <c r="D12" s="241"/>
      <c r="E12" s="241"/>
      <c r="F12" s="241"/>
      <c r="G12" s="241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144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>
      <c r="A13" s="232">
        <v>2</v>
      </c>
      <c r="B13" s="233" t="s">
        <v>746</v>
      </c>
      <c r="C13" s="244" t="s">
        <v>747</v>
      </c>
      <c r="D13" s="234" t="s">
        <v>215</v>
      </c>
      <c r="E13" s="235">
        <v>193.35650000000001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5">
        <v>0</v>
      </c>
      <c r="O13" s="235">
        <f>ROUND(E13*N13,2)</f>
        <v>0</v>
      </c>
      <c r="P13" s="235">
        <v>0</v>
      </c>
      <c r="Q13" s="235">
        <f>ROUND(E13*P13,2)</f>
        <v>0</v>
      </c>
      <c r="R13" s="237" t="s">
        <v>216</v>
      </c>
      <c r="S13" s="237" t="s">
        <v>138</v>
      </c>
      <c r="T13" s="238" t="s">
        <v>138</v>
      </c>
      <c r="U13" s="223">
        <v>0.16</v>
      </c>
      <c r="V13" s="223">
        <f>ROUND(E13*U13,2)</f>
        <v>30.94</v>
      </c>
      <c r="W13" s="223"/>
      <c r="X13" s="223" t="s">
        <v>186</v>
      </c>
      <c r="Y13" s="223" t="s">
        <v>140</v>
      </c>
      <c r="Z13" s="213"/>
      <c r="AA13" s="213"/>
      <c r="AB13" s="213"/>
      <c r="AC13" s="213"/>
      <c r="AD13" s="213"/>
      <c r="AE13" s="213"/>
      <c r="AF13" s="213"/>
      <c r="AG13" s="213" t="s">
        <v>262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33.75" outlineLevel="2">
      <c r="A14" s="220"/>
      <c r="B14" s="221"/>
      <c r="C14" s="256" t="s">
        <v>225</v>
      </c>
      <c r="D14" s="254"/>
      <c r="E14" s="254"/>
      <c r="F14" s="254"/>
      <c r="G14" s="254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189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39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213"/>
      <c r="BC14" s="213"/>
      <c r="BD14" s="213"/>
      <c r="BE14" s="213"/>
      <c r="BF14" s="213"/>
      <c r="BG14" s="213"/>
      <c r="BH14" s="213"/>
    </row>
    <row r="15" spans="1:60" outlineLevel="2">
      <c r="A15" s="220"/>
      <c r="B15" s="221"/>
      <c r="C15" s="257" t="s">
        <v>614</v>
      </c>
      <c r="D15" s="252"/>
      <c r="E15" s="253"/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191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3">
      <c r="A16" s="220"/>
      <c r="B16" s="221"/>
      <c r="C16" s="257" t="s">
        <v>748</v>
      </c>
      <c r="D16" s="252"/>
      <c r="E16" s="253">
        <v>6.45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191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>
      <c r="A17" s="220"/>
      <c r="B17" s="221"/>
      <c r="C17" s="257" t="s">
        <v>749</v>
      </c>
      <c r="D17" s="252"/>
      <c r="E17" s="253">
        <v>169.23500000000001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191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3">
      <c r="A18" s="220"/>
      <c r="B18" s="221"/>
      <c r="C18" s="257" t="s">
        <v>750</v>
      </c>
      <c r="D18" s="252"/>
      <c r="E18" s="253"/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191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3">
      <c r="A19" s="220"/>
      <c r="B19" s="221"/>
      <c r="C19" s="257" t="s">
        <v>751</v>
      </c>
      <c r="D19" s="252"/>
      <c r="E19" s="253">
        <v>17.671500000000002</v>
      </c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191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>
      <c r="A20" s="220"/>
      <c r="B20" s="221"/>
      <c r="C20" s="246"/>
      <c r="D20" s="241"/>
      <c r="E20" s="241"/>
      <c r="F20" s="241"/>
      <c r="G20" s="241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144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>
      <c r="A21" s="232">
        <v>3</v>
      </c>
      <c r="B21" s="233" t="s">
        <v>616</v>
      </c>
      <c r="C21" s="244" t="s">
        <v>617</v>
      </c>
      <c r="D21" s="234" t="s">
        <v>215</v>
      </c>
      <c r="E21" s="235">
        <v>193.35650000000001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5">
        <v>0</v>
      </c>
      <c r="O21" s="235">
        <f>ROUND(E21*N21,2)</f>
        <v>0</v>
      </c>
      <c r="P21" s="235">
        <v>0</v>
      </c>
      <c r="Q21" s="235">
        <f>ROUND(E21*P21,2)</f>
        <v>0</v>
      </c>
      <c r="R21" s="237" t="s">
        <v>216</v>
      </c>
      <c r="S21" s="237" t="s">
        <v>138</v>
      </c>
      <c r="T21" s="238" t="s">
        <v>138</v>
      </c>
      <c r="U21" s="223">
        <v>8.4000000000000005E-2</v>
      </c>
      <c r="V21" s="223">
        <f>ROUND(E21*U21,2)</f>
        <v>16.239999999999998</v>
      </c>
      <c r="W21" s="223"/>
      <c r="X21" s="223" t="s">
        <v>186</v>
      </c>
      <c r="Y21" s="223" t="s">
        <v>140</v>
      </c>
      <c r="Z21" s="213"/>
      <c r="AA21" s="213"/>
      <c r="AB21" s="213"/>
      <c r="AC21" s="213"/>
      <c r="AD21" s="213"/>
      <c r="AE21" s="213"/>
      <c r="AF21" s="213"/>
      <c r="AG21" s="213" t="s">
        <v>262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33.75" outlineLevel="2">
      <c r="A22" s="220"/>
      <c r="B22" s="221"/>
      <c r="C22" s="256" t="s">
        <v>225</v>
      </c>
      <c r="D22" s="254"/>
      <c r="E22" s="254"/>
      <c r="F22" s="254"/>
      <c r="G22" s="254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189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39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" s="213"/>
      <c r="BC22" s="213"/>
      <c r="BD22" s="213"/>
      <c r="BE22" s="213"/>
      <c r="BF22" s="213"/>
      <c r="BG22" s="213"/>
      <c r="BH22" s="213"/>
    </row>
    <row r="23" spans="1:60" outlineLevel="2">
      <c r="A23" s="220"/>
      <c r="B23" s="221"/>
      <c r="C23" s="257" t="s">
        <v>752</v>
      </c>
      <c r="D23" s="252"/>
      <c r="E23" s="253">
        <v>193.35650000000001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191</v>
      </c>
      <c r="AH23" s="213">
        <v>5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>
      <c r="A24" s="220"/>
      <c r="B24" s="221"/>
      <c r="C24" s="246"/>
      <c r="D24" s="241"/>
      <c r="E24" s="241"/>
      <c r="F24" s="241"/>
      <c r="G24" s="241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144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>
      <c r="A25" s="232">
        <v>4</v>
      </c>
      <c r="B25" s="233" t="s">
        <v>619</v>
      </c>
      <c r="C25" s="244" t="s">
        <v>620</v>
      </c>
      <c r="D25" s="234" t="s">
        <v>184</v>
      </c>
      <c r="E25" s="235">
        <v>351.37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5">
        <v>9.8999999999999999E-4</v>
      </c>
      <c r="O25" s="235">
        <f>ROUND(E25*N25,2)</f>
        <v>0.35</v>
      </c>
      <c r="P25" s="235">
        <v>0</v>
      </c>
      <c r="Q25" s="235">
        <f>ROUND(E25*P25,2)</f>
        <v>0</v>
      </c>
      <c r="R25" s="237" t="s">
        <v>216</v>
      </c>
      <c r="S25" s="237" t="s">
        <v>138</v>
      </c>
      <c r="T25" s="238" t="s">
        <v>138</v>
      </c>
      <c r="U25" s="223">
        <v>0.24</v>
      </c>
      <c r="V25" s="223">
        <f>ROUND(E25*U25,2)</f>
        <v>84.33</v>
      </c>
      <c r="W25" s="223"/>
      <c r="X25" s="223" t="s">
        <v>186</v>
      </c>
      <c r="Y25" s="223" t="s">
        <v>140</v>
      </c>
      <c r="Z25" s="213"/>
      <c r="AA25" s="213"/>
      <c r="AB25" s="213"/>
      <c r="AC25" s="213"/>
      <c r="AD25" s="213"/>
      <c r="AE25" s="213"/>
      <c r="AF25" s="213"/>
      <c r="AG25" s="213" t="s">
        <v>262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>
      <c r="A26" s="220"/>
      <c r="B26" s="221"/>
      <c r="C26" s="256" t="s">
        <v>621</v>
      </c>
      <c r="D26" s="254"/>
      <c r="E26" s="254"/>
      <c r="F26" s="254"/>
      <c r="G26" s="254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189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>
      <c r="A27" s="220"/>
      <c r="B27" s="221"/>
      <c r="C27" s="257" t="s">
        <v>622</v>
      </c>
      <c r="D27" s="252"/>
      <c r="E27" s="253"/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191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>
      <c r="A28" s="220"/>
      <c r="B28" s="221"/>
      <c r="C28" s="257" t="s">
        <v>753</v>
      </c>
      <c r="D28" s="252"/>
      <c r="E28" s="253">
        <v>12.9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191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>
      <c r="A29" s="220"/>
      <c r="B29" s="221"/>
      <c r="C29" s="257" t="s">
        <v>754</v>
      </c>
      <c r="D29" s="252"/>
      <c r="E29" s="253">
        <v>338.47</v>
      </c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191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>
      <c r="A30" s="220"/>
      <c r="B30" s="221"/>
      <c r="C30" s="246"/>
      <c r="D30" s="241"/>
      <c r="E30" s="241"/>
      <c r="F30" s="241"/>
      <c r="G30" s="241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144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>
      <c r="A31" s="232">
        <v>5</v>
      </c>
      <c r="B31" s="233" t="s">
        <v>625</v>
      </c>
      <c r="C31" s="244" t="s">
        <v>626</v>
      </c>
      <c r="D31" s="234" t="s">
        <v>184</v>
      </c>
      <c r="E31" s="235">
        <v>351.37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5">
        <v>0</v>
      </c>
      <c r="O31" s="235">
        <f>ROUND(E31*N31,2)</f>
        <v>0</v>
      </c>
      <c r="P31" s="235">
        <v>0</v>
      </c>
      <c r="Q31" s="235">
        <f>ROUND(E31*P31,2)</f>
        <v>0</v>
      </c>
      <c r="R31" s="237" t="s">
        <v>216</v>
      </c>
      <c r="S31" s="237" t="s">
        <v>138</v>
      </c>
      <c r="T31" s="238" t="s">
        <v>138</v>
      </c>
      <c r="U31" s="223">
        <v>7.0000000000000007E-2</v>
      </c>
      <c r="V31" s="223">
        <f>ROUND(E31*U31,2)</f>
        <v>24.6</v>
      </c>
      <c r="W31" s="223"/>
      <c r="X31" s="223" t="s">
        <v>186</v>
      </c>
      <c r="Y31" s="223" t="s">
        <v>140</v>
      </c>
      <c r="Z31" s="213"/>
      <c r="AA31" s="213"/>
      <c r="AB31" s="213"/>
      <c r="AC31" s="213"/>
      <c r="AD31" s="213"/>
      <c r="AE31" s="213"/>
      <c r="AF31" s="213"/>
      <c r="AG31" s="213" t="s">
        <v>262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>
      <c r="A32" s="220"/>
      <c r="B32" s="221"/>
      <c r="C32" s="256" t="s">
        <v>627</v>
      </c>
      <c r="D32" s="254"/>
      <c r="E32" s="254"/>
      <c r="F32" s="254"/>
      <c r="G32" s="254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189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>
      <c r="A33" s="220"/>
      <c r="B33" s="221"/>
      <c r="C33" s="257" t="s">
        <v>755</v>
      </c>
      <c r="D33" s="252"/>
      <c r="E33" s="253">
        <v>351.37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191</v>
      </c>
      <c r="AH33" s="213">
        <v>5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>
      <c r="A34" s="220"/>
      <c r="B34" s="221"/>
      <c r="C34" s="246"/>
      <c r="D34" s="241"/>
      <c r="E34" s="241"/>
      <c r="F34" s="241"/>
      <c r="G34" s="241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144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>
      <c r="A35" s="232">
        <v>6</v>
      </c>
      <c r="B35" s="233" t="s">
        <v>629</v>
      </c>
      <c r="C35" s="244" t="s">
        <v>630</v>
      </c>
      <c r="D35" s="234" t="s">
        <v>215</v>
      </c>
      <c r="E35" s="235">
        <v>96.678250000000006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5">
        <v>0</v>
      </c>
      <c r="O35" s="235">
        <f>ROUND(E35*N35,2)</f>
        <v>0</v>
      </c>
      <c r="P35" s="235">
        <v>0</v>
      </c>
      <c r="Q35" s="235">
        <f>ROUND(E35*P35,2)</f>
        <v>0</v>
      </c>
      <c r="R35" s="237" t="s">
        <v>216</v>
      </c>
      <c r="S35" s="237" t="s">
        <v>138</v>
      </c>
      <c r="T35" s="238" t="s">
        <v>138</v>
      </c>
      <c r="U35" s="223">
        <v>0.35</v>
      </c>
      <c r="V35" s="223">
        <f>ROUND(E35*U35,2)</f>
        <v>33.840000000000003</v>
      </c>
      <c r="W35" s="223"/>
      <c r="X35" s="223" t="s">
        <v>186</v>
      </c>
      <c r="Y35" s="223" t="s">
        <v>140</v>
      </c>
      <c r="Z35" s="213"/>
      <c r="AA35" s="213"/>
      <c r="AB35" s="213"/>
      <c r="AC35" s="213"/>
      <c r="AD35" s="213"/>
      <c r="AE35" s="213"/>
      <c r="AF35" s="213"/>
      <c r="AG35" s="213" t="s">
        <v>262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>
      <c r="A36" s="220"/>
      <c r="B36" s="221"/>
      <c r="C36" s="256" t="s">
        <v>631</v>
      </c>
      <c r="D36" s="254"/>
      <c r="E36" s="254"/>
      <c r="F36" s="254"/>
      <c r="G36" s="254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189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39" t="str">
        <f>C36</f>
        <v>bez naložení do dopravní nádoby, ale s vyprázdněním dopravní nádoby na hromadu nebo na dopravní prostředek,</v>
      </c>
      <c r="BB36" s="213"/>
      <c r="BC36" s="213"/>
      <c r="BD36" s="213"/>
      <c r="BE36" s="213"/>
      <c r="BF36" s="213"/>
      <c r="BG36" s="213"/>
      <c r="BH36" s="213"/>
    </row>
    <row r="37" spans="1:60" outlineLevel="2">
      <c r="A37" s="220"/>
      <c r="B37" s="221"/>
      <c r="C37" s="257" t="s">
        <v>756</v>
      </c>
      <c r="D37" s="252"/>
      <c r="E37" s="253"/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191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3">
      <c r="A38" s="220"/>
      <c r="B38" s="221"/>
      <c r="C38" s="257" t="s">
        <v>757</v>
      </c>
      <c r="D38" s="252"/>
      <c r="E38" s="253">
        <v>96.678250000000006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191</v>
      </c>
      <c r="AH38" s="213">
        <v>5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>
      <c r="A39" s="220"/>
      <c r="B39" s="221"/>
      <c r="C39" s="246"/>
      <c r="D39" s="241"/>
      <c r="E39" s="241"/>
      <c r="F39" s="241"/>
      <c r="G39" s="241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144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1">
      <c r="A40" s="232">
        <v>7</v>
      </c>
      <c r="B40" s="233" t="s">
        <v>230</v>
      </c>
      <c r="C40" s="244" t="s">
        <v>231</v>
      </c>
      <c r="D40" s="234" t="s">
        <v>215</v>
      </c>
      <c r="E40" s="235">
        <v>237.13930999999999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5">
        <v>0</v>
      </c>
      <c r="O40" s="235">
        <f>ROUND(E40*N40,2)</f>
        <v>0</v>
      </c>
      <c r="P40" s="235">
        <v>0</v>
      </c>
      <c r="Q40" s="235">
        <f>ROUND(E40*P40,2)</f>
        <v>0</v>
      </c>
      <c r="R40" s="237" t="s">
        <v>216</v>
      </c>
      <c r="S40" s="237" t="s">
        <v>138</v>
      </c>
      <c r="T40" s="238" t="s">
        <v>138</v>
      </c>
      <c r="U40" s="223">
        <v>0.01</v>
      </c>
      <c r="V40" s="223">
        <f>ROUND(E40*U40,2)</f>
        <v>2.37</v>
      </c>
      <c r="W40" s="223"/>
      <c r="X40" s="223" t="s">
        <v>186</v>
      </c>
      <c r="Y40" s="223" t="s">
        <v>140</v>
      </c>
      <c r="Z40" s="213"/>
      <c r="AA40" s="213"/>
      <c r="AB40" s="213"/>
      <c r="AC40" s="213"/>
      <c r="AD40" s="213"/>
      <c r="AE40" s="213"/>
      <c r="AF40" s="213"/>
      <c r="AG40" s="213" t="s">
        <v>262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>
      <c r="A41" s="220"/>
      <c r="B41" s="221"/>
      <c r="C41" s="256" t="s">
        <v>232</v>
      </c>
      <c r="D41" s="254"/>
      <c r="E41" s="254"/>
      <c r="F41" s="254"/>
      <c r="G41" s="254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189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>
      <c r="A42" s="220"/>
      <c r="B42" s="221"/>
      <c r="C42" s="257" t="s">
        <v>758</v>
      </c>
      <c r="D42" s="252"/>
      <c r="E42" s="253">
        <v>79.254000000000005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191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3">
      <c r="A43" s="220"/>
      <c r="B43" s="221"/>
      <c r="C43" s="257" t="s">
        <v>752</v>
      </c>
      <c r="D43" s="252"/>
      <c r="E43" s="253">
        <v>193.35650000000001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191</v>
      </c>
      <c r="AH43" s="213">
        <v>5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3">
      <c r="A44" s="220"/>
      <c r="B44" s="221"/>
      <c r="C44" s="257" t="s">
        <v>759</v>
      </c>
      <c r="D44" s="252"/>
      <c r="E44" s="253">
        <v>8.2775999999999996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191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>
      <c r="A45" s="220"/>
      <c r="B45" s="221"/>
      <c r="C45" s="257" t="s">
        <v>633</v>
      </c>
      <c r="D45" s="252"/>
      <c r="E45" s="253"/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191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3">
      <c r="A46" s="220"/>
      <c r="B46" s="221"/>
      <c r="C46" s="257" t="s">
        <v>634</v>
      </c>
      <c r="D46" s="252"/>
      <c r="E46" s="253"/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191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>
      <c r="A47" s="220"/>
      <c r="B47" s="221"/>
      <c r="C47" s="257" t="s">
        <v>760</v>
      </c>
      <c r="D47" s="252"/>
      <c r="E47" s="253">
        <v>-43.74879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191</v>
      </c>
      <c r="AH47" s="213">
        <v>5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>
      <c r="A48" s="220"/>
      <c r="B48" s="221"/>
      <c r="C48" s="246"/>
      <c r="D48" s="241"/>
      <c r="E48" s="241"/>
      <c r="F48" s="241"/>
      <c r="G48" s="241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144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>
      <c r="A49" s="232">
        <v>8</v>
      </c>
      <c r="B49" s="233" t="s">
        <v>636</v>
      </c>
      <c r="C49" s="244" t="s">
        <v>637</v>
      </c>
      <c r="D49" s="234" t="s">
        <v>215</v>
      </c>
      <c r="E49" s="235">
        <v>237.13930999999999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7" t="s">
        <v>216</v>
      </c>
      <c r="S49" s="237" t="s">
        <v>138</v>
      </c>
      <c r="T49" s="238" t="s">
        <v>138</v>
      </c>
      <c r="U49" s="223">
        <v>0.65200000000000002</v>
      </c>
      <c r="V49" s="223">
        <f>ROUND(E49*U49,2)</f>
        <v>154.61000000000001</v>
      </c>
      <c r="W49" s="223"/>
      <c r="X49" s="223" t="s">
        <v>186</v>
      </c>
      <c r="Y49" s="223" t="s">
        <v>140</v>
      </c>
      <c r="Z49" s="213"/>
      <c r="AA49" s="213"/>
      <c r="AB49" s="213"/>
      <c r="AC49" s="213"/>
      <c r="AD49" s="213"/>
      <c r="AE49" s="213"/>
      <c r="AF49" s="213"/>
      <c r="AG49" s="213" t="s">
        <v>262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>
      <c r="A50" s="220"/>
      <c r="B50" s="221"/>
      <c r="C50" s="257" t="s">
        <v>761</v>
      </c>
      <c r="D50" s="252"/>
      <c r="E50" s="253">
        <v>237.13930999999999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191</v>
      </c>
      <c r="AH50" s="213">
        <v>5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>
      <c r="A51" s="220"/>
      <c r="B51" s="221"/>
      <c r="C51" s="246"/>
      <c r="D51" s="241"/>
      <c r="E51" s="241"/>
      <c r="F51" s="241"/>
      <c r="G51" s="241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144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>
      <c r="A52" s="232">
        <v>9</v>
      </c>
      <c r="B52" s="233" t="s">
        <v>239</v>
      </c>
      <c r="C52" s="244" t="s">
        <v>240</v>
      </c>
      <c r="D52" s="234" t="s">
        <v>215</v>
      </c>
      <c r="E52" s="235">
        <v>237.13930999999999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5">
        <v>0</v>
      </c>
      <c r="O52" s="235">
        <f>ROUND(E52*N52,2)</f>
        <v>0</v>
      </c>
      <c r="P52" s="235">
        <v>0</v>
      </c>
      <c r="Q52" s="235">
        <f>ROUND(E52*P52,2)</f>
        <v>0</v>
      </c>
      <c r="R52" s="237" t="s">
        <v>216</v>
      </c>
      <c r="S52" s="237" t="s">
        <v>138</v>
      </c>
      <c r="T52" s="238" t="s">
        <v>138</v>
      </c>
      <c r="U52" s="223">
        <v>8.9999999999999993E-3</v>
      </c>
      <c r="V52" s="223">
        <f>ROUND(E52*U52,2)</f>
        <v>2.13</v>
      </c>
      <c r="W52" s="223"/>
      <c r="X52" s="223" t="s">
        <v>186</v>
      </c>
      <c r="Y52" s="223" t="s">
        <v>140</v>
      </c>
      <c r="Z52" s="213"/>
      <c r="AA52" s="213"/>
      <c r="AB52" s="213"/>
      <c r="AC52" s="213"/>
      <c r="AD52" s="213"/>
      <c r="AE52" s="213"/>
      <c r="AF52" s="213"/>
      <c r="AG52" s="213" t="s">
        <v>262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>
      <c r="A53" s="220"/>
      <c r="B53" s="221"/>
      <c r="C53" s="257" t="s">
        <v>761</v>
      </c>
      <c r="D53" s="252"/>
      <c r="E53" s="253">
        <v>237.13930999999999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191</v>
      </c>
      <c r="AH53" s="213">
        <v>5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>
      <c r="A54" s="220"/>
      <c r="B54" s="221"/>
      <c r="C54" s="246"/>
      <c r="D54" s="241"/>
      <c r="E54" s="241"/>
      <c r="F54" s="241"/>
      <c r="G54" s="241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144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>
      <c r="A55" s="232">
        <v>10</v>
      </c>
      <c r="B55" s="233" t="s">
        <v>639</v>
      </c>
      <c r="C55" s="244" t="s">
        <v>640</v>
      </c>
      <c r="D55" s="234" t="s">
        <v>215</v>
      </c>
      <c r="E55" s="235">
        <v>43.74879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5">
        <v>0</v>
      </c>
      <c r="O55" s="235">
        <f>ROUND(E55*N55,2)</f>
        <v>0</v>
      </c>
      <c r="P55" s="235">
        <v>0</v>
      </c>
      <c r="Q55" s="235">
        <f>ROUND(E55*P55,2)</f>
        <v>0</v>
      </c>
      <c r="R55" s="237" t="s">
        <v>216</v>
      </c>
      <c r="S55" s="237" t="s">
        <v>138</v>
      </c>
      <c r="T55" s="238" t="s">
        <v>138</v>
      </c>
      <c r="U55" s="223">
        <v>0.2</v>
      </c>
      <c r="V55" s="223">
        <f>ROUND(E55*U55,2)</f>
        <v>8.75</v>
      </c>
      <c r="W55" s="223"/>
      <c r="X55" s="223" t="s">
        <v>186</v>
      </c>
      <c r="Y55" s="223" t="s">
        <v>140</v>
      </c>
      <c r="Z55" s="213"/>
      <c r="AA55" s="213"/>
      <c r="AB55" s="213"/>
      <c r="AC55" s="213"/>
      <c r="AD55" s="213"/>
      <c r="AE55" s="213"/>
      <c r="AF55" s="213"/>
      <c r="AG55" s="213" t="s">
        <v>262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>
      <c r="A56" s="220"/>
      <c r="B56" s="221"/>
      <c r="C56" s="256" t="s">
        <v>641</v>
      </c>
      <c r="D56" s="254"/>
      <c r="E56" s="254"/>
      <c r="F56" s="254"/>
      <c r="G56" s="254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189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>
      <c r="A57" s="220"/>
      <c r="B57" s="221"/>
      <c r="C57" s="247" t="s">
        <v>642</v>
      </c>
      <c r="D57" s="242"/>
      <c r="E57" s="242"/>
      <c r="F57" s="242"/>
      <c r="G57" s="242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143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>
      <c r="A58" s="220"/>
      <c r="B58" s="221"/>
      <c r="C58" s="257" t="s">
        <v>752</v>
      </c>
      <c r="D58" s="252"/>
      <c r="E58" s="253">
        <v>193.35650000000001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191</v>
      </c>
      <c r="AH58" s="213">
        <v>5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>
      <c r="A59" s="220"/>
      <c r="B59" s="221"/>
      <c r="C59" s="257" t="s">
        <v>633</v>
      </c>
      <c r="D59" s="252"/>
      <c r="E59" s="253"/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191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3">
      <c r="A60" s="220"/>
      <c r="B60" s="221"/>
      <c r="C60" s="257" t="s">
        <v>643</v>
      </c>
      <c r="D60" s="252"/>
      <c r="E60" s="253"/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191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>
      <c r="A61" s="220"/>
      <c r="B61" s="221"/>
      <c r="C61" s="257" t="s">
        <v>762</v>
      </c>
      <c r="D61" s="252"/>
      <c r="E61" s="253">
        <v>-37.3185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191</v>
      </c>
      <c r="AH61" s="213">
        <v>5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>
      <c r="A62" s="220"/>
      <c r="B62" s="221"/>
      <c r="C62" s="257" t="s">
        <v>633</v>
      </c>
      <c r="D62" s="252"/>
      <c r="E62" s="253"/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191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3">
      <c r="A63" s="220"/>
      <c r="B63" s="221"/>
      <c r="C63" s="257" t="s">
        <v>645</v>
      </c>
      <c r="D63" s="252"/>
      <c r="E63" s="253"/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191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3">
      <c r="A64" s="220"/>
      <c r="B64" s="221"/>
      <c r="C64" s="257" t="s">
        <v>763</v>
      </c>
      <c r="D64" s="252"/>
      <c r="E64" s="253">
        <v>-109.03027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191</v>
      </c>
      <c r="AH64" s="213">
        <v>5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3">
      <c r="A65" s="220"/>
      <c r="B65" s="221"/>
      <c r="C65" s="257" t="s">
        <v>633</v>
      </c>
      <c r="D65" s="252"/>
      <c r="E65" s="253"/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191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3">
      <c r="A66" s="220"/>
      <c r="B66" s="221"/>
      <c r="C66" s="257" t="s">
        <v>764</v>
      </c>
      <c r="D66" s="252"/>
      <c r="E66" s="253">
        <v>-3.2589399999999999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191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>
      <c r="A67" s="220"/>
      <c r="B67" s="221"/>
      <c r="C67" s="246"/>
      <c r="D67" s="241"/>
      <c r="E67" s="241"/>
      <c r="F67" s="241"/>
      <c r="G67" s="241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144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>
      <c r="A68" s="232">
        <v>11</v>
      </c>
      <c r="B68" s="233" t="s">
        <v>648</v>
      </c>
      <c r="C68" s="244" t="s">
        <v>649</v>
      </c>
      <c r="D68" s="234" t="s">
        <v>215</v>
      </c>
      <c r="E68" s="235">
        <v>109.03027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21</v>
      </c>
      <c r="M68" s="237">
        <f>G68*(1+L68/100)</f>
        <v>0</v>
      </c>
      <c r="N68" s="235">
        <v>0</v>
      </c>
      <c r="O68" s="235">
        <f>ROUND(E68*N68,2)</f>
        <v>0</v>
      </c>
      <c r="P68" s="235">
        <v>0</v>
      </c>
      <c r="Q68" s="235">
        <f>ROUND(E68*P68,2)</f>
        <v>0</v>
      </c>
      <c r="R68" s="237" t="s">
        <v>216</v>
      </c>
      <c r="S68" s="237" t="s">
        <v>138</v>
      </c>
      <c r="T68" s="238" t="s">
        <v>138</v>
      </c>
      <c r="U68" s="223">
        <v>1.59</v>
      </c>
      <c r="V68" s="223">
        <f>ROUND(E68*U68,2)</f>
        <v>173.36</v>
      </c>
      <c r="W68" s="223"/>
      <c r="X68" s="223" t="s">
        <v>186</v>
      </c>
      <c r="Y68" s="223" t="s">
        <v>140</v>
      </c>
      <c r="Z68" s="213"/>
      <c r="AA68" s="213"/>
      <c r="AB68" s="213"/>
      <c r="AC68" s="213"/>
      <c r="AD68" s="213"/>
      <c r="AE68" s="213"/>
      <c r="AF68" s="213"/>
      <c r="AG68" s="213" t="s">
        <v>262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2">
      <c r="A69" s="220"/>
      <c r="B69" s="221"/>
      <c r="C69" s="256" t="s">
        <v>650</v>
      </c>
      <c r="D69" s="254"/>
      <c r="E69" s="254"/>
      <c r="F69" s="254"/>
      <c r="G69" s="254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189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39" t="str">
        <f>C69</f>
        <v>sypaninou z vhodných hornin tř. 1 - 4 nebo materiálem připraveným podél výkopu ve vzdálenosti do 3 m od jeho kraje, pro jakoukoliv hloubku výkopu a jakoukoliv míru zhutnění,</v>
      </c>
      <c r="BB69" s="213"/>
      <c r="BC69" s="213"/>
      <c r="BD69" s="213"/>
      <c r="BE69" s="213"/>
      <c r="BF69" s="213"/>
      <c r="BG69" s="213"/>
      <c r="BH69" s="213"/>
    </row>
    <row r="70" spans="1:60" outlineLevel="2">
      <c r="A70" s="220"/>
      <c r="B70" s="221"/>
      <c r="C70" s="257" t="s">
        <v>622</v>
      </c>
      <c r="D70" s="252"/>
      <c r="E70" s="253"/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191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>
      <c r="A71" s="220"/>
      <c r="B71" s="221"/>
      <c r="C71" s="257" t="s">
        <v>765</v>
      </c>
      <c r="D71" s="252"/>
      <c r="E71" s="253">
        <v>115.005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191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3">
      <c r="A72" s="220"/>
      <c r="B72" s="221"/>
      <c r="C72" s="257" t="s">
        <v>633</v>
      </c>
      <c r="D72" s="252"/>
      <c r="E72" s="253"/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191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>
      <c r="A73" s="220"/>
      <c r="B73" s="221"/>
      <c r="C73" s="257" t="s">
        <v>766</v>
      </c>
      <c r="D73" s="252"/>
      <c r="E73" s="253">
        <v>-5.9747300000000001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191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>
      <c r="A74" s="220"/>
      <c r="B74" s="221"/>
      <c r="C74" s="246"/>
      <c r="D74" s="241"/>
      <c r="E74" s="241"/>
      <c r="F74" s="241"/>
      <c r="G74" s="241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144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>
      <c r="A75" s="232">
        <v>12</v>
      </c>
      <c r="B75" s="233" t="s">
        <v>256</v>
      </c>
      <c r="C75" s="244" t="s">
        <v>257</v>
      </c>
      <c r="D75" s="234" t="s">
        <v>215</v>
      </c>
      <c r="E75" s="235">
        <v>237.13930999999999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5">
        <v>0</v>
      </c>
      <c r="O75" s="235">
        <f>ROUND(E75*N75,2)</f>
        <v>0</v>
      </c>
      <c r="P75" s="235">
        <v>0</v>
      </c>
      <c r="Q75" s="235">
        <f>ROUND(E75*P75,2)</f>
        <v>0</v>
      </c>
      <c r="R75" s="237" t="s">
        <v>216</v>
      </c>
      <c r="S75" s="237" t="s">
        <v>138</v>
      </c>
      <c r="T75" s="238" t="s">
        <v>138</v>
      </c>
      <c r="U75" s="223">
        <v>0</v>
      </c>
      <c r="V75" s="223">
        <f>ROUND(E75*U75,2)</f>
        <v>0</v>
      </c>
      <c r="W75" s="223"/>
      <c r="X75" s="223" t="s">
        <v>186</v>
      </c>
      <c r="Y75" s="223" t="s">
        <v>140</v>
      </c>
      <c r="Z75" s="213"/>
      <c r="AA75" s="213"/>
      <c r="AB75" s="213"/>
      <c r="AC75" s="213"/>
      <c r="AD75" s="213"/>
      <c r="AE75" s="213"/>
      <c r="AF75" s="213"/>
      <c r="AG75" s="213" t="s">
        <v>262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>
      <c r="A76" s="220"/>
      <c r="B76" s="221"/>
      <c r="C76" s="257" t="s">
        <v>761</v>
      </c>
      <c r="D76" s="252"/>
      <c r="E76" s="253">
        <v>237.13930999999999</v>
      </c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191</v>
      </c>
      <c r="AH76" s="213">
        <v>5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>
      <c r="A77" s="220"/>
      <c r="B77" s="221"/>
      <c r="C77" s="246"/>
      <c r="D77" s="241"/>
      <c r="E77" s="241"/>
      <c r="F77" s="241"/>
      <c r="G77" s="241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144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>
      <c r="A78" s="232">
        <v>13</v>
      </c>
      <c r="B78" s="233" t="s">
        <v>652</v>
      </c>
      <c r="C78" s="244" t="s">
        <v>653</v>
      </c>
      <c r="D78" s="234" t="s">
        <v>360</v>
      </c>
      <c r="E78" s="235">
        <v>218.06054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5">
        <v>1</v>
      </c>
      <c r="O78" s="235">
        <f>ROUND(E78*N78,2)</f>
        <v>218.06</v>
      </c>
      <c r="P78" s="235">
        <v>0</v>
      </c>
      <c r="Q78" s="235">
        <f>ROUND(E78*P78,2)</f>
        <v>0</v>
      </c>
      <c r="R78" s="237" t="s">
        <v>330</v>
      </c>
      <c r="S78" s="237" t="s">
        <v>138</v>
      </c>
      <c r="T78" s="238" t="s">
        <v>138</v>
      </c>
      <c r="U78" s="223">
        <v>0</v>
      </c>
      <c r="V78" s="223">
        <f>ROUND(E78*U78,2)</f>
        <v>0</v>
      </c>
      <c r="W78" s="223"/>
      <c r="X78" s="223" t="s">
        <v>331</v>
      </c>
      <c r="Y78" s="223" t="s">
        <v>140</v>
      </c>
      <c r="Z78" s="213"/>
      <c r="AA78" s="213"/>
      <c r="AB78" s="213"/>
      <c r="AC78" s="213"/>
      <c r="AD78" s="213"/>
      <c r="AE78" s="213"/>
      <c r="AF78" s="213"/>
      <c r="AG78" s="213" t="s">
        <v>654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>
      <c r="A79" s="220"/>
      <c r="B79" s="221"/>
      <c r="C79" s="257" t="s">
        <v>655</v>
      </c>
      <c r="D79" s="252"/>
      <c r="E79" s="253"/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191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3">
      <c r="A80" s="220"/>
      <c r="B80" s="221"/>
      <c r="C80" s="257" t="s">
        <v>656</v>
      </c>
      <c r="D80" s="252"/>
      <c r="E80" s="253"/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191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3">
      <c r="A81" s="220"/>
      <c r="B81" s="221"/>
      <c r="C81" s="257" t="s">
        <v>767</v>
      </c>
      <c r="D81" s="252"/>
      <c r="E81" s="253">
        <v>218.06054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191</v>
      </c>
      <c r="AH81" s="213">
        <v>5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>
      <c r="A82" s="220"/>
      <c r="B82" s="221"/>
      <c r="C82" s="246"/>
      <c r="D82" s="241"/>
      <c r="E82" s="241"/>
      <c r="F82" s="241"/>
      <c r="G82" s="241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144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>
      <c r="A83" s="225" t="s">
        <v>133</v>
      </c>
      <c r="B83" s="226" t="s">
        <v>85</v>
      </c>
      <c r="C83" s="243" t="s">
        <v>86</v>
      </c>
      <c r="D83" s="227"/>
      <c r="E83" s="228"/>
      <c r="F83" s="229"/>
      <c r="G83" s="229">
        <f>SUMIF(AG84:AG90,"&lt;&gt;NOR",G84:G90)</f>
        <v>0</v>
      </c>
      <c r="H83" s="229"/>
      <c r="I83" s="229">
        <f>SUM(I84:I90)</f>
        <v>0</v>
      </c>
      <c r="J83" s="229"/>
      <c r="K83" s="229">
        <f>SUM(K84:K90)</f>
        <v>0</v>
      </c>
      <c r="L83" s="229"/>
      <c r="M83" s="229">
        <f>SUM(M84:M90)</f>
        <v>0</v>
      </c>
      <c r="N83" s="228"/>
      <c r="O83" s="228">
        <f>SUM(O84:O90)</f>
        <v>70.569999999999993</v>
      </c>
      <c r="P83" s="228"/>
      <c r="Q83" s="228">
        <f>SUM(Q84:Q90)</f>
        <v>0</v>
      </c>
      <c r="R83" s="229"/>
      <c r="S83" s="229"/>
      <c r="T83" s="230"/>
      <c r="U83" s="224"/>
      <c r="V83" s="224">
        <f>SUM(V84:V90)</f>
        <v>49.26</v>
      </c>
      <c r="W83" s="224"/>
      <c r="X83" s="224"/>
      <c r="Y83" s="224"/>
      <c r="AG83" t="s">
        <v>134</v>
      </c>
    </row>
    <row r="84" spans="1:60" outlineLevel="1">
      <c r="A84" s="232">
        <v>14</v>
      </c>
      <c r="B84" s="233" t="s">
        <v>666</v>
      </c>
      <c r="C84" s="244" t="s">
        <v>667</v>
      </c>
      <c r="D84" s="234" t="s">
        <v>215</v>
      </c>
      <c r="E84" s="235">
        <v>37.3185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5">
        <v>1.891</v>
      </c>
      <c r="O84" s="235">
        <f>ROUND(E84*N84,2)</f>
        <v>70.569999999999993</v>
      </c>
      <c r="P84" s="235">
        <v>0</v>
      </c>
      <c r="Q84" s="235">
        <f>ROUND(E84*P84,2)</f>
        <v>0</v>
      </c>
      <c r="R84" s="237" t="s">
        <v>663</v>
      </c>
      <c r="S84" s="237" t="s">
        <v>138</v>
      </c>
      <c r="T84" s="238" t="s">
        <v>138</v>
      </c>
      <c r="U84" s="223">
        <v>1.32</v>
      </c>
      <c r="V84" s="223">
        <f>ROUND(E84*U84,2)</f>
        <v>49.26</v>
      </c>
      <c r="W84" s="223"/>
      <c r="X84" s="223" t="s">
        <v>186</v>
      </c>
      <c r="Y84" s="223" t="s">
        <v>140</v>
      </c>
      <c r="Z84" s="213"/>
      <c r="AA84" s="213"/>
      <c r="AB84" s="213"/>
      <c r="AC84" s="213"/>
      <c r="AD84" s="213"/>
      <c r="AE84" s="213"/>
      <c r="AF84" s="213"/>
      <c r="AG84" s="213" t="s">
        <v>262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>
      <c r="A85" s="220"/>
      <c r="B85" s="221"/>
      <c r="C85" s="256" t="s">
        <v>664</v>
      </c>
      <c r="D85" s="254"/>
      <c r="E85" s="254"/>
      <c r="F85" s="254"/>
      <c r="G85" s="254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189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>
      <c r="A86" s="220"/>
      <c r="B86" s="221"/>
      <c r="C86" s="257" t="s">
        <v>622</v>
      </c>
      <c r="D86" s="252"/>
      <c r="E86" s="253"/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191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3">
      <c r="A87" s="220"/>
      <c r="B87" s="221"/>
      <c r="C87" s="257" t="s">
        <v>768</v>
      </c>
      <c r="D87" s="252"/>
      <c r="E87" s="253">
        <v>5.9535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191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3">
      <c r="A88" s="220"/>
      <c r="B88" s="221"/>
      <c r="C88" s="257" t="s">
        <v>769</v>
      </c>
      <c r="D88" s="252"/>
      <c r="E88" s="253"/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191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3">
      <c r="A89" s="220"/>
      <c r="B89" s="221"/>
      <c r="C89" s="257" t="s">
        <v>770</v>
      </c>
      <c r="D89" s="252"/>
      <c r="E89" s="253">
        <v>31.364999999999998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191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>
      <c r="A90" s="220"/>
      <c r="B90" s="221"/>
      <c r="C90" s="246"/>
      <c r="D90" s="241"/>
      <c r="E90" s="241"/>
      <c r="F90" s="241"/>
      <c r="G90" s="241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144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>
      <c r="A91" s="225" t="s">
        <v>133</v>
      </c>
      <c r="B91" s="226" t="s">
        <v>89</v>
      </c>
      <c r="C91" s="243" t="s">
        <v>90</v>
      </c>
      <c r="D91" s="227"/>
      <c r="E91" s="228"/>
      <c r="F91" s="229"/>
      <c r="G91" s="229">
        <f>SUMIF(AG92:AG155,"&lt;&gt;NOR",G92:G155)</f>
        <v>0</v>
      </c>
      <c r="H91" s="229"/>
      <c r="I91" s="229">
        <f>SUM(I92:I155)</f>
        <v>0</v>
      </c>
      <c r="J91" s="229"/>
      <c r="K91" s="229">
        <f>SUM(K92:K155)</f>
        <v>0</v>
      </c>
      <c r="L91" s="229"/>
      <c r="M91" s="229">
        <f>SUM(M92:M155)</f>
        <v>0</v>
      </c>
      <c r="N91" s="228"/>
      <c r="O91" s="228">
        <f>SUM(O92:O155)</f>
        <v>42.5</v>
      </c>
      <c r="P91" s="228"/>
      <c r="Q91" s="228">
        <f>SUM(Q92:Q155)</f>
        <v>0</v>
      </c>
      <c r="R91" s="229"/>
      <c r="S91" s="229"/>
      <c r="T91" s="230"/>
      <c r="U91" s="224"/>
      <c r="V91" s="224">
        <f>SUM(V92:V155)</f>
        <v>311.09999999999997</v>
      </c>
      <c r="W91" s="224"/>
      <c r="X91" s="224"/>
      <c r="Y91" s="224"/>
      <c r="AG91" t="s">
        <v>134</v>
      </c>
    </row>
    <row r="92" spans="1:60" ht="22.5" outlineLevel="1">
      <c r="A92" s="232">
        <v>15</v>
      </c>
      <c r="B92" s="233" t="s">
        <v>771</v>
      </c>
      <c r="C92" s="244" t="s">
        <v>772</v>
      </c>
      <c r="D92" s="234" t="s">
        <v>281</v>
      </c>
      <c r="E92" s="235">
        <v>8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21</v>
      </c>
      <c r="M92" s="237">
        <f>G92*(1+L92/100)</f>
        <v>0</v>
      </c>
      <c r="N92" s="235">
        <v>7.3349999999999999E-2</v>
      </c>
      <c r="O92" s="235">
        <f>ROUND(E92*N92,2)</f>
        <v>0.59</v>
      </c>
      <c r="P92" s="235">
        <v>0</v>
      </c>
      <c r="Q92" s="235">
        <f>ROUND(E92*P92,2)</f>
        <v>0</v>
      </c>
      <c r="R92" s="237" t="s">
        <v>663</v>
      </c>
      <c r="S92" s="237" t="s">
        <v>138</v>
      </c>
      <c r="T92" s="238" t="s">
        <v>138</v>
      </c>
      <c r="U92" s="223">
        <v>1.56</v>
      </c>
      <c r="V92" s="223">
        <f>ROUND(E92*U92,2)</f>
        <v>12.48</v>
      </c>
      <c r="W92" s="223"/>
      <c r="X92" s="223" t="s">
        <v>186</v>
      </c>
      <c r="Y92" s="223" t="s">
        <v>140</v>
      </c>
      <c r="Z92" s="213"/>
      <c r="AA92" s="213"/>
      <c r="AB92" s="213"/>
      <c r="AC92" s="213"/>
      <c r="AD92" s="213"/>
      <c r="AE92" s="213"/>
      <c r="AF92" s="213"/>
      <c r="AG92" s="213" t="s">
        <v>262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2">
      <c r="A93" s="220"/>
      <c r="B93" s="221"/>
      <c r="C93" s="256" t="s">
        <v>773</v>
      </c>
      <c r="D93" s="254"/>
      <c r="E93" s="254"/>
      <c r="F93" s="254"/>
      <c r="G93" s="254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189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2">
      <c r="A94" s="220"/>
      <c r="B94" s="221"/>
      <c r="C94" s="257" t="s">
        <v>774</v>
      </c>
      <c r="D94" s="252"/>
      <c r="E94" s="253">
        <v>8</v>
      </c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3"/>
      <c r="AA94" s="213"/>
      <c r="AB94" s="213"/>
      <c r="AC94" s="213"/>
      <c r="AD94" s="213"/>
      <c r="AE94" s="213"/>
      <c r="AF94" s="213"/>
      <c r="AG94" s="213" t="s">
        <v>191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>
      <c r="A95" s="220"/>
      <c r="B95" s="221"/>
      <c r="C95" s="246"/>
      <c r="D95" s="241"/>
      <c r="E95" s="241"/>
      <c r="F95" s="241"/>
      <c r="G95" s="241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144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>
      <c r="A96" s="232">
        <v>16</v>
      </c>
      <c r="B96" s="233" t="s">
        <v>685</v>
      </c>
      <c r="C96" s="244" t="s">
        <v>686</v>
      </c>
      <c r="D96" s="234" t="s">
        <v>209</v>
      </c>
      <c r="E96" s="235">
        <v>215.37299999999999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21</v>
      </c>
      <c r="M96" s="237">
        <f>G96*(1+L96/100)</f>
        <v>0</v>
      </c>
      <c r="N96" s="235">
        <v>1.0000000000000001E-5</v>
      </c>
      <c r="O96" s="235">
        <f>ROUND(E96*N96,2)</f>
        <v>0</v>
      </c>
      <c r="P96" s="235">
        <v>0</v>
      </c>
      <c r="Q96" s="235">
        <f>ROUND(E96*P96,2)</f>
        <v>0</v>
      </c>
      <c r="R96" s="237" t="s">
        <v>663</v>
      </c>
      <c r="S96" s="237" t="s">
        <v>138</v>
      </c>
      <c r="T96" s="238" t="s">
        <v>138</v>
      </c>
      <c r="U96" s="223">
        <v>0.1</v>
      </c>
      <c r="V96" s="223">
        <f>ROUND(E96*U96,2)</f>
        <v>21.54</v>
      </c>
      <c r="W96" s="223"/>
      <c r="X96" s="223" t="s">
        <v>186</v>
      </c>
      <c r="Y96" s="223" t="s">
        <v>140</v>
      </c>
      <c r="Z96" s="213"/>
      <c r="AA96" s="213"/>
      <c r="AB96" s="213"/>
      <c r="AC96" s="213"/>
      <c r="AD96" s="213"/>
      <c r="AE96" s="213"/>
      <c r="AF96" s="213"/>
      <c r="AG96" s="213" t="s">
        <v>687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2">
      <c r="A97" s="220"/>
      <c r="B97" s="221"/>
      <c r="C97" s="256" t="s">
        <v>688</v>
      </c>
      <c r="D97" s="254"/>
      <c r="E97" s="254"/>
      <c r="F97" s="254"/>
      <c r="G97" s="254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189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>
      <c r="A98" s="220"/>
      <c r="B98" s="221"/>
      <c r="C98" s="257" t="s">
        <v>607</v>
      </c>
      <c r="D98" s="252"/>
      <c r="E98" s="253"/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191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>
      <c r="A99" s="220"/>
      <c r="B99" s="221"/>
      <c r="C99" s="257" t="s">
        <v>775</v>
      </c>
      <c r="D99" s="252"/>
      <c r="E99" s="253">
        <v>215.37299999999999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191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>
      <c r="A100" s="220"/>
      <c r="B100" s="221"/>
      <c r="C100" s="246"/>
      <c r="D100" s="241"/>
      <c r="E100" s="241"/>
      <c r="F100" s="241"/>
      <c r="G100" s="241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144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ht="22.5" outlineLevel="1">
      <c r="A101" s="232">
        <v>17</v>
      </c>
      <c r="B101" s="233" t="s">
        <v>776</v>
      </c>
      <c r="C101" s="244" t="s">
        <v>777</v>
      </c>
      <c r="D101" s="234" t="s">
        <v>281</v>
      </c>
      <c r="E101" s="235">
        <v>5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21</v>
      </c>
      <c r="M101" s="237">
        <f>G101*(1+L101/100)</f>
        <v>0</v>
      </c>
      <c r="N101" s="235">
        <v>4.0000000000000003E-5</v>
      </c>
      <c r="O101" s="235">
        <f>ROUND(E101*N101,2)</f>
        <v>0</v>
      </c>
      <c r="P101" s="235">
        <v>0</v>
      </c>
      <c r="Q101" s="235">
        <f>ROUND(E101*P101,2)</f>
        <v>0</v>
      </c>
      <c r="R101" s="237" t="s">
        <v>663</v>
      </c>
      <c r="S101" s="237" t="s">
        <v>138</v>
      </c>
      <c r="T101" s="238" t="s">
        <v>138</v>
      </c>
      <c r="U101" s="223">
        <v>0.38</v>
      </c>
      <c r="V101" s="223">
        <f>ROUND(E101*U101,2)</f>
        <v>1.9</v>
      </c>
      <c r="W101" s="223"/>
      <c r="X101" s="223" t="s">
        <v>186</v>
      </c>
      <c r="Y101" s="223" t="s">
        <v>140</v>
      </c>
      <c r="Z101" s="213"/>
      <c r="AA101" s="213"/>
      <c r="AB101" s="213"/>
      <c r="AC101" s="213"/>
      <c r="AD101" s="213"/>
      <c r="AE101" s="213"/>
      <c r="AF101" s="213"/>
      <c r="AG101" s="213" t="s">
        <v>262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>
      <c r="A102" s="220"/>
      <c r="B102" s="221"/>
      <c r="C102" s="256" t="s">
        <v>664</v>
      </c>
      <c r="D102" s="254"/>
      <c r="E102" s="254"/>
      <c r="F102" s="254"/>
      <c r="G102" s="254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189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2">
      <c r="A103" s="220"/>
      <c r="B103" s="221"/>
      <c r="C103" s="257" t="s">
        <v>778</v>
      </c>
      <c r="D103" s="252"/>
      <c r="E103" s="253">
        <v>5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191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>
      <c r="A104" s="220"/>
      <c r="B104" s="221"/>
      <c r="C104" s="246"/>
      <c r="D104" s="241"/>
      <c r="E104" s="241"/>
      <c r="F104" s="241"/>
      <c r="G104" s="241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144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2.5" outlineLevel="1">
      <c r="A105" s="232">
        <v>18</v>
      </c>
      <c r="B105" s="233" t="s">
        <v>690</v>
      </c>
      <c r="C105" s="244" t="s">
        <v>691</v>
      </c>
      <c r="D105" s="234" t="s">
        <v>692</v>
      </c>
      <c r="E105" s="235">
        <v>8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21</v>
      </c>
      <c r="M105" s="237">
        <f>G105*(1+L105/100)</f>
        <v>0</v>
      </c>
      <c r="N105" s="235">
        <v>1.2999999999999999E-4</v>
      </c>
      <c r="O105" s="235">
        <f>ROUND(E105*N105,2)</f>
        <v>0</v>
      </c>
      <c r="P105" s="235">
        <v>0</v>
      </c>
      <c r="Q105" s="235">
        <f>ROUND(E105*P105,2)</f>
        <v>0</v>
      </c>
      <c r="R105" s="237" t="s">
        <v>663</v>
      </c>
      <c r="S105" s="237" t="s">
        <v>138</v>
      </c>
      <c r="T105" s="238" t="s">
        <v>138</v>
      </c>
      <c r="U105" s="223">
        <v>7.5</v>
      </c>
      <c r="V105" s="223">
        <f>ROUND(E105*U105,2)</f>
        <v>60</v>
      </c>
      <c r="W105" s="223"/>
      <c r="X105" s="223" t="s">
        <v>186</v>
      </c>
      <c r="Y105" s="223" t="s">
        <v>140</v>
      </c>
      <c r="Z105" s="213"/>
      <c r="AA105" s="213"/>
      <c r="AB105" s="213"/>
      <c r="AC105" s="213"/>
      <c r="AD105" s="213"/>
      <c r="AE105" s="213"/>
      <c r="AF105" s="213"/>
      <c r="AG105" s="213" t="s">
        <v>262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>
      <c r="A106" s="220"/>
      <c r="B106" s="221"/>
      <c r="C106" s="256" t="s">
        <v>693</v>
      </c>
      <c r="D106" s="254"/>
      <c r="E106" s="254"/>
      <c r="F106" s="254"/>
      <c r="G106" s="254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189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>
      <c r="A107" s="220"/>
      <c r="B107" s="221"/>
      <c r="C107" s="257" t="s">
        <v>694</v>
      </c>
      <c r="D107" s="252"/>
      <c r="E107" s="253"/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191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3">
      <c r="A108" s="220"/>
      <c r="B108" s="221"/>
      <c r="C108" s="257" t="s">
        <v>779</v>
      </c>
      <c r="D108" s="252"/>
      <c r="E108" s="253">
        <v>8</v>
      </c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191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2">
      <c r="A109" s="220"/>
      <c r="B109" s="221"/>
      <c r="C109" s="246"/>
      <c r="D109" s="241"/>
      <c r="E109" s="241"/>
      <c r="F109" s="241"/>
      <c r="G109" s="241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3"/>
      <c r="AA109" s="213"/>
      <c r="AB109" s="213"/>
      <c r="AC109" s="213"/>
      <c r="AD109" s="213"/>
      <c r="AE109" s="213"/>
      <c r="AF109" s="213"/>
      <c r="AG109" s="213" t="s">
        <v>144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>
      <c r="A110" s="232">
        <v>19</v>
      </c>
      <c r="B110" s="233" t="s">
        <v>696</v>
      </c>
      <c r="C110" s="244" t="s">
        <v>697</v>
      </c>
      <c r="D110" s="234" t="s">
        <v>209</v>
      </c>
      <c r="E110" s="235">
        <v>209.1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5">
        <v>0</v>
      </c>
      <c r="O110" s="235">
        <f>ROUND(E110*N110,2)</f>
        <v>0</v>
      </c>
      <c r="P110" s="235">
        <v>0</v>
      </c>
      <c r="Q110" s="235">
        <f>ROUND(E110*P110,2)</f>
        <v>0</v>
      </c>
      <c r="R110" s="237" t="s">
        <v>663</v>
      </c>
      <c r="S110" s="237" t="s">
        <v>138</v>
      </c>
      <c r="T110" s="238" t="s">
        <v>138</v>
      </c>
      <c r="U110" s="223">
        <v>0.04</v>
      </c>
      <c r="V110" s="223">
        <f>ROUND(E110*U110,2)</f>
        <v>8.36</v>
      </c>
      <c r="W110" s="223"/>
      <c r="X110" s="223" t="s">
        <v>186</v>
      </c>
      <c r="Y110" s="223" t="s">
        <v>140</v>
      </c>
      <c r="Z110" s="213"/>
      <c r="AA110" s="213"/>
      <c r="AB110" s="213"/>
      <c r="AC110" s="213"/>
      <c r="AD110" s="213"/>
      <c r="AE110" s="213"/>
      <c r="AF110" s="213"/>
      <c r="AG110" s="213" t="s">
        <v>262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2">
      <c r="A111" s="220"/>
      <c r="B111" s="221"/>
      <c r="C111" s="257" t="s">
        <v>607</v>
      </c>
      <c r="D111" s="252"/>
      <c r="E111" s="253"/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191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3">
      <c r="A112" s="220"/>
      <c r="B112" s="221"/>
      <c r="C112" s="257" t="s">
        <v>780</v>
      </c>
      <c r="D112" s="252"/>
      <c r="E112" s="253">
        <v>209.1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191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>
      <c r="A113" s="220"/>
      <c r="B113" s="221"/>
      <c r="C113" s="246"/>
      <c r="D113" s="241"/>
      <c r="E113" s="241"/>
      <c r="F113" s="241"/>
      <c r="G113" s="241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144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33.75" outlineLevel="1">
      <c r="A114" s="232">
        <v>20</v>
      </c>
      <c r="B114" s="233" t="s">
        <v>781</v>
      </c>
      <c r="C114" s="244" t="s">
        <v>782</v>
      </c>
      <c r="D114" s="234" t="s">
        <v>281</v>
      </c>
      <c r="E114" s="235">
        <v>9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21</v>
      </c>
      <c r="M114" s="237">
        <f>G114*(1+L114/100)</f>
        <v>0</v>
      </c>
      <c r="N114" s="235">
        <v>2.2089799999999999</v>
      </c>
      <c r="O114" s="235">
        <f>ROUND(E114*N114,2)</f>
        <v>19.88</v>
      </c>
      <c r="P114" s="235">
        <v>0</v>
      </c>
      <c r="Q114" s="235">
        <f>ROUND(E114*P114,2)</f>
        <v>0</v>
      </c>
      <c r="R114" s="237" t="s">
        <v>663</v>
      </c>
      <c r="S114" s="237" t="s">
        <v>138</v>
      </c>
      <c r="T114" s="238" t="s">
        <v>138</v>
      </c>
      <c r="U114" s="223">
        <v>21.29</v>
      </c>
      <c r="V114" s="223">
        <f>ROUND(E114*U114,2)</f>
        <v>191.61</v>
      </c>
      <c r="W114" s="223"/>
      <c r="X114" s="223" t="s">
        <v>186</v>
      </c>
      <c r="Y114" s="223" t="s">
        <v>140</v>
      </c>
      <c r="Z114" s="213"/>
      <c r="AA114" s="213"/>
      <c r="AB114" s="213"/>
      <c r="AC114" s="213"/>
      <c r="AD114" s="213"/>
      <c r="AE114" s="213"/>
      <c r="AF114" s="213"/>
      <c r="AG114" s="213" t="s">
        <v>687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>
      <c r="A115" s="220"/>
      <c r="B115" s="221"/>
      <c r="C115" s="256" t="s">
        <v>783</v>
      </c>
      <c r="D115" s="254"/>
      <c r="E115" s="254"/>
      <c r="F115" s="254"/>
      <c r="G115" s="254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189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>
      <c r="A116" s="220"/>
      <c r="B116" s="221"/>
      <c r="C116" s="257" t="s">
        <v>784</v>
      </c>
      <c r="D116" s="252"/>
      <c r="E116" s="253"/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191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3">
      <c r="A117" s="220"/>
      <c r="B117" s="221"/>
      <c r="C117" s="257" t="s">
        <v>785</v>
      </c>
      <c r="D117" s="252"/>
      <c r="E117" s="253">
        <v>9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191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2">
      <c r="A118" s="220"/>
      <c r="B118" s="221"/>
      <c r="C118" s="246"/>
      <c r="D118" s="241"/>
      <c r="E118" s="241"/>
      <c r="F118" s="241"/>
      <c r="G118" s="241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144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>
      <c r="A119" s="232">
        <v>21</v>
      </c>
      <c r="B119" s="233" t="s">
        <v>703</v>
      </c>
      <c r="C119" s="244" t="s">
        <v>704</v>
      </c>
      <c r="D119" s="234" t="s">
        <v>281</v>
      </c>
      <c r="E119" s="235">
        <v>9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21</v>
      </c>
      <c r="M119" s="237">
        <f>G119*(1+L119/100)</f>
        <v>0</v>
      </c>
      <c r="N119" s="235">
        <v>7.0200000000000002E-3</v>
      </c>
      <c r="O119" s="235">
        <f>ROUND(E119*N119,2)</f>
        <v>0.06</v>
      </c>
      <c r="P119" s="235">
        <v>0</v>
      </c>
      <c r="Q119" s="235">
        <f>ROUND(E119*P119,2)</f>
        <v>0</v>
      </c>
      <c r="R119" s="237" t="s">
        <v>663</v>
      </c>
      <c r="S119" s="237" t="s">
        <v>138</v>
      </c>
      <c r="T119" s="238" t="s">
        <v>138</v>
      </c>
      <c r="U119" s="223">
        <v>1.69</v>
      </c>
      <c r="V119" s="223">
        <f>ROUND(E119*U119,2)</f>
        <v>15.21</v>
      </c>
      <c r="W119" s="223"/>
      <c r="X119" s="223" t="s">
        <v>186</v>
      </c>
      <c r="Y119" s="223" t="s">
        <v>140</v>
      </c>
      <c r="Z119" s="213"/>
      <c r="AA119" s="213"/>
      <c r="AB119" s="213"/>
      <c r="AC119" s="213"/>
      <c r="AD119" s="213"/>
      <c r="AE119" s="213"/>
      <c r="AF119" s="213"/>
      <c r="AG119" s="213" t="s">
        <v>262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>
      <c r="A120" s="220"/>
      <c r="B120" s="221"/>
      <c r="C120" s="257" t="s">
        <v>786</v>
      </c>
      <c r="D120" s="252"/>
      <c r="E120" s="253">
        <v>9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191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>
      <c r="A121" s="220"/>
      <c r="B121" s="221"/>
      <c r="C121" s="246"/>
      <c r="D121" s="241"/>
      <c r="E121" s="241"/>
      <c r="F121" s="241"/>
      <c r="G121" s="241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144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>
      <c r="A122" s="232">
        <v>22</v>
      </c>
      <c r="B122" s="233" t="s">
        <v>706</v>
      </c>
      <c r="C122" s="244" t="s">
        <v>787</v>
      </c>
      <c r="D122" s="234" t="s">
        <v>788</v>
      </c>
      <c r="E122" s="235">
        <v>2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21</v>
      </c>
      <c r="M122" s="237">
        <f>G122*(1+L122/100)</f>
        <v>0</v>
      </c>
      <c r="N122" s="235">
        <v>0</v>
      </c>
      <c r="O122" s="235">
        <f>ROUND(E122*N122,2)</f>
        <v>0</v>
      </c>
      <c r="P122" s="235">
        <v>0</v>
      </c>
      <c r="Q122" s="235">
        <f>ROUND(E122*P122,2)</f>
        <v>0</v>
      </c>
      <c r="R122" s="237"/>
      <c r="S122" s="237" t="s">
        <v>159</v>
      </c>
      <c r="T122" s="238" t="s">
        <v>139</v>
      </c>
      <c r="U122" s="223">
        <v>0</v>
      </c>
      <c r="V122" s="223">
        <f>ROUND(E122*U122,2)</f>
        <v>0</v>
      </c>
      <c r="W122" s="223"/>
      <c r="X122" s="223" t="s">
        <v>267</v>
      </c>
      <c r="Y122" s="223" t="s">
        <v>140</v>
      </c>
      <c r="Z122" s="213"/>
      <c r="AA122" s="213"/>
      <c r="AB122" s="213"/>
      <c r="AC122" s="213"/>
      <c r="AD122" s="213"/>
      <c r="AE122" s="213"/>
      <c r="AF122" s="213"/>
      <c r="AG122" s="213" t="s">
        <v>268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2">
      <c r="A123" s="220"/>
      <c r="B123" s="221"/>
      <c r="C123" s="257" t="s">
        <v>705</v>
      </c>
      <c r="D123" s="252"/>
      <c r="E123" s="253">
        <v>2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191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2">
      <c r="A124" s="220"/>
      <c r="B124" s="221"/>
      <c r="C124" s="246"/>
      <c r="D124" s="241"/>
      <c r="E124" s="241"/>
      <c r="F124" s="241"/>
      <c r="G124" s="241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144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33.75" outlineLevel="1">
      <c r="A125" s="232">
        <v>23</v>
      </c>
      <c r="B125" s="233" t="s">
        <v>717</v>
      </c>
      <c r="C125" s="244" t="s">
        <v>718</v>
      </c>
      <c r="D125" s="234" t="s">
        <v>281</v>
      </c>
      <c r="E125" s="235">
        <v>36</v>
      </c>
      <c r="F125" s="236"/>
      <c r="G125" s="237">
        <f>ROUND(E125*F125,2)</f>
        <v>0</v>
      </c>
      <c r="H125" s="236"/>
      <c r="I125" s="237">
        <f>ROUND(E125*H125,2)</f>
        <v>0</v>
      </c>
      <c r="J125" s="236"/>
      <c r="K125" s="237">
        <f>ROUND(E125*J125,2)</f>
        <v>0</v>
      </c>
      <c r="L125" s="237">
        <v>21</v>
      </c>
      <c r="M125" s="237">
        <f>G125*(1+L125/100)</f>
        <v>0</v>
      </c>
      <c r="N125" s="235">
        <v>4.9200000000000001E-2</v>
      </c>
      <c r="O125" s="235">
        <f>ROUND(E125*N125,2)</f>
        <v>1.77</v>
      </c>
      <c r="P125" s="235">
        <v>0</v>
      </c>
      <c r="Q125" s="235">
        <f>ROUND(E125*P125,2)</f>
        <v>0</v>
      </c>
      <c r="R125" s="237" t="s">
        <v>330</v>
      </c>
      <c r="S125" s="237" t="s">
        <v>138</v>
      </c>
      <c r="T125" s="238" t="s">
        <v>138</v>
      </c>
      <c r="U125" s="223">
        <v>0</v>
      </c>
      <c r="V125" s="223">
        <f>ROUND(E125*U125,2)</f>
        <v>0</v>
      </c>
      <c r="W125" s="223"/>
      <c r="X125" s="223" t="s">
        <v>331</v>
      </c>
      <c r="Y125" s="223" t="s">
        <v>140</v>
      </c>
      <c r="Z125" s="213"/>
      <c r="AA125" s="213"/>
      <c r="AB125" s="213"/>
      <c r="AC125" s="213"/>
      <c r="AD125" s="213"/>
      <c r="AE125" s="213"/>
      <c r="AF125" s="213"/>
      <c r="AG125" s="213" t="s">
        <v>332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2">
      <c r="A126" s="220"/>
      <c r="B126" s="221"/>
      <c r="C126" s="257" t="s">
        <v>789</v>
      </c>
      <c r="D126" s="252"/>
      <c r="E126" s="253">
        <v>36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191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2">
      <c r="A127" s="220"/>
      <c r="B127" s="221"/>
      <c r="C127" s="246"/>
      <c r="D127" s="241"/>
      <c r="E127" s="241"/>
      <c r="F127" s="241"/>
      <c r="G127" s="241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144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33.75" outlineLevel="1">
      <c r="A128" s="232">
        <v>24</v>
      </c>
      <c r="B128" s="233" t="s">
        <v>790</v>
      </c>
      <c r="C128" s="244" t="s">
        <v>791</v>
      </c>
      <c r="D128" s="234" t="s">
        <v>281</v>
      </c>
      <c r="E128" s="235">
        <v>5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21</v>
      </c>
      <c r="M128" s="237">
        <f>G128*(1+L128/100)</f>
        <v>0</v>
      </c>
      <c r="N128" s="235">
        <v>3.6700000000000001E-3</v>
      </c>
      <c r="O128" s="235">
        <f>ROUND(E128*N128,2)</f>
        <v>0.02</v>
      </c>
      <c r="P128" s="235">
        <v>0</v>
      </c>
      <c r="Q128" s="235">
        <f>ROUND(E128*P128,2)</f>
        <v>0</v>
      </c>
      <c r="R128" s="237" t="s">
        <v>330</v>
      </c>
      <c r="S128" s="237" t="s">
        <v>138</v>
      </c>
      <c r="T128" s="238" t="s">
        <v>138</v>
      </c>
      <c r="U128" s="223">
        <v>0</v>
      </c>
      <c r="V128" s="223">
        <f>ROUND(E128*U128,2)</f>
        <v>0</v>
      </c>
      <c r="W128" s="223"/>
      <c r="X128" s="223" t="s">
        <v>331</v>
      </c>
      <c r="Y128" s="223" t="s">
        <v>140</v>
      </c>
      <c r="Z128" s="213"/>
      <c r="AA128" s="213"/>
      <c r="AB128" s="213"/>
      <c r="AC128" s="213"/>
      <c r="AD128" s="213"/>
      <c r="AE128" s="213"/>
      <c r="AF128" s="213"/>
      <c r="AG128" s="213" t="s">
        <v>654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>
      <c r="A129" s="220"/>
      <c r="B129" s="221"/>
      <c r="C129" s="257" t="s">
        <v>792</v>
      </c>
      <c r="D129" s="252"/>
      <c r="E129" s="253">
        <v>5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191</v>
      </c>
      <c r="AH129" s="213">
        <v>5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2">
      <c r="A130" s="220"/>
      <c r="B130" s="221"/>
      <c r="C130" s="246"/>
      <c r="D130" s="241"/>
      <c r="E130" s="241"/>
      <c r="F130" s="241"/>
      <c r="G130" s="241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3"/>
      <c r="AA130" s="213"/>
      <c r="AB130" s="213"/>
      <c r="AC130" s="213"/>
      <c r="AD130" s="213"/>
      <c r="AE130" s="213"/>
      <c r="AF130" s="213"/>
      <c r="AG130" s="213" t="s">
        <v>144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ht="22.5" outlineLevel="1">
      <c r="A131" s="232">
        <v>25</v>
      </c>
      <c r="B131" s="233" t="s">
        <v>720</v>
      </c>
      <c r="C131" s="244" t="s">
        <v>721</v>
      </c>
      <c r="D131" s="234" t="s">
        <v>281</v>
      </c>
      <c r="E131" s="235">
        <v>9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21</v>
      </c>
      <c r="M131" s="237">
        <f>G131*(1+L131/100)</f>
        <v>0</v>
      </c>
      <c r="N131" s="235">
        <v>9.0999999999999998E-2</v>
      </c>
      <c r="O131" s="235">
        <f>ROUND(E131*N131,2)</f>
        <v>0.82</v>
      </c>
      <c r="P131" s="235">
        <v>0</v>
      </c>
      <c r="Q131" s="235">
        <f>ROUND(E131*P131,2)</f>
        <v>0</v>
      </c>
      <c r="R131" s="237" t="s">
        <v>330</v>
      </c>
      <c r="S131" s="237" t="s">
        <v>138</v>
      </c>
      <c r="T131" s="238" t="s">
        <v>138</v>
      </c>
      <c r="U131" s="223">
        <v>0</v>
      </c>
      <c r="V131" s="223">
        <f>ROUND(E131*U131,2)</f>
        <v>0</v>
      </c>
      <c r="W131" s="223"/>
      <c r="X131" s="223" t="s">
        <v>331</v>
      </c>
      <c r="Y131" s="223" t="s">
        <v>140</v>
      </c>
      <c r="Z131" s="213"/>
      <c r="AA131" s="213"/>
      <c r="AB131" s="213"/>
      <c r="AC131" s="213"/>
      <c r="AD131" s="213"/>
      <c r="AE131" s="213"/>
      <c r="AF131" s="213"/>
      <c r="AG131" s="213" t="s">
        <v>654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>
      <c r="A132" s="220"/>
      <c r="B132" s="221"/>
      <c r="C132" s="257" t="s">
        <v>793</v>
      </c>
      <c r="D132" s="252"/>
      <c r="E132" s="253">
        <v>9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191</v>
      </c>
      <c r="AH132" s="213">
        <v>5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2">
      <c r="A133" s="220"/>
      <c r="B133" s="221"/>
      <c r="C133" s="246"/>
      <c r="D133" s="241"/>
      <c r="E133" s="241"/>
      <c r="F133" s="241"/>
      <c r="G133" s="241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3"/>
      <c r="AA133" s="213"/>
      <c r="AB133" s="213"/>
      <c r="AC133" s="213"/>
      <c r="AD133" s="213"/>
      <c r="AE133" s="213"/>
      <c r="AF133" s="213"/>
      <c r="AG133" s="213" t="s">
        <v>144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ht="22.5" outlineLevel="1">
      <c r="A134" s="232">
        <v>26</v>
      </c>
      <c r="B134" s="233" t="s">
        <v>794</v>
      </c>
      <c r="C134" s="244" t="s">
        <v>795</v>
      </c>
      <c r="D134" s="234" t="s">
        <v>281</v>
      </c>
      <c r="E134" s="235">
        <v>1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21</v>
      </c>
      <c r="M134" s="237">
        <f>G134*(1+L134/100)</f>
        <v>0</v>
      </c>
      <c r="N134" s="235">
        <v>0.04</v>
      </c>
      <c r="O134" s="235">
        <f>ROUND(E134*N134,2)</f>
        <v>0.04</v>
      </c>
      <c r="P134" s="235">
        <v>0</v>
      </c>
      <c r="Q134" s="235">
        <f>ROUND(E134*P134,2)</f>
        <v>0</v>
      </c>
      <c r="R134" s="237" t="s">
        <v>330</v>
      </c>
      <c r="S134" s="237" t="s">
        <v>138</v>
      </c>
      <c r="T134" s="238" t="s">
        <v>138</v>
      </c>
      <c r="U134" s="223">
        <v>0</v>
      </c>
      <c r="V134" s="223">
        <f>ROUND(E134*U134,2)</f>
        <v>0</v>
      </c>
      <c r="W134" s="223"/>
      <c r="X134" s="223" t="s">
        <v>331</v>
      </c>
      <c r="Y134" s="223" t="s">
        <v>140</v>
      </c>
      <c r="Z134" s="213"/>
      <c r="AA134" s="213"/>
      <c r="AB134" s="213"/>
      <c r="AC134" s="213"/>
      <c r="AD134" s="213"/>
      <c r="AE134" s="213"/>
      <c r="AF134" s="213"/>
      <c r="AG134" s="213" t="s">
        <v>332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2">
      <c r="A135" s="220"/>
      <c r="B135" s="221"/>
      <c r="C135" s="257" t="s">
        <v>796</v>
      </c>
      <c r="D135" s="252"/>
      <c r="E135" s="253">
        <v>1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191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2">
      <c r="A136" s="220"/>
      <c r="B136" s="221"/>
      <c r="C136" s="246"/>
      <c r="D136" s="241"/>
      <c r="E136" s="241"/>
      <c r="F136" s="241"/>
      <c r="G136" s="241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144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22.5" outlineLevel="1">
      <c r="A137" s="232">
        <v>27</v>
      </c>
      <c r="B137" s="233" t="s">
        <v>723</v>
      </c>
      <c r="C137" s="244" t="s">
        <v>724</v>
      </c>
      <c r="D137" s="234" t="s">
        <v>281</v>
      </c>
      <c r="E137" s="235">
        <v>3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21</v>
      </c>
      <c r="M137" s="237">
        <f>G137*(1+L137/100)</f>
        <v>0</v>
      </c>
      <c r="N137" s="235">
        <v>5.3999999999999999E-2</v>
      </c>
      <c r="O137" s="235">
        <f>ROUND(E137*N137,2)</f>
        <v>0.16</v>
      </c>
      <c r="P137" s="235">
        <v>0</v>
      </c>
      <c r="Q137" s="235">
        <f>ROUND(E137*P137,2)</f>
        <v>0</v>
      </c>
      <c r="R137" s="237" t="s">
        <v>330</v>
      </c>
      <c r="S137" s="237" t="s">
        <v>138</v>
      </c>
      <c r="T137" s="238" t="s">
        <v>138</v>
      </c>
      <c r="U137" s="223">
        <v>0</v>
      </c>
      <c r="V137" s="223">
        <f>ROUND(E137*U137,2)</f>
        <v>0</v>
      </c>
      <c r="W137" s="223"/>
      <c r="X137" s="223" t="s">
        <v>331</v>
      </c>
      <c r="Y137" s="223" t="s">
        <v>140</v>
      </c>
      <c r="Z137" s="213"/>
      <c r="AA137" s="213"/>
      <c r="AB137" s="213"/>
      <c r="AC137" s="213"/>
      <c r="AD137" s="213"/>
      <c r="AE137" s="213"/>
      <c r="AF137" s="213"/>
      <c r="AG137" s="213" t="s">
        <v>332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2">
      <c r="A138" s="220"/>
      <c r="B138" s="221"/>
      <c r="C138" s="257" t="s">
        <v>797</v>
      </c>
      <c r="D138" s="252"/>
      <c r="E138" s="253">
        <v>3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191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>
      <c r="A139" s="220"/>
      <c r="B139" s="221"/>
      <c r="C139" s="246"/>
      <c r="D139" s="241"/>
      <c r="E139" s="241"/>
      <c r="F139" s="241"/>
      <c r="G139" s="241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144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ht="22.5" outlineLevel="1">
      <c r="A140" s="232">
        <v>28</v>
      </c>
      <c r="B140" s="233" t="s">
        <v>798</v>
      </c>
      <c r="C140" s="244" t="s">
        <v>799</v>
      </c>
      <c r="D140" s="234" t="s">
        <v>281</v>
      </c>
      <c r="E140" s="235">
        <v>1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21</v>
      </c>
      <c r="M140" s="237">
        <f>G140*(1+L140/100)</f>
        <v>0</v>
      </c>
      <c r="N140" s="235">
        <v>6.8000000000000005E-2</v>
      </c>
      <c r="O140" s="235">
        <f>ROUND(E140*N140,2)</f>
        <v>7.0000000000000007E-2</v>
      </c>
      <c r="P140" s="235">
        <v>0</v>
      </c>
      <c r="Q140" s="235">
        <f>ROUND(E140*P140,2)</f>
        <v>0</v>
      </c>
      <c r="R140" s="237" t="s">
        <v>330</v>
      </c>
      <c r="S140" s="237" t="s">
        <v>138</v>
      </c>
      <c r="T140" s="238" t="s">
        <v>138</v>
      </c>
      <c r="U140" s="223">
        <v>0</v>
      </c>
      <c r="V140" s="223">
        <f>ROUND(E140*U140,2)</f>
        <v>0</v>
      </c>
      <c r="W140" s="223"/>
      <c r="X140" s="223" t="s">
        <v>331</v>
      </c>
      <c r="Y140" s="223" t="s">
        <v>140</v>
      </c>
      <c r="Z140" s="213"/>
      <c r="AA140" s="213"/>
      <c r="AB140" s="213"/>
      <c r="AC140" s="213"/>
      <c r="AD140" s="213"/>
      <c r="AE140" s="213"/>
      <c r="AF140" s="213"/>
      <c r="AG140" s="213" t="s">
        <v>654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2">
      <c r="A141" s="220"/>
      <c r="B141" s="221"/>
      <c r="C141" s="257" t="s">
        <v>796</v>
      </c>
      <c r="D141" s="252"/>
      <c r="E141" s="253">
        <v>1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191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>
      <c r="A142" s="220"/>
      <c r="B142" s="221"/>
      <c r="C142" s="246"/>
      <c r="D142" s="241"/>
      <c r="E142" s="241"/>
      <c r="F142" s="241"/>
      <c r="G142" s="241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144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ht="22.5" outlineLevel="1">
      <c r="A143" s="232">
        <v>29</v>
      </c>
      <c r="B143" s="233" t="s">
        <v>800</v>
      </c>
      <c r="C143" s="244" t="s">
        <v>801</v>
      </c>
      <c r="D143" s="234" t="s">
        <v>281</v>
      </c>
      <c r="E143" s="235">
        <v>4</v>
      </c>
      <c r="F143" s="236"/>
      <c r="G143" s="237">
        <f>ROUND(E143*F143,2)</f>
        <v>0</v>
      </c>
      <c r="H143" s="236"/>
      <c r="I143" s="237">
        <f>ROUND(E143*H143,2)</f>
        <v>0</v>
      </c>
      <c r="J143" s="236"/>
      <c r="K143" s="237">
        <f>ROUND(E143*J143,2)</f>
        <v>0</v>
      </c>
      <c r="L143" s="237">
        <v>21</v>
      </c>
      <c r="M143" s="237">
        <f>G143*(1+L143/100)</f>
        <v>0</v>
      </c>
      <c r="N143" s="235">
        <v>0.08</v>
      </c>
      <c r="O143" s="235">
        <f>ROUND(E143*N143,2)</f>
        <v>0.32</v>
      </c>
      <c r="P143" s="235">
        <v>0</v>
      </c>
      <c r="Q143" s="235">
        <f>ROUND(E143*P143,2)</f>
        <v>0</v>
      </c>
      <c r="R143" s="237" t="s">
        <v>330</v>
      </c>
      <c r="S143" s="237" t="s">
        <v>138</v>
      </c>
      <c r="T143" s="238" t="s">
        <v>138</v>
      </c>
      <c r="U143" s="223">
        <v>0</v>
      </c>
      <c r="V143" s="223">
        <f>ROUND(E143*U143,2)</f>
        <v>0</v>
      </c>
      <c r="W143" s="223"/>
      <c r="X143" s="223" t="s">
        <v>331</v>
      </c>
      <c r="Y143" s="223" t="s">
        <v>140</v>
      </c>
      <c r="Z143" s="213"/>
      <c r="AA143" s="213"/>
      <c r="AB143" s="213"/>
      <c r="AC143" s="213"/>
      <c r="AD143" s="213"/>
      <c r="AE143" s="213"/>
      <c r="AF143" s="213"/>
      <c r="AG143" s="213" t="s">
        <v>332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2">
      <c r="A144" s="220"/>
      <c r="B144" s="221"/>
      <c r="C144" s="257" t="s">
        <v>802</v>
      </c>
      <c r="D144" s="252"/>
      <c r="E144" s="253">
        <v>4</v>
      </c>
      <c r="F144" s="223"/>
      <c r="G144" s="22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191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>
      <c r="A145" s="220"/>
      <c r="B145" s="221"/>
      <c r="C145" s="246"/>
      <c r="D145" s="241"/>
      <c r="E145" s="241"/>
      <c r="F145" s="241"/>
      <c r="G145" s="241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144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ht="22.5" outlineLevel="1">
      <c r="A146" s="232">
        <v>30</v>
      </c>
      <c r="B146" s="233" t="s">
        <v>803</v>
      </c>
      <c r="C146" s="244" t="s">
        <v>804</v>
      </c>
      <c r="D146" s="234" t="s">
        <v>281</v>
      </c>
      <c r="E146" s="235">
        <v>9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21</v>
      </c>
      <c r="M146" s="237">
        <f>G146*(1+L146/100)</f>
        <v>0</v>
      </c>
      <c r="N146" s="235">
        <v>0.43</v>
      </c>
      <c r="O146" s="235">
        <f>ROUND(E146*N146,2)</f>
        <v>3.87</v>
      </c>
      <c r="P146" s="235">
        <v>0</v>
      </c>
      <c r="Q146" s="235">
        <f>ROUND(E146*P146,2)</f>
        <v>0</v>
      </c>
      <c r="R146" s="237" t="s">
        <v>330</v>
      </c>
      <c r="S146" s="237" t="s">
        <v>138</v>
      </c>
      <c r="T146" s="238" t="s">
        <v>138</v>
      </c>
      <c r="U146" s="223">
        <v>0</v>
      </c>
      <c r="V146" s="223">
        <f>ROUND(E146*U146,2)</f>
        <v>0</v>
      </c>
      <c r="W146" s="223"/>
      <c r="X146" s="223" t="s">
        <v>331</v>
      </c>
      <c r="Y146" s="223" t="s">
        <v>140</v>
      </c>
      <c r="Z146" s="213"/>
      <c r="AA146" s="213"/>
      <c r="AB146" s="213"/>
      <c r="AC146" s="213"/>
      <c r="AD146" s="213"/>
      <c r="AE146" s="213"/>
      <c r="AF146" s="213"/>
      <c r="AG146" s="213" t="s">
        <v>332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2">
      <c r="A147" s="220"/>
      <c r="B147" s="221"/>
      <c r="C147" s="257" t="s">
        <v>786</v>
      </c>
      <c r="D147" s="252"/>
      <c r="E147" s="253">
        <v>9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191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>
      <c r="A148" s="220"/>
      <c r="B148" s="221"/>
      <c r="C148" s="246"/>
      <c r="D148" s="241"/>
      <c r="E148" s="241"/>
      <c r="F148" s="241"/>
      <c r="G148" s="241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144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22.5" outlineLevel="1">
      <c r="A149" s="232">
        <v>31</v>
      </c>
      <c r="B149" s="233" t="s">
        <v>805</v>
      </c>
      <c r="C149" s="244" t="s">
        <v>806</v>
      </c>
      <c r="D149" s="234" t="s">
        <v>281</v>
      </c>
      <c r="E149" s="235">
        <v>2</v>
      </c>
      <c r="F149" s="236"/>
      <c r="G149" s="237">
        <f>ROUND(E149*F149,2)</f>
        <v>0</v>
      </c>
      <c r="H149" s="236"/>
      <c r="I149" s="237">
        <f>ROUND(E149*H149,2)</f>
        <v>0</v>
      </c>
      <c r="J149" s="236"/>
      <c r="K149" s="237">
        <f>ROUND(E149*J149,2)</f>
        <v>0</v>
      </c>
      <c r="L149" s="237">
        <v>21</v>
      </c>
      <c r="M149" s="237">
        <f>G149*(1+L149/100)</f>
        <v>0</v>
      </c>
      <c r="N149" s="235">
        <v>0.25</v>
      </c>
      <c r="O149" s="235">
        <f>ROUND(E149*N149,2)</f>
        <v>0.5</v>
      </c>
      <c r="P149" s="235">
        <v>0</v>
      </c>
      <c r="Q149" s="235">
        <f>ROUND(E149*P149,2)</f>
        <v>0</v>
      </c>
      <c r="R149" s="237" t="s">
        <v>330</v>
      </c>
      <c r="S149" s="237" t="s">
        <v>138</v>
      </c>
      <c r="T149" s="238" t="s">
        <v>138</v>
      </c>
      <c r="U149" s="223">
        <v>0</v>
      </c>
      <c r="V149" s="223">
        <f>ROUND(E149*U149,2)</f>
        <v>0</v>
      </c>
      <c r="W149" s="223"/>
      <c r="X149" s="223" t="s">
        <v>331</v>
      </c>
      <c r="Y149" s="223" t="s">
        <v>140</v>
      </c>
      <c r="Z149" s="213"/>
      <c r="AA149" s="213"/>
      <c r="AB149" s="213"/>
      <c r="AC149" s="213"/>
      <c r="AD149" s="213"/>
      <c r="AE149" s="213"/>
      <c r="AF149" s="213"/>
      <c r="AG149" s="213" t="s">
        <v>654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>
      <c r="A150" s="220"/>
      <c r="B150" s="221"/>
      <c r="C150" s="257" t="s">
        <v>705</v>
      </c>
      <c r="D150" s="252"/>
      <c r="E150" s="253">
        <v>2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191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2">
      <c r="A151" s="220"/>
      <c r="B151" s="221"/>
      <c r="C151" s="246"/>
      <c r="D151" s="241"/>
      <c r="E151" s="241"/>
      <c r="F151" s="241"/>
      <c r="G151" s="241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144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22.5" outlineLevel="1">
      <c r="A152" s="232">
        <v>32</v>
      </c>
      <c r="B152" s="233" t="s">
        <v>807</v>
      </c>
      <c r="C152" s="244" t="s">
        <v>808</v>
      </c>
      <c r="D152" s="234" t="s">
        <v>281</v>
      </c>
      <c r="E152" s="235">
        <v>9</v>
      </c>
      <c r="F152" s="236"/>
      <c r="G152" s="237">
        <f>ROUND(E152*F152,2)</f>
        <v>0</v>
      </c>
      <c r="H152" s="236"/>
      <c r="I152" s="237">
        <f>ROUND(E152*H152,2)</f>
        <v>0</v>
      </c>
      <c r="J152" s="236"/>
      <c r="K152" s="237">
        <f>ROUND(E152*J152,2)</f>
        <v>0</v>
      </c>
      <c r="L152" s="237">
        <v>21</v>
      </c>
      <c r="M152" s="237">
        <f>G152*(1+L152/100)</f>
        <v>0</v>
      </c>
      <c r="N152" s="235">
        <v>1.6</v>
      </c>
      <c r="O152" s="235">
        <f>ROUND(E152*N152,2)</f>
        <v>14.4</v>
      </c>
      <c r="P152" s="235">
        <v>0</v>
      </c>
      <c r="Q152" s="235">
        <f>ROUND(E152*P152,2)</f>
        <v>0</v>
      </c>
      <c r="R152" s="237" t="s">
        <v>330</v>
      </c>
      <c r="S152" s="237" t="s">
        <v>138</v>
      </c>
      <c r="T152" s="238" t="s">
        <v>138</v>
      </c>
      <c r="U152" s="223">
        <v>0</v>
      </c>
      <c r="V152" s="223">
        <f>ROUND(E152*U152,2)</f>
        <v>0</v>
      </c>
      <c r="W152" s="223"/>
      <c r="X152" s="223" t="s">
        <v>331</v>
      </c>
      <c r="Y152" s="223" t="s">
        <v>140</v>
      </c>
      <c r="Z152" s="213"/>
      <c r="AA152" s="213"/>
      <c r="AB152" s="213"/>
      <c r="AC152" s="213"/>
      <c r="AD152" s="213"/>
      <c r="AE152" s="213"/>
      <c r="AF152" s="213"/>
      <c r="AG152" s="213" t="s">
        <v>654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2">
      <c r="A153" s="220"/>
      <c r="B153" s="221"/>
      <c r="C153" s="257" t="s">
        <v>784</v>
      </c>
      <c r="D153" s="252"/>
      <c r="E153" s="253"/>
      <c r="F153" s="223"/>
      <c r="G153" s="22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3"/>
      <c r="AA153" s="213"/>
      <c r="AB153" s="213"/>
      <c r="AC153" s="213"/>
      <c r="AD153" s="213"/>
      <c r="AE153" s="213"/>
      <c r="AF153" s="213"/>
      <c r="AG153" s="213" t="s">
        <v>191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3">
      <c r="A154" s="220"/>
      <c r="B154" s="221"/>
      <c r="C154" s="257" t="s">
        <v>785</v>
      </c>
      <c r="D154" s="252"/>
      <c r="E154" s="253">
        <v>9</v>
      </c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191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2">
      <c r="A155" s="220"/>
      <c r="B155" s="221"/>
      <c r="C155" s="246"/>
      <c r="D155" s="241"/>
      <c r="E155" s="241"/>
      <c r="F155" s="241"/>
      <c r="G155" s="241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144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>
      <c r="A156" s="225" t="s">
        <v>133</v>
      </c>
      <c r="B156" s="226" t="s">
        <v>97</v>
      </c>
      <c r="C156" s="243" t="s">
        <v>98</v>
      </c>
      <c r="D156" s="227"/>
      <c r="E156" s="228"/>
      <c r="F156" s="229"/>
      <c r="G156" s="229">
        <f>SUMIF(AG157:AG160,"&lt;&gt;NOR",G157:G160)</f>
        <v>0</v>
      </c>
      <c r="H156" s="229"/>
      <c r="I156" s="229">
        <f>SUM(I157:I160)</f>
        <v>0</v>
      </c>
      <c r="J156" s="229"/>
      <c r="K156" s="229">
        <f>SUM(K157:K160)</f>
        <v>0</v>
      </c>
      <c r="L156" s="229"/>
      <c r="M156" s="229">
        <f>SUM(M157:M160)</f>
        <v>0</v>
      </c>
      <c r="N156" s="228"/>
      <c r="O156" s="228">
        <f>SUM(O157:O160)</f>
        <v>0</v>
      </c>
      <c r="P156" s="228"/>
      <c r="Q156" s="228">
        <f>SUM(Q157:Q160)</f>
        <v>0</v>
      </c>
      <c r="R156" s="229"/>
      <c r="S156" s="229"/>
      <c r="T156" s="230"/>
      <c r="U156" s="224"/>
      <c r="V156" s="224">
        <f>SUM(V157:V160)</f>
        <v>70.12</v>
      </c>
      <c r="W156" s="224"/>
      <c r="X156" s="224"/>
      <c r="Y156" s="224"/>
      <c r="AG156" t="s">
        <v>134</v>
      </c>
    </row>
    <row r="157" spans="1:60" ht="22.5" outlineLevel="1">
      <c r="A157" s="232">
        <v>33</v>
      </c>
      <c r="B157" s="233" t="s">
        <v>733</v>
      </c>
      <c r="C157" s="244" t="s">
        <v>734</v>
      </c>
      <c r="D157" s="234" t="s">
        <v>360</v>
      </c>
      <c r="E157" s="235">
        <v>331.52998000000002</v>
      </c>
      <c r="F157" s="236"/>
      <c r="G157" s="237">
        <f>ROUND(E157*F157,2)</f>
        <v>0</v>
      </c>
      <c r="H157" s="236"/>
      <c r="I157" s="237">
        <f>ROUND(E157*H157,2)</f>
        <v>0</v>
      </c>
      <c r="J157" s="236"/>
      <c r="K157" s="237">
        <f>ROUND(E157*J157,2)</f>
        <v>0</v>
      </c>
      <c r="L157" s="237">
        <v>21</v>
      </c>
      <c r="M157" s="237">
        <f>G157*(1+L157/100)</f>
        <v>0</v>
      </c>
      <c r="N157" s="235">
        <v>0</v>
      </c>
      <c r="O157" s="235">
        <f>ROUND(E157*N157,2)</f>
        <v>0</v>
      </c>
      <c r="P157" s="235">
        <v>0</v>
      </c>
      <c r="Q157" s="235">
        <f>ROUND(E157*P157,2)</f>
        <v>0</v>
      </c>
      <c r="R157" s="237" t="s">
        <v>663</v>
      </c>
      <c r="S157" s="237" t="s">
        <v>138</v>
      </c>
      <c r="T157" s="238" t="s">
        <v>138</v>
      </c>
      <c r="U157" s="223">
        <v>0.21149999999999999</v>
      </c>
      <c r="V157" s="223">
        <f>ROUND(E157*U157,2)</f>
        <v>70.12</v>
      </c>
      <c r="W157" s="223"/>
      <c r="X157" s="223" t="s">
        <v>378</v>
      </c>
      <c r="Y157" s="223" t="s">
        <v>140</v>
      </c>
      <c r="Z157" s="213"/>
      <c r="AA157" s="213"/>
      <c r="AB157" s="213"/>
      <c r="AC157" s="213"/>
      <c r="AD157" s="213"/>
      <c r="AE157" s="213"/>
      <c r="AF157" s="213"/>
      <c r="AG157" s="213" t="s">
        <v>379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2">
      <c r="A158" s="220"/>
      <c r="B158" s="221"/>
      <c r="C158" s="256" t="s">
        <v>735</v>
      </c>
      <c r="D158" s="254"/>
      <c r="E158" s="254"/>
      <c r="F158" s="254"/>
      <c r="G158" s="254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189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>
      <c r="A159" s="220"/>
      <c r="B159" s="221"/>
      <c r="C159" s="247" t="s">
        <v>736</v>
      </c>
      <c r="D159" s="242"/>
      <c r="E159" s="242"/>
      <c r="F159" s="242"/>
      <c r="G159" s="242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143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2">
      <c r="A160" s="220"/>
      <c r="B160" s="221"/>
      <c r="C160" s="246"/>
      <c r="D160" s="241"/>
      <c r="E160" s="241"/>
      <c r="F160" s="241"/>
      <c r="G160" s="241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144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33">
      <c r="A161" s="3"/>
      <c r="B161" s="4"/>
      <c r="C161" s="248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AE161">
        <v>12</v>
      </c>
      <c r="AF161">
        <v>21</v>
      </c>
      <c r="AG161" t="s">
        <v>119</v>
      </c>
    </row>
    <row r="162" spans="1:33">
      <c r="A162" s="216"/>
      <c r="B162" s="217" t="s">
        <v>29</v>
      </c>
      <c r="C162" s="249"/>
      <c r="D162" s="218"/>
      <c r="E162" s="219"/>
      <c r="F162" s="219"/>
      <c r="G162" s="231">
        <f>G8+G83+G91+G156</f>
        <v>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E162">
        <f>SUMIF(L7:L160,AE161,G7:G160)</f>
        <v>0</v>
      </c>
      <c r="AF162">
        <f>SUMIF(L7:L160,AF161,G7:G160)</f>
        <v>0</v>
      </c>
      <c r="AG162" t="s">
        <v>179</v>
      </c>
    </row>
    <row r="163" spans="1:33">
      <c r="A163" s="251" t="s">
        <v>402</v>
      </c>
      <c r="B163" s="251"/>
      <c r="C163" s="248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>
      <c r="A164" s="3"/>
      <c r="B164" s="4" t="s">
        <v>737</v>
      </c>
      <c r="C164" s="248" t="s">
        <v>738</v>
      </c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G164" t="s">
        <v>405</v>
      </c>
    </row>
    <row r="165" spans="1:33">
      <c r="A165" s="3"/>
      <c r="B165" s="4" t="s">
        <v>739</v>
      </c>
      <c r="C165" s="248" t="s">
        <v>740</v>
      </c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G165" t="s">
        <v>408</v>
      </c>
    </row>
    <row r="166" spans="1:33">
      <c r="A166" s="3"/>
      <c r="B166" s="4"/>
      <c r="C166" s="248" t="s">
        <v>741</v>
      </c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G166" t="s">
        <v>410</v>
      </c>
    </row>
    <row r="167" spans="1:33">
      <c r="A167" s="3"/>
      <c r="B167" s="4"/>
      <c r="C167" s="248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>
      <c r="C168" s="250"/>
      <c r="D168" s="10"/>
      <c r="AG168" t="s">
        <v>180</v>
      </c>
    </row>
    <row r="169" spans="1:33">
      <c r="D169" s="10"/>
    </row>
    <row r="170" spans="1:33">
      <c r="D170" s="10"/>
    </row>
    <row r="171" spans="1:33">
      <c r="D171" s="10"/>
    </row>
    <row r="172" spans="1:33">
      <c r="D172" s="10"/>
    </row>
    <row r="173" spans="1:33">
      <c r="D173" s="10"/>
    </row>
    <row r="174" spans="1:33">
      <c r="D174" s="10"/>
    </row>
    <row r="175" spans="1:33">
      <c r="D175" s="10"/>
    </row>
    <row r="176" spans="1:33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 formatRows="0"/>
  <mergeCells count="56">
    <mergeCell ref="C155:G155"/>
    <mergeCell ref="C158:G158"/>
    <mergeCell ref="C159:G159"/>
    <mergeCell ref="C160:G160"/>
    <mergeCell ref="C136:G136"/>
    <mergeCell ref="C139:G139"/>
    <mergeCell ref="C142:G142"/>
    <mergeCell ref="C145:G145"/>
    <mergeCell ref="C148:G148"/>
    <mergeCell ref="C151:G151"/>
    <mergeCell ref="C118:G118"/>
    <mergeCell ref="C121:G121"/>
    <mergeCell ref="C124:G124"/>
    <mergeCell ref="C127:G127"/>
    <mergeCell ref="C130:G130"/>
    <mergeCell ref="C133:G133"/>
    <mergeCell ref="C102:G102"/>
    <mergeCell ref="C104:G104"/>
    <mergeCell ref="C106:G106"/>
    <mergeCell ref="C109:G109"/>
    <mergeCell ref="C113:G113"/>
    <mergeCell ref="C115:G115"/>
    <mergeCell ref="C85:G85"/>
    <mergeCell ref="C90:G90"/>
    <mergeCell ref="C93:G93"/>
    <mergeCell ref="C95:G95"/>
    <mergeCell ref="C97:G97"/>
    <mergeCell ref="C100:G100"/>
    <mergeCell ref="C57:G57"/>
    <mergeCell ref="C67:G67"/>
    <mergeCell ref="C69:G69"/>
    <mergeCell ref="C74:G74"/>
    <mergeCell ref="C77:G77"/>
    <mergeCell ref="C82:G82"/>
    <mergeCell ref="C39:G39"/>
    <mergeCell ref="C41:G41"/>
    <mergeCell ref="C48:G48"/>
    <mergeCell ref="C51:G51"/>
    <mergeCell ref="C54:G54"/>
    <mergeCell ref="C56:G56"/>
    <mergeCell ref="C24:G24"/>
    <mergeCell ref="C26:G26"/>
    <mergeCell ref="C30:G30"/>
    <mergeCell ref="C32:G32"/>
    <mergeCell ref="C34:G34"/>
    <mergeCell ref="C36:G36"/>
    <mergeCell ref="A1:G1"/>
    <mergeCell ref="C2:G2"/>
    <mergeCell ref="C3:G3"/>
    <mergeCell ref="C4:G4"/>
    <mergeCell ref="A163:B163"/>
    <mergeCell ref="C10:G10"/>
    <mergeCell ref="C12:G12"/>
    <mergeCell ref="C14:G14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VRN VNON Naklady</vt:lpstr>
      <vt:lpstr>100 100 n Pol</vt:lpstr>
      <vt:lpstr>100 100 u Pol</vt:lpstr>
      <vt:lpstr>SO301 001 Pol</vt:lpstr>
      <vt:lpstr>SO301 002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'100 100 n Pol'!Názvy_tisku</vt:lpstr>
      <vt:lpstr>'100 100 u Pol'!Názvy_tisku</vt:lpstr>
      <vt:lpstr>'SO301 001 Pol'!Názvy_tisku</vt:lpstr>
      <vt:lpstr>'SO301 002 Pol'!Názvy_tisku</vt:lpstr>
      <vt:lpstr>'VRN VNON Naklady'!Názvy_tisku</vt:lpstr>
      <vt:lpstr>oadresa</vt:lpstr>
      <vt:lpstr>Stavba!Objednatel</vt:lpstr>
      <vt:lpstr>Stavba!Objekt</vt:lpstr>
      <vt:lpstr>'100 100 n Pol'!Oblast_tisku</vt:lpstr>
      <vt:lpstr>'100 100 u Pol'!Oblast_tisku</vt:lpstr>
      <vt:lpstr>'SO301 001 Pol'!Oblast_tisku</vt:lpstr>
      <vt:lpstr>'SO301 002 Pol'!Oblast_tisku</vt:lpstr>
      <vt:lpstr>Stavba!Oblast_tisku</vt:lpstr>
      <vt:lpstr>'VRN VNON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2019-03-19T12:27:02Z</cp:lastPrinted>
  <dcterms:created xsi:type="dcterms:W3CDTF">2009-04-08T07:15:50Z</dcterms:created>
  <dcterms:modified xsi:type="dcterms:W3CDTF">2025-05-02T15:50:47Z</dcterms:modified>
</cp:coreProperties>
</file>