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5/2025-01 Kroměříž - Fasáda budovy 33 - DSP, DPS/Rozpočet/Dělený rozpočet na uznatelné a neuznatelné náklady/Výkaz výměr/"/>
    </mc:Choice>
  </mc:AlternateContent>
  <xr:revisionPtr revIDLastSave="21" documentId="8_{B8FD3E54-9AAF-463B-97AA-594275D4C04D}" xr6:coauthVersionLast="47" xr6:coauthVersionMax="47" xr10:uidLastSave="{6509588B-BC18-4A66-8012-2D6AF8538C3B}"/>
  <bookViews>
    <workbookView xWindow="-120" yWindow="-120" windowWidth="38640" windowHeight="21120" firstSheet="1" activeTab="1" xr2:uid="{B8D31348-8AC1-4F1C-8E6D-D678D14D9E1A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2" l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G26" i="12"/>
  <c r="O26" i="12"/>
  <c r="Q26" i="12"/>
  <c r="I27" i="12"/>
  <c r="I26" i="12" s="1"/>
  <c r="K27" i="12"/>
  <c r="K26" i="12" s="1"/>
  <c r="M27" i="12"/>
  <c r="M26" i="12" s="1"/>
  <c r="O27" i="12"/>
  <c r="Q27" i="12"/>
  <c r="U27" i="12"/>
  <c r="U26" i="12" s="1"/>
  <c r="G29" i="12"/>
  <c r="I30" i="12"/>
  <c r="I29" i="12" s="1"/>
  <c r="K30" i="12"/>
  <c r="K29" i="12" s="1"/>
  <c r="M30" i="12"/>
  <c r="O30" i="12"/>
  <c r="Q30" i="12"/>
  <c r="U30" i="12"/>
  <c r="I32" i="12"/>
  <c r="K32" i="12"/>
  <c r="M32" i="12"/>
  <c r="M29" i="12" s="1"/>
  <c r="O32" i="12"/>
  <c r="O29" i="12" s="1"/>
  <c r="Q32" i="12"/>
  <c r="U32" i="12"/>
  <c r="G34" i="12"/>
  <c r="I35" i="12"/>
  <c r="K35" i="12"/>
  <c r="K34" i="12" s="1"/>
  <c r="M35" i="12"/>
  <c r="O35" i="12"/>
  <c r="Q35" i="12"/>
  <c r="U35" i="12"/>
  <c r="U34" i="12" s="1"/>
  <c r="I37" i="12"/>
  <c r="I34" i="12" s="1"/>
  <c r="K37" i="12"/>
  <c r="M37" i="12"/>
  <c r="O37" i="12"/>
  <c r="Q37" i="12"/>
  <c r="U37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G43" i="12"/>
  <c r="I43" i="12"/>
  <c r="K43" i="12"/>
  <c r="Q43" i="12"/>
  <c r="U43" i="12"/>
  <c r="I44" i="12"/>
  <c r="K44" i="12"/>
  <c r="M44" i="12"/>
  <c r="M43" i="12" s="1"/>
  <c r="O44" i="12"/>
  <c r="O43" i="12" s="1"/>
  <c r="Q44" i="12"/>
  <c r="U44" i="12"/>
  <c r="I56" i="1"/>
  <c r="AZ45" i="1"/>
  <c r="AZ44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U29" i="12" l="1"/>
  <c r="Q29" i="12"/>
  <c r="Q34" i="12"/>
  <c r="O34" i="12"/>
  <c r="O8" i="12"/>
  <c r="M34" i="12"/>
  <c r="U8" i="12"/>
  <c r="Q8" i="12"/>
  <c r="M8" i="12"/>
  <c r="K8" i="12"/>
  <c r="I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91025172-8802-4EDB-B501-21639B6C852C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CEB2127A-A359-45D0-8EC5-3FB670B4890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546674E1-15F7-41E8-A993-DD989644AE3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FAB19F4-AC1A-4E94-ADFB-17E8C307D8FB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169134BA-456B-4253-AE46-A0160BFFB4DB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23814AD7-A525-4E47-82EE-291A7ADD6FF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<sst xmlns="http://schemas.openxmlformats.org/spreadsheetml/2006/main" count="246" uniqueCount="151">
  <si>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</si>
  <si>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</si>
  <si>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</si>
  <si>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</si>
  <si>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</si>
  <si>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</si>
  <si>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</si>
  <si>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</si>
  <si>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</si>
  <si>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</si>
  <si>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</si>
  <si>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</si>
  <si>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</si>
  <si>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</si>
  <si>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</si>
  <si>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</si>
  <si>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</si>
  <si>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</si>
  <si>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</si>
  <si>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</si>
  <si>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</si>
  <si>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</si>
  <si>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</si>
  <si>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</si>
  <si>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</si>
  <si>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</si>
  <si>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</si>
  <si>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</si>
  <si>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</si>
  <si>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</si>
  <si>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</si>
  <si>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</si>
  <si>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</si>
  <si>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</si>
  <si>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</si>
  <si>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</si>
  <si>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</si>
  <si>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</si>
  <si>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</si>
  <si>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</si>
  <si>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</si>
  <si>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</si>
  <si>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Kroměříž, Velké náměstí 33</t>
  </si>
  <si>
    <t>Rozpočet:</t>
  </si>
  <si>
    <t>Misto</t>
  </si>
  <si>
    <t>Obnova fasády domu 33 Kroměříž - Statika</t>
  </si>
  <si>
    <t>Rozpočet</t>
  </si>
  <si>
    <t>Celkem za stavbu</t>
  </si>
  <si>
    <t>CZK</t>
  </si>
  <si>
    <t xml:space="preserve">Popis rozpočtu:  - </t>
  </si>
  <si>
    <t>bez lešení</t>
  </si>
  <si>
    <t>přesun suti jen na staveništi</t>
  </si>
  <si>
    <t>bez VRN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</si>
  <si>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</si>
  <si>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</si>
  <si>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</si>
  <si>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</si>
  <si>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</si>
  <si>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</si>
  <si>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</si>
  <si>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</si>
  <si>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</si>
  <si>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</si>
  <si>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</si>
  <si>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</si>
  <si>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</si>
  <si>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</si>
  <si>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</si>
  <si>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</si>
  <si>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</si>
  <si>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</si>
  <si>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</si>
  <si>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</si>
  <si>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</si>
  <si>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</si>
  <si>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</si>
  <si>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</si>
  <si>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</si>
  <si>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</si>
  <si>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</si>
  <si>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</si>
  <si>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</si>
  <si>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</si>
  <si>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</si>
  <si>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</si>
  <si>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</si>
  <si>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</si>
  <si>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</si>
  <si>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</si>
  <si>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</si>
  <si>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</si>
  <si>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</si>
  <si>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</si>
  <si>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</si>
  <si>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262303172R00</t>
  </si>
  <si>
    <t>Vrty povrchové do 56 mm, 4°, 25 m, hor.3</t>
  </si>
  <si>
    <t>m</t>
  </si>
  <si>
    <t>POL1_0</t>
  </si>
  <si>
    <t>Kořeny táhel K1-K4:4*2</t>
  </si>
  <si>
    <t>VV</t>
  </si>
  <si>
    <t>289901111R00</t>
  </si>
  <si>
    <t>Vyčištění trhlin do 3 cm hl. do 15 cm</t>
  </si>
  <si>
    <t>T1*T2:8+3,5</t>
  </si>
  <si>
    <t>289471111R00</t>
  </si>
  <si>
    <t>Sanace trhlin hl.spárováním š.3 cm, hl.15 cm</t>
  </si>
  <si>
    <t>262308122R00</t>
  </si>
  <si>
    <t>Přípl.za vrty šikmé D 56,90°,25 m h.3</t>
  </si>
  <si>
    <t>281604111R00</t>
  </si>
  <si>
    <t>Injektáž aktiv.směsmi nízkotl.vzestupné do 0,6 MPa</t>
  </si>
  <si>
    <t>h</t>
  </si>
  <si>
    <t>Kořeny táhel:4*1,0</t>
  </si>
  <si>
    <t>282611117R00</t>
  </si>
  <si>
    <t>Hmoty pro injektáž vysokotlak.,struskoportland.325</t>
  </si>
  <si>
    <t>t</t>
  </si>
  <si>
    <t>Kořeny táhel:4*0,05*1,15</t>
  </si>
  <si>
    <t>285375111R00</t>
  </si>
  <si>
    <t>Kotvy kabelové pro nosnost do 0,16 MN</t>
  </si>
  <si>
    <t>L1-L6:10,2+9,8+11,1+8,2+9,8+11,1</t>
  </si>
  <si>
    <t>285375191R00</t>
  </si>
  <si>
    <t>Příplatek za úpravu trvalých kotev do 0,47 MN</t>
  </si>
  <si>
    <t>285376111R00</t>
  </si>
  <si>
    <t>Napnutí kabelových kotev únosnosti do 0,16 MN</t>
  </si>
  <si>
    <t>kus</t>
  </si>
  <si>
    <t>L1-L6:6</t>
  </si>
  <si>
    <t>285947211R00</t>
  </si>
  <si>
    <t>Opěrné desky z oceli nad 20/20 do 30/30 cm tl.do 3</t>
  </si>
  <si>
    <t>P1-P8:8</t>
  </si>
  <si>
    <t>380941113R00</t>
  </si>
  <si>
    <t>Výztuž helikální 1x d 8 mm, drážka, cihelné zdivo</t>
  </si>
  <si>
    <t>H1-H6:4*4+2*6+3*2,5+1*8+2*22+2*2</t>
  </si>
  <si>
    <t>612401291R00</t>
  </si>
  <si>
    <t>Omítka malých ploch stěn do 0,25 m2</t>
  </si>
  <si>
    <t>612403390R00</t>
  </si>
  <si>
    <t xml:space="preserve">Hrubá výplň rýh ve stěnách do 20x10 cm maltou </t>
  </si>
  <si>
    <t>T1-T6 (bez kořenů):60,2-8</t>
  </si>
  <si>
    <t>973031334R00</t>
  </si>
  <si>
    <t>Vysekání kapes zeď cih, MVC pl. 0,16 m2, hl. 15 cm</t>
  </si>
  <si>
    <t>974031145R00</t>
  </si>
  <si>
    <t>Vysekání rýh ve zdi cihelné 7 x 20 cm</t>
  </si>
  <si>
    <t>979082111R00</t>
  </si>
  <si>
    <t>Vnitrostaveništní doprava suti do 10 m</t>
  </si>
  <si>
    <t>Rýhy a kapsy:1,553</t>
  </si>
  <si>
    <t>979082121R00</t>
  </si>
  <si>
    <t>Příplatek k vnitrost. dopravě suti za dalších 5 m</t>
  </si>
  <si>
    <t>+15 m:3*1,553</t>
  </si>
  <si>
    <t>999281108R00</t>
  </si>
  <si>
    <t>Přesun hmot pro opravy a údržbu do výšky 12 m</t>
  </si>
  <si>
    <t/>
  </si>
  <si>
    <t>END</t>
  </si>
  <si>
    <t>Výkaz výměr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</si>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</sst>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/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4" fontId="7" fillId="4" borderId="38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Alignment="1">
      <alignment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9D5E4DB-5057-4D99-8AD0-A96FE3E4B5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5462B-A258-4342-8250-F91C57FAF49D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7" t="s">
        <v>39</v>
      </c>
      <c r="B2" s="177"/>
      <c r="C2" s="177"/>
      <c r="D2" s="177"/>
      <c r="E2" s="177"/>
      <c r="F2" s="177"/>
      <c r="G2" s="1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B9FF1-4E11-428D-8BB2-CB1FB39E9746}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08" t="s">
        <v>149</v>
      </c>
      <c r="C1" s="209"/>
      <c r="D1" s="209"/>
      <c r="E1" s="209"/>
      <c r="F1" s="209"/>
      <c r="G1" s="209"/>
      <c r="H1" s="209"/>
      <c r="I1" s="209"/>
      <c r="J1" s="210"/>
    </row>
    <row r="2" spans="1:15" ht="23.25" customHeight="1" x14ac:dyDescent="0.2">
      <c r="A2" s="3"/>
      <c r="B2" s="70" t="s">
        <v>40</v>
      </c>
      <c r="C2" s="71"/>
      <c r="D2" s="223" t="s">
        <v>45</v>
      </c>
      <c r="E2" s="224"/>
      <c r="F2" s="224"/>
      <c r="G2" s="224"/>
      <c r="H2" s="224"/>
      <c r="I2" s="224"/>
      <c r="J2" s="225"/>
      <c r="O2" s="1"/>
    </row>
    <row r="3" spans="1:15" ht="23.25" customHeight="1" x14ac:dyDescent="0.2">
      <c r="A3" s="3"/>
      <c r="B3" s="72" t="s">
        <v>44</v>
      </c>
      <c r="C3" s="73"/>
      <c r="D3" s="189" t="s">
        <v>42</v>
      </c>
      <c r="E3" s="190"/>
      <c r="F3" s="190"/>
      <c r="G3" s="190"/>
      <c r="H3" s="190"/>
      <c r="I3" s="190"/>
      <c r="J3" s="191"/>
    </row>
    <row r="4" spans="1:15" ht="23.25" hidden="1" customHeight="1" x14ac:dyDescent="0.2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19"/>
      <c r="E11" s="219"/>
      <c r="F11" s="219"/>
      <c r="G11" s="219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204"/>
      <c r="E12" s="204"/>
      <c r="F12" s="204"/>
      <c r="G12" s="204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205"/>
      <c r="E13" s="205"/>
      <c r="F13" s="205"/>
      <c r="G13" s="205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26"/>
      <c r="F15" s="226"/>
      <c r="G15" s="200"/>
      <c r="H15" s="200"/>
      <c r="I15" s="200" t="s">
        <v>28</v>
      </c>
      <c r="J15" s="201"/>
    </row>
    <row r="16" spans="1:15" ht="23.25" customHeight="1" x14ac:dyDescent="0.2">
      <c r="A16" s="127" t="s">
        <v>23</v>
      </c>
      <c r="B16" s="128" t="s">
        <v>23</v>
      </c>
      <c r="C16" s="47"/>
      <c r="D16" s="48"/>
      <c r="E16" s="202"/>
      <c r="F16" s="203"/>
      <c r="G16" s="202"/>
      <c r="H16" s="203"/>
      <c r="I16" s="202">
        <v>0</v>
      </c>
      <c r="J16" s="216"/>
    </row>
    <row r="17" spans="1:10" ht="23.25" customHeight="1" x14ac:dyDescent="0.2">
      <c r="A17" s="127" t="s">
        <v>24</v>
      </c>
      <c r="B17" s="128" t="s">
        <v>24</v>
      </c>
      <c r="C17" s="47"/>
      <c r="D17" s="48"/>
      <c r="E17" s="202"/>
      <c r="F17" s="203"/>
      <c r="G17" s="202"/>
      <c r="H17" s="203"/>
      <c r="I17" s="202">
        <v>0</v>
      </c>
      <c r="J17" s="216"/>
    </row>
    <row r="18" spans="1:10" ht="23.25" customHeight="1" x14ac:dyDescent="0.2">
      <c r="A18" s="127" t="s">
        <v>25</v>
      </c>
      <c r="B18" s="128" t="s">
        <v>25</v>
      </c>
      <c r="C18" s="47"/>
      <c r="D18" s="48"/>
      <c r="E18" s="202"/>
      <c r="F18" s="203"/>
      <c r="G18" s="202"/>
      <c r="H18" s="203"/>
      <c r="I18" s="202">
        <v>0</v>
      </c>
      <c r="J18" s="216"/>
    </row>
    <row r="19" spans="1:10" ht="23.25" customHeight="1" x14ac:dyDescent="0.2">
      <c r="A19" s="127" t="s">
        <v>65</v>
      </c>
      <c r="B19" s="128" t="s">
        <v>26</v>
      </c>
      <c r="C19" s="47"/>
      <c r="D19" s="48"/>
      <c r="E19" s="202"/>
      <c r="F19" s="203"/>
      <c r="G19" s="202"/>
      <c r="H19" s="203"/>
      <c r="I19" s="202">
        <v>0</v>
      </c>
      <c r="J19" s="216"/>
    </row>
    <row r="20" spans="1:10" ht="23.25" customHeight="1" x14ac:dyDescent="0.2">
      <c r="A20" s="127" t="s">
        <v>66</v>
      </c>
      <c r="B20" s="128" t="s">
        <v>27</v>
      </c>
      <c r="C20" s="47"/>
      <c r="D20" s="48"/>
      <c r="E20" s="202"/>
      <c r="F20" s="203"/>
      <c r="G20" s="202"/>
      <c r="H20" s="203"/>
      <c r="I20" s="202">
        <v>0</v>
      </c>
      <c r="J20" s="216"/>
    </row>
    <row r="21" spans="1:10" ht="23.25" customHeight="1" x14ac:dyDescent="0.2">
      <c r="A21" s="3"/>
      <c r="B21" s="63" t="s">
        <v>28</v>
      </c>
      <c r="C21" s="64"/>
      <c r="D21" s="65"/>
      <c r="E21" s="217"/>
      <c r="F21" s="218"/>
      <c r="G21" s="217"/>
      <c r="H21" s="218"/>
      <c r="I21" s="217">
        <f>SUM(I16:J20)</f>
        <v>0</v>
      </c>
      <c r="J21" s="222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4">
        <v>0</v>
      </c>
      <c r="H23" s="215"/>
      <c r="I23" s="215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0">
        <v>0</v>
      </c>
      <c r="H24" s="221"/>
      <c r="I24" s="221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4">
        <v>0</v>
      </c>
      <c r="H25" s="215"/>
      <c r="I25" s="215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1">
        <v>0</v>
      </c>
      <c r="H26" s="212"/>
      <c r="I26" s="212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3">
        <v>0</v>
      </c>
      <c r="H27" s="213"/>
      <c r="I27" s="213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98">
        <v>426350.73</v>
      </c>
      <c r="H28" s="199"/>
      <c r="I28" s="199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98">
        <v>0</v>
      </c>
      <c r="H29" s="198"/>
      <c r="I29" s="198"/>
      <c r="J29" s="105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45894</v>
      </c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206"/>
      <c r="E34" s="206"/>
      <c r="G34" s="206"/>
      <c r="H34" s="206"/>
      <c r="I34" s="206"/>
      <c r="J34" s="31"/>
    </row>
    <row r="35" spans="1:52" ht="12.75" customHeight="1" x14ac:dyDescent="0.2">
      <c r="A35" s="3"/>
      <c r="B35" s="3"/>
      <c r="D35" s="207" t="s">
        <v>2</v>
      </c>
      <c r="E35" s="207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52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52" ht="25.5" hidden="1" customHeight="1" x14ac:dyDescent="0.2">
      <c r="A39" s="83">
        <v>1</v>
      </c>
      <c r="B39" s="89" t="s">
        <v>46</v>
      </c>
      <c r="C39" s="192" t="s">
        <v>45</v>
      </c>
      <c r="D39" s="193"/>
      <c r="E39" s="193"/>
      <c r="F39" s="94">
        <v>0</v>
      </c>
      <c r="G39" s="95">
        <v>426350.73</v>
      </c>
      <c r="H39" s="96">
        <v>89534</v>
      </c>
      <c r="I39" s="96">
        <v>515884.73</v>
      </c>
      <c r="J39" s="90">
        <f>IF(_xlfn.SINGLE(CenaCelkemVypocet)=0,"",I39/_xlfn.SINGLE(CenaCelkemVypocet)*100)</f>
        <v>100</v>
      </c>
    </row>
    <row r="40" spans="1:52" ht="25.5" hidden="1" customHeight="1" x14ac:dyDescent="0.2">
      <c r="A40" s="83"/>
      <c r="B40" s="194" t="s">
        <v>47</v>
      </c>
      <c r="C40" s="195"/>
      <c r="D40" s="195"/>
      <c r="E40" s="196"/>
      <c r="F40" s="97">
        <f>SUMIF(A39:A39,"=1",F39:F39)</f>
        <v>0</v>
      </c>
      <c r="G40" s="98">
        <f>SUMIF(A39:A39,"=1",G39:G39)</f>
        <v>426350.73</v>
      </c>
      <c r="H40" s="98">
        <f>SUMIF(A39:A39,"=1",H39:H39)</f>
        <v>89534</v>
      </c>
      <c r="I40" s="98">
        <f>SUMIF(A39:A39,"=1",I39:I39)</f>
        <v>515884.73</v>
      </c>
      <c r="J40" s="84">
        <f>SUMIF(A39:A39,"=1",J39:J39)</f>
        <v>100</v>
      </c>
    </row>
    <row r="42" spans="1:52" x14ac:dyDescent="0.2">
      <c r="B42" t="s">
        <v>49</v>
      </c>
    </row>
    <row r="43" spans="1:52" x14ac:dyDescent="0.2">
      <c r="B43" s="197" t="s">
        <v>50</v>
      </c>
      <c r="C43" s="197"/>
      <c r="D43" s="197"/>
      <c r="E43" s="197"/>
      <c r="F43" s="197"/>
      <c r="G43" s="197"/>
      <c r="H43" s="197"/>
      <c r="I43" s="197"/>
      <c r="J43" s="197"/>
      <c r="AZ43" s="106" t="str">
        <f>B43</f>
        <v>bez lešení</v>
      </c>
    </row>
    <row r="44" spans="1:52" x14ac:dyDescent="0.2">
      <c r="B44" s="197" t="s">
        <v>51</v>
      </c>
      <c r="C44" s="197"/>
      <c r="D44" s="197"/>
      <c r="E44" s="197"/>
      <c r="F44" s="197"/>
      <c r="G44" s="197"/>
      <c r="H44" s="197"/>
      <c r="I44" s="197"/>
      <c r="J44" s="197"/>
      <c r="AZ44" s="106" t="str">
        <f>B44</f>
        <v>přesun suti jen na staveništi</v>
      </c>
    </row>
    <row r="45" spans="1:52" x14ac:dyDescent="0.2">
      <c r="B45" s="197" t="s">
        <v>52</v>
      </c>
      <c r="C45" s="197"/>
      <c r="D45" s="197"/>
      <c r="E45" s="197"/>
      <c r="F45" s="197"/>
      <c r="G45" s="197"/>
      <c r="H45" s="197"/>
      <c r="I45" s="197"/>
      <c r="J45" s="197"/>
      <c r="AZ45" s="106" t="str">
        <f>B45</f>
        <v>bez VRN</v>
      </c>
    </row>
    <row r="48" spans="1:52" ht="15.75" x14ac:dyDescent="0.25">
      <c r="B48" s="107" t="s">
        <v>53</v>
      </c>
    </row>
    <row r="50" spans="1:10" ht="25.5" customHeight="1" x14ac:dyDescent="0.2">
      <c r="A50" s="108"/>
      <c r="B50" s="112" t="s">
        <v>16</v>
      </c>
      <c r="C50" s="112" t="s">
        <v>5</v>
      </c>
      <c r="D50" s="113"/>
      <c r="E50" s="113"/>
      <c r="F50" s="116" t="s">
        <v>54</v>
      </c>
      <c r="G50" s="116"/>
      <c r="H50" s="116"/>
      <c r="I50" s="185" t="s">
        <v>28</v>
      </c>
      <c r="J50" s="185"/>
    </row>
    <row r="51" spans="1:10" ht="25.5" customHeight="1" x14ac:dyDescent="0.2">
      <c r="A51" s="109"/>
      <c r="B51" s="119" t="s">
        <v>55</v>
      </c>
      <c r="C51" s="187" t="s">
        <v>56</v>
      </c>
      <c r="D51" s="188"/>
      <c r="E51" s="188"/>
      <c r="F51" s="123" t="s">
        <v>23</v>
      </c>
      <c r="G51" s="120"/>
      <c r="H51" s="120"/>
      <c r="I51" s="186">
        <v>220911.35</v>
      </c>
      <c r="J51" s="186"/>
    </row>
    <row r="52" spans="1:10" ht="25.5" customHeight="1" x14ac:dyDescent="0.2">
      <c r="A52" s="109"/>
      <c r="B52" s="111" t="s">
        <v>57</v>
      </c>
      <c r="C52" s="179" t="s">
        <v>58</v>
      </c>
      <c r="D52" s="180"/>
      <c r="E52" s="180"/>
      <c r="F52" s="124" t="s">
        <v>23</v>
      </c>
      <c r="G52" s="117"/>
      <c r="H52" s="117"/>
      <c r="I52" s="178">
        <v>165157.5</v>
      </c>
      <c r="J52" s="178"/>
    </row>
    <row r="53" spans="1:10" ht="25.5" customHeight="1" x14ac:dyDescent="0.2">
      <c r="A53" s="109"/>
      <c r="B53" s="111" t="s">
        <v>59</v>
      </c>
      <c r="C53" s="179" t="s">
        <v>60</v>
      </c>
      <c r="D53" s="180"/>
      <c r="E53" s="180"/>
      <c r="F53" s="124" t="s">
        <v>23</v>
      </c>
      <c r="G53" s="117"/>
      <c r="H53" s="117"/>
      <c r="I53" s="178">
        <v>21435.9</v>
      </c>
      <c r="J53" s="178"/>
    </row>
    <row r="54" spans="1:10" ht="25.5" customHeight="1" x14ac:dyDescent="0.2">
      <c r="A54" s="109"/>
      <c r="B54" s="111" t="s">
        <v>61</v>
      </c>
      <c r="C54" s="179" t="s">
        <v>62</v>
      </c>
      <c r="D54" s="180"/>
      <c r="E54" s="180"/>
      <c r="F54" s="124" t="s">
        <v>23</v>
      </c>
      <c r="G54" s="117"/>
      <c r="H54" s="117"/>
      <c r="I54" s="178">
        <v>14952.03</v>
      </c>
      <c r="J54" s="178"/>
    </row>
    <row r="55" spans="1:10" ht="25.5" customHeight="1" x14ac:dyDescent="0.2">
      <c r="A55" s="109"/>
      <c r="B55" s="121" t="s">
        <v>63</v>
      </c>
      <c r="C55" s="182" t="s">
        <v>64</v>
      </c>
      <c r="D55" s="183"/>
      <c r="E55" s="183"/>
      <c r="F55" s="125" t="s">
        <v>23</v>
      </c>
      <c r="G55" s="122"/>
      <c r="H55" s="122"/>
      <c r="I55" s="181">
        <v>3893.95</v>
      </c>
      <c r="J55" s="181"/>
    </row>
    <row r="56" spans="1:10" ht="25.5" customHeight="1" x14ac:dyDescent="0.2">
      <c r="A56" s="110"/>
      <c r="B56" s="114" t="s">
        <v>1</v>
      </c>
      <c r="C56" s="114"/>
      <c r="D56" s="115"/>
      <c r="E56" s="115"/>
      <c r="F56" s="126"/>
      <c r="G56" s="118"/>
      <c r="H56" s="118"/>
      <c r="I56" s="184">
        <f>SUM(I51:I55)</f>
        <v>426350.73000000004</v>
      </c>
      <c r="J56" s="184"/>
    </row>
    <row r="57" spans="1:10" x14ac:dyDescent="0.2">
      <c r="F57" s="82"/>
      <c r="G57" s="82"/>
      <c r="H57" s="82"/>
      <c r="I57" s="82"/>
      <c r="J57" s="82"/>
    </row>
    <row r="58" spans="1:10" x14ac:dyDescent="0.2">
      <c r="F58" s="82"/>
      <c r="G58" s="82"/>
      <c r="H58" s="82"/>
      <c r="I58" s="82"/>
      <c r="J58" s="82"/>
    </row>
    <row r="59" spans="1:10" x14ac:dyDescent="0.2">
      <c r="F59" s="82"/>
      <c r="G59" s="82"/>
      <c r="H59" s="82"/>
      <c r="I59" s="82"/>
      <c r="J59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53:J53"/>
    <mergeCell ref="C53:E53"/>
    <mergeCell ref="D3:J3"/>
    <mergeCell ref="C39:E39"/>
    <mergeCell ref="B40:E40"/>
    <mergeCell ref="B43:J43"/>
    <mergeCell ref="B44:J44"/>
    <mergeCell ref="B45:J45"/>
    <mergeCell ref="G28:I28"/>
    <mergeCell ref="G15:H15"/>
    <mergeCell ref="I15:J15"/>
    <mergeCell ref="E16:F16"/>
    <mergeCell ref="D12:G12"/>
    <mergeCell ref="D13:G13"/>
    <mergeCell ref="D34:E34"/>
    <mergeCell ref="D35:E35"/>
    <mergeCell ref="I50:J50"/>
    <mergeCell ref="I51:J51"/>
    <mergeCell ref="C51:E51"/>
    <mergeCell ref="I52:J52"/>
    <mergeCell ref="C52:E52"/>
    <mergeCell ref="I54:J54"/>
    <mergeCell ref="C54:E54"/>
    <mergeCell ref="I55:J55"/>
    <mergeCell ref="C55:E55"/>
    <mergeCell ref="I56:J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87F6-E623-40F3-855F-FE25E3816D16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68" t="s">
        <v>41</v>
      </c>
      <c r="B2" s="67"/>
      <c r="C2" s="229"/>
      <c r="D2" s="229"/>
      <c r="E2" s="229"/>
      <c r="F2" s="229"/>
      <c r="G2" s="230"/>
    </row>
    <row r="3" spans="1:7" ht="24.95" hidden="1" customHeight="1" x14ac:dyDescent="0.2">
      <c r="A3" s="68" t="s">
        <v>7</v>
      </c>
      <c r="B3" s="67"/>
      <c r="C3" s="229"/>
      <c r="D3" s="229"/>
      <c r="E3" s="229"/>
      <c r="F3" s="229"/>
      <c r="G3" s="230"/>
    </row>
    <row r="4" spans="1:7" ht="24.95" hidden="1" customHeight="1" x14ac:dyDescent="0.2">
      <c r="A4" s="68" t="s">
        <v>8</v>
      </c>
      <c r="B4" s="67"/>
      <c r="C4" s="229"/>
      <c r="D4" s="229"/>
      <c r="E4" s="229"/>
      <c r="F4" s="229"/>
      <c r="G4" s="230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85BC1-B167-4EA9-ADBD-B265BA4EE702}">
  <sheetPr>
    <outlinePr summaryBelow="0"/>
  </sheetPr>
  <dimension ref="A1:BH46"/>
  <sheetViews>
    <sheetView workbookViewId="0">
      <selection activeCell="B6" sqref="B6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8" width="0" hidden="1" customWidth="1"/>
    <col min="39" max="39" width="12.42578125" customWidth="1"/>
  </cols>
  <sheetData>
    <row r="1" spans="1:60" ht="15.75" customHeight="1" x14ac:dyDescent="0.25">
      <c r="A1" s="231" t="s">
        <v>6</v>
      </c>
      <c r="B1" s="231"/>
      <c r="C1" s="231"/>
      <c r="D1" s="231"/>
      <c r="E1" s="231"/>
      <c r="F1" s="231"/>
      <c r="G1" s="231"/>
      <c r="AE1" t="s">
        <v>68</v>
      </c>
    </row>
    <row r="2" spans="1:60" ht="24.95" customHeight="1" x14ac:dyDescent="0.2">
      <c r="A2" s="131" t="s">
        <v>67</v>
      </c>
      <c r="B2" s="129" t="s">
        <v>150</v>
      </c>
      <c r="C2" s="232" t="s">
        <v>45</v>
      </c>
      <c r="D2" s="233"/>
      <c r="E2" s="233"/>
      <c r="F2" s="233"/>
      <c r="G2" s="234"/>
      <c r="AE2" t="s">
        <v>69</v>
      </c>
    </row>
    <row r="3" spans="1:60" ht="24.95" customHeight="1" x14ac:dyDescent="0.2">
      <c r="A3" s="132" t="s">
        <v>7</v>
      </c>
      <c r="B3" s="130" t="s">
        <v>150</v>
      </c>
      <c r="C3" s="235" t="s">
        <v>42</v>
      </c>
      <c r="D3" s="236"/>
      <c r="E3" s="236"/>
      <c r="F3" s="236"/>
      <c r="G3" s="237"/>
      <c r="AE3" t="s">
        <v>70</v>
      </c>
    </row>
    <row r="4" spans="1:60" ht="24.95" hidden="1" customHeight="1" x14ac:dyDescent="0.2">
      <c r="A4" s="132" t="s">
        <v>8</v>
      </c>
      <c r="B4" s="130"/>
      <c r="C4" s="235"/>
      <c r="D4" s="236"/>
      <c r="E4" s="236"/>
      <c r="F4" s="236"/>
      <c r="G4" s="237"/>
      <c r="AE4" t="s">
        <v>71</v>
      </c>
    </row>
    <row r="5" spans="1:60" hidden="1" x14ac:dyDescent="0.2">
      <c r="A5" s="133" t="s">
        <v>72</v>
      </c>
      <c r="B5" s="134"/>
      <c r="C5" s="134"/>
      <c r="D5" s="135"/>
      <c r="E5" s="135"/>
      <c r="F5" s="135"/>
      <c r="G5" s="136"/>
      <c r="AE5" t="s">
        <v>73</v>
      </c>
    </row>
    <row r="7" spans="1:60" ht="38.25" x14ac:dyDescent="0.2">
      <c r="A7" s="141" t="s">
        <v>74</v>
      </c>
      <c r="B7" s="142" t="s">
        <v>75</v>
      </c>
      <c r="C7" s="142" t="s">
        <v>76</v>
      </c>
      <c r="D7" s="141" t="s">
        <v>77</v>
      </c>
      <c r="E7" s="141" t="s">
        <v>78</v>
      </c>
      <c r="F7" s="137" t="s">
        <v>79</v>
      </c>
      <c r="G7" s="157" t="s">
        <v>28</v>
      </c>
      <c r="H7" s="158" t="s">
        <v>29</v>
      </c>
      <c r="I7" s="158" t="s">
        <v>80</v>
      </c>
      <c r="J7" s="158" t="s">
        <v>30</v>
      </c>
      <c r="K7" s="158" t="s">
        <v>81</v>
      </c>
      <c r="L7" s="158" t="s">
        <v>82</v>
      </c>
      <c r="M7" s="158" t="s">
        <v>83</v>
      </c>
      <c r="N7" s="158" t="s">
        <v>84</v>
      </c>
      <c r="O7" s="158" t="s">
        <v>85</v>
      </c>
      <c r="P7" s="158" t="s">
        <v>86</v>
      </c>
      <c r="Q7" s="158" t="s">
        <v>87</v>
      </c>
      <c r="R7" s="158" t="s">
        <v>88</v>
      </c>
      <c r="S7" s="158" t="s">
        <v>89</v>
      </c>
      <c r="T7" s="158" t="s">
        <v>90</v>
      </c>
      <c r="U7" s="144" t="s">
        <v>91</v>
      </c>
    </row>
    <row r="8" spans="1:60" x14ac:dyDescent="0.2">
      <c r="A8" s="159" t="s">
        <v>92</v>
      </c>
      <c r="B8" s="160" t="s">
        <v>55</v>
      </c>
      <c r="C8" s="161" t="s">
        <v>56</v>
      </c>
      <c r="D8" s="162"/>
      <c r="E8" s="163"/>
      <c r="F8" s="164"/>
      <c r="G8" s="164">
        <f>SUMIF(AE9:AE25,"&lt;&gt;NOR",G9:G25)</f>
        <v>0</v>
      </c>
      <c r="H8" s="164"/>
      <c r="I8" s="164">
        <f>SUM(I9:I25)</f>
        <v>72349.150000000009</v>
      </c>
      <c r="J8" s="164"/>
      <c r="K8" s="164">
        <f>SUM(K9:K25)</f>
        <v>148562.22000000003</v>
      </c>
      <c r="L8" s="164"/>
      <c r="M8" s="164">
        <f>SUM(M9:M25)</f>
        <v>0</v>
      </c>
      <c r="N8" s="143"/>
      <c r="O8" s="143">
        <f>SUM(O9:O25)</f>
        <v>1.1135199999999998</v>
      </c>
      <c r="P8" s="143"/>
      <c r="Q8" s="143">
        <f>SUM(Q9:Q25)</f>
        <v>0</v>
      </c>
      <c r="R8" s="143"/>
      <c r="S8" s="143"/>
      <c r="T8" s="159"/>
      <c r="U8" s="143">
        <f>SUM(U9:U25)</f>
        <v>147.37</v>
      </c>
      <c r="AE8" t="s">
        <v>93</v>
      </c>
    </row>
    <row r="9" spans="1:60" outlineLevel="1" x14ac:dyDescent="0.2">
      <c r="A9" s="139">
        <v>1</v>
      </c>
      <c r="B9" s="139" t="s">
        <v>94</v>
      </c>
      <c r="C9" s="171" t="s">
        <v>95</v>
      </c>
      <c r="D9" s="145" t="s">
        <v>96</v>
      </c>
      <c r="E9" s="152">
        <v>8</v>
      </c>
      <c r="F9" s="155"/>
      <c r="G9" s="155"/>
      <c r="H9" s="155">
        <v>135.04</v>
      </c>
      <c r="I9" s="155">
        <f>ROUND(E9*H9,2)</f>
        <v>1080.32</v>
      </c>
      <c r="J9" s="155">
        <v>2529.96</v>
      </c>
      <c r="K9" s="155">
        <f>ROUND(E9*J9,2)</f>
        <v>20239.68</v>
      </c>
      <c r="L9" s="155">
        <v>21</v>
      </c>
      <c r="M9" s="155">
        <f>G9*(1+L9/100)</f>
        <v>0</v>
      </c>
      <c r="N9" s="146">
        <v>3.8999999999999999E-4</v>
      </c>
      <c r="O9" s="146">
        <f>ROUND(E9*N9,5)</f>
        <v>3.1199999999999999E-3</v>
      </c>
      <c r="P9" s="146">
        <v>0</v>
      </c>
      <c r="Q9" s="146">
        <f>ROUND(E9*P9,5)</f>
        <v>0</v>
      </c>
      <c r="R9" s="146"/>
      <c r="S9" s="146"/>
      <c r="T9" s="147">
        <v>2.286</v>
      </c>
      <c r="U9" s="146">
        <f>ROUND(E9*T9,2)</f>
        <v>18.29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97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">
      <c r="A10" s="139"/>
      <c r="B10" s="139"/>
      <c r="C10" s="172" t="s">
        <v>98</v>
      </c>
      <c r="D10" s="148"/>
      <c r="E10" s="153">
        <v>8</v>
      </c>
      <c r="F10" s="155"/>
      <c r="G10" s="155"/>
      <c r="H10" s="155"/>
      <c r="I10" s="155"/>
      <c r="J10" s="155"/>
      <c r="K10" s="155"/>
      <c r="L10" s="155"/>
      <c r="M10" s="155"/>
      <c r="N10" s="146"/>
      <c r="O10" s="146"/>
      <c r="P10" s="146"/>
      <c r="Q10" s="146"/>
      <c r="R10" s="146"/>
      <c r="S10" s="146"/>
      <c r="T10" s="147"/>
      <c r="U10" s="146"/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99</v>
      </c>
      <c r="AF10" s="138">
        <v>0</v>
      </c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">
      <c r="A11" s="139">
        <v>2</v>
      </c>
      <c r="B11" s="139" t="s">
        <v>100</v>
      </c>
      <c r="C11" s="171" t="s">
        <v>101</v>
      </c>
      <c r="D11" s="145" t="s">
        <v>96</v>
      </c>
      <c r="E11" s="152">
        <v>11.5</v>
      </c>
      <c r="F11" s="155"/>
      <c r="G11" s="155"/>
      <c r="H11" s="155">
        <v>0.45</v>
      </c>
      <c r="I11" s="155">
        <f>ROUND(E11*H11,2)</f>
        <v>5.18</v>
      </c>
      <c r="J11" s="155">
        <v>118.05</v>
      </c>
      <c r="K11" s="155">
        <f>ROUND(E11*J11,2)</f>
        <v>1357.58</v>
      </c>
      <c r="L11" s="155">
        <v>21</v>
      </c>
      <c r="M11" s="155">
        <f>G11*(1+L11/100)</f>
        <v>0</v>
      </c>
      <c r="N11" s="146">
        <v>0</v>
      </c>
      <c r="O11" s="146">
        <f>ROUND(E11*N11,5)</f>
        <v>0</v>
      </c>
      <c r="P11" s="146">
        <v>0</v>
      </c>
      <c r="Q11" s="146">
        <f>ROUND(E11*P11,5)</f>
        <v>0</v>
      </c>
      <c r="R11" s="146"/>
      <c r="S11" s="146"/>
      <c r="T11" s="147">
        <v>0.16</v>
      </c>
      <c r="U11" s="146">
        <f>ROUND(E11*T11,2)</f>
        <v>1.84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97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">
      <c r="A12" s="139"/>
      <c r="B12" s="139"/>
      <c r="C12" s="172" t="s">
        <v>102</v>
      </c>
      <c r="D12" s="148"/>
      <c r="E12" s="153">
        <v>11.5</v>
      </c>
      <c r="F12" s="155"/>
      <c r="G12" s="155"/>
      <c r="H12" s="155"/>
      <c r="I12" s="155"/>
      <c r="J12" s="155"/>
      <c r="K12" s="155"/>
      <c r="L12" s="155"/>
      <c r="M12" s="155"/>
      <c r="N12" s="146"/>
      <c r="O12" s="146"/>
      <c r="P12" s="146"/>
      <c r="Q12" s="146"/>
      <c r="R12" s="146"/>
      <c r="S12" s="146"/>
      <c r="T12" s="147"/>
      <c r="U12" s="146"/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99</v>
      </c>
      <c r="AF12" s="138">
        <v>0</v>
      </c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">
      <c r="A13" s="139">
        <v>3</v>
      </c>
      <c r="B13" s="139" t="s">
        <v>103</v>
      </c>
      <c r="C13" s="171" t="s">
        <v>104</v>
      </c>
      <c r="D13" s="145" t="s">
        <v>96</v>
      </c>
      <c r="E13" s="152">
        <v>11.5</v>
      </c>
      <c r="F13" s="155"/>
      <c r="G13" s="155"/>
      <c r="H13" s="155">
        <v>21.71</v>
      </c>
      <c r="I13" s="155">
        <f>ROUND(E13*H13,2)</f>
        <v>249.67</v>
      </c>
      <c r="J13" s="155">
        <v>105.78999999999999</v>
      </c>
      <c r="K13" s="155">
        <f>ROUND(E13*J13,2)</f>
        <v>1216.5899999999999</v>
      </c>
      <c r="L13" s="155">
        <v>21</v>
      </c>
      <c r="M13" s="155">
        <f>G13*(1+L13/100)</f>
        <v>0</v>
      </c>
      <c r="N13" s="146">
        <v>7.3899999999999999E-3</v>
      </c>
      <c r="O13" s="146">
        <f>ROUND(E13*N13,5)</f>
        <v>8.4989999999999996E-2</v>
      </c>
      <c r="P13" s="146">
        <v>0</v>
      </c>
      <c r="Q13" s="146">
        <f>ROUND(E13*P13,5)</f>
        <v>0</v>
      </c>
      <c r="R13" s="146"/>
      <c r="S13" s="146"/>
      <c r="T13" s="147">
        <v>0.156</v>
      </c>
      <c r="U13" s="146">
        <f>ROUND(E13*T13,2)</f>
        <v>1.79</v>
      </c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97</v>
      </c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">
      <c r="A14" s="139">
        <v>4</v>
      </c>
      <c r="B14" s="139" t="s">
        <v>105</v>
      </c>
      <c r="C14" s="171" t="s">
        <v>106</v>
      </c>
      <c r="D14" s="145" t="s">
        <v>96</v>
      </c>
      <c r="E14" s="152">
        <v>8</v>
      </c>
      <c r="F14" s="155"/>
      <c r="G14" s="155"/>
      <c r="H14" s="155">
        <v>40.39</v>
      </c>
      <c r="I14" s="155">
        <f>ROUND(E14*H14,2)</f>
        <v>323.12</v>
      </c>
      <c r="J14" s="155">
        <v>757.61</v>
      </c>
      <c r="K14" s="155">
        <f>ROUND(E14*J14,2)</f>
        <v>6060.88</v>
      </c>
      <c r="L14" s="155">
        <v>21</v>
      </c>
      <c r="M14" s="155">
        <f>G14*(1+L14/100)</f>
        <v>0</v>
      </c>
      <c r="N14" s="146">
        <v>1.2E-4</v>
      </c>
      <c r="O14" s="146">
        <f>ROUND(E14*N14,5)</f>
        <v>9.6000000000000002E-4</v>
      </c>
      <c r="P14" s="146">
        <v>0</v>
      </c>
      <c r="Q14" s="146">
        <f>ROUND(E14*P14,5)</f>
        <v>0</v>
      </c>
      <c r="R14" s="146"/>
      <c r="S14" s="146"/>
      <c r="T14" s="147">
        <v>0.68400000000000005</v>
      </c>
      <c r="U14" s="146">
        <f>ROUND(E14*T14,2)</f>
        <v>5.47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97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2">
      <c r="A15" s="139">
        <v>5</v>
      </c>
      <c r="B15" s="139" t="s">
        <v>107</v>
      </c>
      <c r="C15" s="171" t="s">
        <v>108</v>
      </c>
      <c r="D15" s="145" t="s">
        <v>109</v>
      </c>
      <c r="E15" s="152">
        <v>4</v>
      </c>
      <c r="F15" s="155"/>
      <c r="G15" s="155"/>
      <c r="H15" s="155">
        <v>116.23</v>
      </c>
      <c r="I15" s="155">
        <f>ROUND(E15*H15,2)</f>
        <v>464.92</v>
      </c>
      <c r="J15" s="155">
        <v>3443.77</v>
      </c>
      <c r="K15" s="155">
        <f>ROUND(E15*J15,2)</f>
        <v>13775.08</v>
      </c>
      <c r="L15" s="155">
        <v>21</v>
      </c>
      <c r="M15" s="155">
        <f>G15*(1+L15/100)</f>
        <v>0</v>
      </c>
      <c r="N15" s="146">
        <v>6.0000000000000002E-5</v>
      </c>
      <c r="O15" s="146">
        <f>ROUND(E15*N15,5)</f>
        <v>2.4000000000000001E-4</v>
      </c>
      <c r="P15" s="146">
        <v>0</v>
      </c>
      <c r="Q15" s="146">
        <f>ROUND(E15*P15,5)</f>
        <v>0</v>
      </c>
      <c r="R15" s="146"/>
      <c r="S15" s="146"/>
      <c r="T15" s="147">
        <v>3.3530000000000002</v>
      </c>
      <c r="U15" s="146">
        <f>ROUND(E15*T15,2)</f>
        <v>13.41</v>
      </c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97</v>
      </c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1" x14ac:dyDescent="0.2">
      <c r="A16" s="139"/>
      <c r="B16" s="139"/>
      <c r="C16" s="172" t="s">
        <v>110</v>
      </c>
      <c r="D16" s="148"/>
      <c r="E16" s="153">
        <v>4</v>
      </c>
      <c r="F16" s="155"/>
      <c r="G16" s="155"/>
      <c r="H16" s="155"/>
      <c r="I16" s="155"/>
      <c r="J16" s="155"/>
      <c r="K16" s="155"/>
      <c r="L16" s="155"/>
      <c r="M16" s="155"/>
      <c r="N16" s="146"/>
      <c r="O16" s="146"/>
      <c r="P16" s="146"/>
      <c r="Q16" s="146"/>
      <c r="R16" s="146"/>
      <c r="S16" s="146"/>
      <c r="T16" s="147"/>
      <c r="U16" s="146"/>
      <c r="V16" s="138"/>
      <c r="W16" s="138"/>
      <c r="X16" s="138"/>
      <c r="Y16" s="138"/>
      <c r="Z16" s="138"/>
      <c r="AA16" s="138"/>
      <c r="AB16" s="138"/>
      <c r="AC16" s="138"/>
      <c r="AD16" s="138"/>
      <c r="AE16" s="138" t="s">
        <v>99</v>
      </c>
      <c r="AF16" s="138">
        <v>0</v>
      </c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">
      <c r="A17" s="139">
        <v>6</v>
      </c>
      <c r="B17" s="139" t="s">
        <v>111</v>
      </c>
      <c r="C17" s="171" t="s">
        <v>112</v>
      </c>
      <c r="D17" s="145" t="s">
        <v>113</v>
      </c>
      <c r="E17" s="152">
        <v>0.23</v>
      </c>
      <c r="F17" s="155"/>
      <c r="G17" s="155"/>
      <c r="H17" s="155">
        <v>4765</v>
      </c>
      <c r="I17" s="155">
        <f>ROUND(E17*H17,2)</f>
        <v>1095.95</v>
      </c>
      <c r="J17" s="155">
        <v>0</v>
      </c>
      <c r="K17" s="155">
        <f>ROUND(E17*J17,2)</f>
        <v>0</v>
      </c>
      <c r="L17" s="155">
        <v>21</v>
      </c>
      <c r="M17" s="155">
        <f>G17*(1+L17/100)</f>
        <v>0</v>
      </c>
      <c r="N17" s="146">
        <v>1.0711999999999999</v>
      </c>
      <c r="O17" s="146">
        <f>ROUND(E17*N17,5)</f>
        <v>0.24637999999999999</v>
      </c>
      <c r="P17" s="146">
        <v>0</v>
      </c>
      <c r="Q17" s="146">
        <f>ROUND(E17*P17,5)</f>
        <v>0</v>
      </c>
      <c r="R17" s="146"/>
      <c r="S17" s="146"/>
      <c r="T17" s="147">
        <v>0</v>
      </c>
      <c r="U17" s="146">
        <f>ROUND(E17*T17,2)</f>
        <v>0</v>
      </c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97</v>
      </c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">
      <c r="A18" s="139"/>
      <c r="B18" s="139"/>
      <c r="C18" s="172" t="s">
        <v>114</v>
      </c>
      <c r="D18" s="148"/>
      <c r="E18" s="153">
        <v>0.23</v>
      </c>
      <c r="F18" s="155"/>
      <c r="G18" s="155"/>
      <c r="H18" s="155"/>
      <c r="I18" s="155"/>
      <c r="J18" s="155"/>
      <c r="K18" s="155"/>
      <c r="L18" s="155"/>
      <c r="M18" s="155"/>
      <c r="N18" s="146"/>
      <c r="O18" s="146"/>
      <c r="P18" s="146"/>
      <c r="Q18" s="146"/>
      <c r="R18" s="146"/>
      <c r="S18" s="146"/>
      <c r="T18" s="147"/>
      <c r="U18" s="146"/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99</v>
      </c>
      <c r="AF18" s="138">
        <v>0</v>
      </c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">
      <c r="A19" s="139">
        <v>7</v>
      </c>
      <c r="B19" s="139" t="s">
        <v>115</v>
      </c>
      <c r="C19" s="171" t="s">
        <v>116</v>
      </c>
      <c r="D19" s="145" t="s">
        <v>96</v>
      </c>
      <c r="E19" s="152">
        <v>60.2</v>
      </c>
      <c r="F19" s="155"/>
      <c r="G19" s="155"/>
      <c r="H19" s="155">
        <v>350.29</v>
      </c>
      <c r="I19" s="155">
        <f>ROUND(E19*H19,2)</f>
        <v>21087.46</v>
      </c>
      <c r="J19" s="155">
        <v>589.71</v>
      </c>
      <c r="K19" s="155">
        <f>ROUND(E19*J19,2)</f>
        <v>35500.54</v>
      </c>
      <c r="L19" s="155">
        <v>21</v>
      </c>
      <c r="M19" s="155">
        <f>G19*(1+L19/100)</f>
        <v>0</v>
      </c>
      <c r="N19" s="146">
        <v>3.5100000000000001E-3</v>
      </c>
      <c r="O19" s="146">
        <f>ROUND(E19*N19,5)</f>
        <v>0.21129999999999999</v>
      </c>
      <c r="P19" s="146">
        <v>0</v>
      </c>
      <c r="Q19" s="146">
        <f>ROUND(E19*P19,5)</f>
        <v>0</v>
      </c>
      <c r="R19" s="146"/>
      <c r="S19" s="146"/>
      <c r="T19" s="147">
        <v>0.65100000000000002</v>
      </c>
      <c r="U19" s="146">
        <f>ROUND(E19*T19,2)</f>
        <v>39.19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97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">
      <c r="A20" s="139"/>
      <c r="B20" s="139"/>
      <c r="C20" s="172" t="s">
        <v>117</v>
      </c>
      <c r="D20" s="148"/>
      <c r="E20" s="153">
        <v>60.2</v>
      </c>
      <c r="F20" s="155"/>
      <c r="G20" s="155"/>
      <c r="H20" s="155"/>
      <c r="I20" s="155"/>
      <c r="J20" s="155"/>
      <c r="K20" s="155"/>
      <c r="L20" s="155"/>
      <c r="M20" s="155"/>
      <c r="N20" s="146"/>
      <c r="O20" s="146"/>
      <c r="P20" s="146"/>
      <c r="Q20" s="146"/>
      <c r="R20" s="146"/>
      <c r="S20" s="146"/>
      <c r="T20" s="147"/>
      <c r="U20" s="146"/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99</v>
      </c>
      <c r="AF20" s="138">
        <v>0</v>
      </c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">
      <c r="A21" s="139">
        <v>8</v>
      </c>
      <c r="B21" s="139" t="s">
        <v>118</v>
      </c>
      <c r="C21" s="171" t="s">
        <v>119</v>
      </c>
      <c r="D21" s="145" t="s">
        <v>96</v>
      </c>
      <c r="E21" s="152">
        <v>60.2</v>
      </c>
      <c r="F21" s="155"/>
      <c r="G21" s="155"/>
      <c r="H21" s="155">
        <v>709.95</v>
      </c>
      <c r="I21" s="155">
        <f>ROUND(E21*H21,2)</f>
        <v>42738.99</v>
      </c>
      <c r="J21" s="155">
        <v>262.04999999999995</v>
      </c>
      <c r="K21" s="155">
        <f>ROUND(E21*J21,2)</f>
        <v>15775.41</v>
      </c>
      <c r="L21" s="155">
        <v>21</v>
      </c>
      <c r="M21" s="155">
        <f>G21*(1+L21/100)</f>
        <v>0</v>
      </c>
      <c r="N21" s="146">
        <v>7.7499999999999999E-3</v>
      </c>
      <c r="O21" s="146">
        <f>ROUND(E21*N21,5)</f>
        <v>0.46655000000000002</v>
      </c>
      <c r="P21" s="146">
        <v>0</v>
      </c>
      <c r="Q21" s="146">
        <f>ROUND(E21*P21,5)</f>
        <v>0</v>
      </c>
      <c r="R21" s="146"/>
      <c r="S21" s="146"/>
      <c r="T21" s="147">
        <v>0.35</v>
      </c>
      <c r="U21" s="146">
        <f>ROUND(E21*T21,2)</f>
        <v>21.07</v>
      </c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97</v>
      </c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">
      <c r="A22" s="139">
        <v>9</v>
      </c>
      <c r="B22" s="139" t="s">
        <v>120</v>
      </c>
      <c r="C22" s="171" t="s">
        <v>121</v>
      </c>
      <c r="D22" s="145" t="s">
        <v>122</v>
      </c>
      <c r="E22" s="152">
        <v>6</v>
      </c>
      <c r="F22" s="155"/>
      <c r="G22" s="155"/>
      <c r="H22" s="155">
        <v>116.79</v>
      </c>
      <c r="I22" s="155">
        <f>ROUND(E22*H22,2)</f>
        <v>700.74</v>
      </c>
      <c r="J22" s="155">
        <v>8853.2099999999991</v>
      </c>
      <c r="K22" s="155">
        <f>ROUND(E22*J22,2)</f>
        <v>53119.26</v>
      </c>
      <c r="L22" s="155">
        <v>21</v>
      </c>
      <c r="M22" s="155">
        <f>G22*(1+L22/100)</f>
        <v>0</v>
      </c>
      <c r="N22" s="146">
        <v>1.73E-3</v>
      </c>
      <c r="O22" s="146">
        <f>ROUND(E22*N22,5)</f>
        <v>1.038E-2</v>
      </c>
      <c r="P22" s="146">
        <v>0</v>
      </c>
      <c r="Q22" s="146">
        <f>ROUND(E22*P22,5)</f>
        <v>0</v>
      </c>
      <c r="R22" s="146"/>
      <c r="S22" s="146"/>
      <c r="T22" s="147">
        <v>7.335</v>
      </c>
      <c r="U22" s="146">
        <f>ROUND(E22*T22,2)</f>
        <v>44.01</v>
      </c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97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">
      <c r="A23" s="139"/>
      <c r="B23" s="139"/>
      <c r="C23" s="172" t="s">
        <v>123</v>
      </c>
      <c r="D23" s="148"/>
      <c r="E23" s="153">
        <v>6</v>
      </c>
      <c r="F23" s="155"/>
      <c r="G23" s="155"/>
      <c r="H23" s="155"/>
      <c r="I23" s="155"/>
      <c r="J23" s="155"/>
      <c r="K23" s="155"/>
      <c r="L23" s="155"/>
      <c r="M23" s="155"/>
      <c r="N23" s="146"/>
      <c r="O23" s="146"/>
      <c r="P23" s="146"/>
      <c r="Q23" s="146"/>
      <c r="R23" s="146"/>
      <c r="S23" s="146"/>
      <c r="T23" s="147"/>
      <c r="U23" s="146"/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99</v>
      </c>
      <c r="AF23" s="138">
        <v>0</v>
      </c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">
      <c r="A24" s="139">
        <v>10</v>
      </c>
      <c r="B24" s="139" t="s">
        <v>124</v>
      </c>
      <c r="C24" s="171" t="s">
        <v>125</v>
      </c>
      <c r="D24" s="145" t="s">
        <v>122</v>
      </c>
      <c r="E24" s="152">
        <v>8</v>
      </c>
      <c r="F24" s="155"/>
      <c r="G24" s="155"/>
      <c r="H24" s="155">
        <v>575.35</v>
      </c>
      <c r="I24" s="155">
        <f>ROUND(E24*H24,2)</f>
        <v>4602.8</v>
      </c>
      <c r="J24" s="155">
        <v>189.64999999999998</v>
      </c>
      <c r="K24" s="155">
        <f>ROUND(E24*J24,2)</f>
        <v>1517.2</v>
      </c>
      <c r="L24" s="155">
        <v>21</v>
      </c>
      <c r="M24" s="155">
        <f>G24*(1+L24/100)</f>
        <v>0</v>
      </c>
      <c r="N24" s="146">
        <v>1.12E-2</v>
      </c>
      <c r="O24" s="146">
        <f>ROUND(E24*N24,5)</f>
        <v>8.9599999999999999E-2</v>
      </c>
      <c r="P24" s="146">
        <v>0</v>
      </c>
      <c r="Q24" s="146">
        <f>ROUND(E24*P24,5)</f>
        <v>0</v>
      </c>
      <c r="R24" s="146"/>
      <c r="S24" s="146"/>
      <c r="T24" s="147">
        <v>0.28799999999999998</v>
      </c>
      <c r="U24" s="146">
        <f>ROUND(E24*T24,2)</f>
        <v>2.2999999999999998</v>
      </c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97</v>
      </c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">
      <c r="A25" s="139"/>
      <c r="B25" s="139"/>
      <c r="C25" s="172" t="s">
        <v>126</v>
      </c>
      <c r="D25" s="148"/>
      <c r="E25" s="153">
        <v>8</v>
      </c>
      <c r="F25" s="155"/>
      <c r="G25" s="155"/>
      <c r="H25" s="155"/>
      <c r="I25" s="155"/>
      <c r="J25" s="155"/>
      <c r="K25" s="155"/>
      <c r="L25" s="155"/>
      <c r="M25" s="155"/>
      <c r="N25" s="146"/>
      <c r="O25" s="146"/>
      <c r="P25" s="146"/>
      <c r="Q25" s="146"/>
      <c r="R25" s="146"/>
      <c r="S25" s="146"/>
      <c r="T25" s="147"/>
      <c r="U25" s="146"/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99</v>
      </c>
      <c r="AF25" s="138">
        <v>0</v>
      </c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x14ac:dyDescent="0.2">
      <c r="A26" s="140" t="s">
        <v>92</v>
      </c>
      <c r="B26" s="140" t="s">
        <v>57</v>
      </c>
      <c r="C26" s="173" t="s">
        <v>58</v>
      </c>
      <c r="D26" s="149"/>
      <c r="E26" s="154"/>
      <c r="F26" s="156"/>
      <c r="G26" s="156">
        <f>SUMIF(AE27:AE28,"&lt;&gt;NOR",G27:G28)</f>
        <v>0</v>
      </c>
      <c r="H26" s="156"/>
      <c r="I26" s="156">
        <f>SUM(I27:I28)</f>
        <v>33144.050000000003</v>
      </c>
      <c r="J26" s="156"/>
      <c r="K26" s="156">
        <f>SUM(K27:K28)</f>
        <v>132013.46</v>
      </c>
      <c r="L26" s="156"/>
      <c r="M26" s="156">
        <f>SUM(M27:M28)</f>
        <v>0</v>
      </c>
      <c r="N26" s="150"/>
      <c r="O26" s="150">
        <f>SUM(O27:O28)</f>
        <v>0.92781000000000002</v>
      </c>
      <c r="P26" s="150"/>
      <c r="Q26" s="150">
        <f>SUM(Q27:Q28)</f>
        <v>0</v>
      </c>
      <c r="R26" s="150"/>
      <c r="S26" s="150"/>
      <c r="T26" s="151"/>
      <c r="U26" s="150">
        <f>SUM(U27:U28)</f>
        <v>229.12</v>
      </c>
      <c r="AE26" t="s">
        <v>93</v>
      </c>
    </row>
    <row r="27" spans="1:60" outlineLevel="1" x14ac:dyDescent="0.2">
      <c r="A27" s="139">
        <v>11</v>
      </c>
      <c r="B27" s="139" t="s">
        <v>127</v>
      </c>
      <c r="C27" s="171" t="s">
        <v>128</v>
      </c>
      <c r="D27" s="145" t="s">
        <v>96</v>
      </c>
      <c r="E27" s="152">
        <v>91.5</v>
      </c>
      <c r="F27" s="155"/>
      <c r="G27" s="155"/>
      <c r="H27" s="155">
        <v>362.23</v>
      </c>
      <c r="I27" s="155">
        <f>ROUND(E27*H27,2)</f>
        <v>33144.050000000003</v>
      </c>
      <c r="J27" s="155">
        <v>1442.77</v>
      </c>
      <c r="K27" s="155">
        <f>ROUND(E27*J27,2)</f>
        <v>132013.46</v>
      </c>
      <c r="L27" s="155">
        <v>21</v>
      </c>
      <c r="M27" s="155">
        <f>G27*(1+L27/100)</f>
        <v>0</v>
      </c>
      <c r="N27" s="146">
        <v>1.014E-2</v>
      </c>
      <c r="O27" s="146">
        <f>ROUND(E27*N27,5)</f>
        <v>0.92781000000000002</v>
      </c>
      <c r="P27" s="146">
        <v>0</v>
      </c>
      <c r="Q27" s="146">
        <f>ROUND(E27*P27,5)</f>
        <v>0</v>
      </c>
      <c r="R27" s="146"/>
      <c r="S27" s="146"/>
      <c r="T27" s="147">
        <v>2.504</v>
      </c>
      <c r="U27" s="146">
        <f>ROUND(E27*T27,2)</f>
        <v>229.12</v>
      </c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97</v>
      </c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">
      <c r="A28" s="139"/>
      <c r="B28" s="139"/>
      <c r="C28" s="172" t="s">
        <v>129</v>
      </c>
      <c r="D28" s="148"/>
      <c r="E28" s="153">
        <v>91.5</v>
      </c>
      <c r="F28" s="155"/>
      <c r="G28" s="155"/>
      <c r="H28" s="155"/>
      <c r="I28" s="155"/>
      <c r="J28" s="155"/>
      <c r="K28" s="155"/>
      <c r="L28" s="155"/>
      <c r="M28" s="155"/>
      <c r="N28" s="146"/>
      <c r="O28" s="146"/>
      <c r="P28" s="146"/>
      <c r="Q28" s="146"/>
      <c r="R28" s="146"/>
      <c r="S28" s="146"/>
      <c r="T28" s="147"/>
      <c r="U28" s="146"/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99</v>
      </c>
      <c r="AF28" s="138">
        <v>0</v>
      </c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x14ac:dyDescent="0.2">
      <c r="A29" s="140" t="s">
        <v>92</v>
      </c>
      <c r="B29" s="140" t="s">
        <v>59</v>
      </c>
      <c r="C29" s="173" t="s">
        <v>60</v>
      </c>
      <c r="D29" s="149"/>
      <c r="E29" s="154"/>
      <c r="F29" s="156"/>
      <c r="G29" s="156">
        <f>SUMIF(AE30:AE33,"&lt;&gt;NOR",G30:G33)</f>
        <v>0</v>
      </c>
      <c r="H29" s="156"/>
      <c r="I29" s="156">
        <f>SUM(I30:I33)</f>
        <v>11002.45</v>
      </c>
      <c r="J29" s="156"/>
      <c r="K29" s="156">
        <f>SUM(K30:K33)</f>
        <v>10433.450000000001</v>
      </c>
      <c r="L29" s="156"/>
      <c r="M29" s="156">
        <f>SUM(M30:M33)</f>
        <v>0</v>
      </c>
      <c r="N29" s="150"/>
      <c r="O29" s="150">
        <f>SUM(O30:O33)</f>
        <v>1.8076099999999999</v>
      </c>
      <c r="P29" s="150"/>
      <c r="Q29" s="150">
        <f>SUM(Q30:Q33)</f>
        <v>0</v>
      </c>
      <c r="R29" s="150"/>
      <c r="S29" s="150"/>
      <c r="T29" s="151"/>
      <c r="U29" s="150">
        <f>SUM(U30:U33)</f>
        <v>18.43</v>
      </c>
      <c r="AE29" t="s">
        <v>93</v>
      </c>
    </row>
    <row r="30" spans="1:60" outlineLevel="1" x14ac:dyDescent="0.2">
      <c r="A30" s="139">
        <v>12</v>
      </c>
      <c r="B30" s="139" t="s">
        <v>130</v>
      </c>
      <c r="C30" s="171" t="s">
        <v>131</v>
      </c>
      <c r="D30" s="145" t="s">
        <v>122</v>
      </c>
      <c r="E30" s="152">
        <v>8</v>
      </c>
      <c r="F30" s="155"/>
      <c r="G30" s="155"/>
      <c r="H30" s="155">
        <v>43.75</v>
      </c>
      <c r="I30" s="155">
        <f>ROUND(E30*H30,2)</f>
        <v>350</v>
      </c>
      <c r="J30" s="155">
        <v>224.75</v>
      </c>
      <c r="K30" s="155">
        <f>ROUND(E30*J30,2)</f>
        <v>1798</v>
      </c>
      <c r="L30" s="155">
        <v>21</v>
      </c>
      <c r="M30" s="155">
        <f>G30*(1+L30/100)</f>
        <v>0</v>
      </c>
      <c r="N30" s="146">
        <v>1.278E-2</v>
      </c>
      <c r="O30" s="146">
        <f>ROUND(E30*N30,5)</f>
        <v>0.10224</v>
      </c>
      <c r="P30" s="146">
        <v>0</v>
      </c>
      <c r="Q30" s="146">
        <f>ROUND(E30*P30,5)</f>
        <v>0</v>
      </c>
      <c r="R30" s="146"/>
      <c r="S30" s="146"/>
      <c r="T30" s="147">
        <v>0.35813</v>
      </c>
      <c r="U30" s="146">
        <f>ROUND(E30*T30,2)</f>
        <v>2.87</v>
      </c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97</v>
      </c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">
      <c r="A31" s="139"/>
      <c r="B31" s="139"/>
      <c r="C31" s="172" t="s">
        <v>126</v>
      </c>
      <c r="D31" s="148"/>
      <c r="E31" s="153">
        <v>8</v>
      </c>
      <c r="F31" s="155"/>
      <c r="G31" s="155"/>
      <c r="H31" s="155"/>
      <c r="I31" s="155"/>
      <c r="J31" s="155"/>
      <c r="K31" s="155"/>
      <c r="L31" s="155"/>
      <c r="M31" s="155"/>
      <c r="N31" s="146"/>
      <c r="O31" s="146"/>
      <c r="P31" s="146"/>
      <c r="Q31" s="146"/>
      <c r="R31" s="146"/>
      <c r="S31" s="146"/>
      <c r="T31" s="147"/>
      <c r="U31" s="146"/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99</v>
      </c>
      <c r="AF31" s="138">
        <v>0</v>
      </c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">
      <c r="A32" s="139">
        <v>13</v>
      </c>
      <c r="B32" s="139" t="s">
        <v>132</v>
      </c>
      <c r="C32" s="171" t="s">
        <v>133</v>
      </c>
      <c r="D32" s="145" t="s">
        <v>96</v>
      </c>
      <c r="E32" s="152">
        <v>52.2</v>
      </c>
      <c r="F32" s="155"/>
      <c r="G32" s="155"/>
      <c r="H32" s="155">
        <v>204.07</v>
      </c>
      <c r="I32" s="155">
        <f>ROUND(E32*H32,2)</f>
        <v>10652.45</v>
      </c>
      <c r="J32" s="155">
        <v>165.43</v>
      </c>
      <c r="K32" s="155">
        <f>ROUND(E32*J32,2)</f>
        <v>8635.4500000000007</v>
      </c>
      <c r="L32" s="155">
        <v>21</v>
      </c>
      <c r="M32" s="155">
        <f>G32*(1+L32/100)</f>
        <v>0</v>
      </c>
      <c r="N32" s="146">
        <v>3.2669999999999998E-2</v>
      </c>
      <c r="O32" s="146">
        <f>ROUND(E32*N32,5)</f>
        <v>1.7053700000000001</v>
      </c>
      <c r="P32" s="146">
        <v>0</v>
      </c>
      <c r="Q32" s="146">
        <f>ROUND(E32*P32,5)</f>
        <v>0</v>
      </c>
      <c r="R32" s="146"/>
      <c r="S32" s="146"/>
      <c r="T32" s="147">
        <v>0.29799999999999999</v>
      </c>
      <c r="U32" s="146">
        <f>ROUND(E32*T32,2)</f>
        <v>15.56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97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">
      <c r="A33" s="139"/>
      <c r="B33" s="139"/>
      <c r="C33" s="172" t="s">
        <v>134</v>
      </c>
      <c r="D33" s="148"/>
      <c r="E33" s="153">
        <v>52.2</v>
      </c>
      <c r="F33" s="155"/>
      <c r="G33" s="155"/>
      <c r="H33" s="155"/>
      <c r="I33" s="155"/>
      <c r="J33" s="155"/>
      <c r="K33" s="155"/>
      <c r="L33" s="155"/>
      <c r="M33" s="155"/>
      <c r="N33" s="146"/>
      <c r="O33" s="146"/>
      <c r="P33" s="146"/>
      <c r="Q33" s="146"/>
      <c r="R33" s="146"/>
      <c r="S33" s="146"/>
      <c r="T33" s="147"/>
      <c r="U33" s="146"/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99</v>
      </c>
      <c r="AF33" s="138">
        <v>0</v>
      </c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x14ac:dyDescent="0.2">
      <c r="A34" s="140" t="s">
        <v>92</v>
      </c>
      <c r="B34" s="140" t="s">
        <v>61</v>
      </c>
      <c r="C34" s="173" t="s">
        <v>62</v>
      </c>
      <c r="D34" s="149"/>
      <c r="E34" s="154"/>
      <c r="F34" s="156"/>
      <c r="G34" s="156">
        <f>SUMIF(AE35:AE42,"&lt;&gt;NOR",G35:G42)</f>
        <v>0</v>
      </c>
      <c r="H34" s="156"/>
      <c r="I34" s="156">
        <f>SUM(I35:I42)</f>
        <v>863.87</v>
      </c>
      <c r="J34" s="156"/>
      <c r="K34" s="156">
        <f>SUM(K35:K42)</f>
        <v>14088.16</v>
      </c>
      <c r="L34" s="156"/>
      <c r="M34" s="156">
        <f>SUM(M35:M42)</f>
        <v>0</v>
      </c>
      <c r="N34" s="150"/>
      <c r="O34" s="150">
        <f>SUM(O35:O42)</f>
        <v>2.9499999999999998E-2</v>
      </c>
      <c r="P34" s="150"/>
      <c r="Q34" s="150">
        <f>SUM(Q35:Q42)</f>
        <v>1.5529999999999999</v>
      </c>
      <c r="R34" s="150"/>
      <c r="S34" s="150"/>
      <c r="T34" s="151"/>
      <c r="U34" s="150">
        <f>SUM(U35:U42)</f>
        <v>30.040000000000003</v>
      </c>
      <c r="AE34" t="s">
        <v>93</v>
      </c>
    </row>
    <row r="35" spans="1:60" outlineLevel="1" x14ac:dyDescent="0.2">
      <c r="A35" s="139">
        <v>14</v>
      </c>
      <c r="B35" s="139" t="s">
        <v>135</v>
      </c>
      <c r="C35" s="171" t="s">
        <v>136</v>
      </c>
      <c r="D35" s="145" t="s">
        <v>122</v>
      </c>
      <c r="E35" s="152">
        <v>8</v>
      </c>
      <c r="F35" s="155"/>
      <c r="G35" s="155"/>
      <c r="H35" s="155">
        <v>14.35</v>
      </c>
      <c r="I35" s="155">
        <f>ROUND(E35*H35,2)</f>
        <v>114.8</v>
      </c>
      <c r="J35" s="155">
        <v>313.64999999999998</v>
      </c>
      <c r="K35" s="155">
        <f>ROUND(E35*J35,2)</f>
        <v>2509.1999999999998</v>
      </c>
      <c r="L35" s="155">
        <v>21</v>
      </c>
      <c r="M35" s="155">
        <f>G35*(1+L35/100)</f>
        <v>0</v>
      </c>
      <c r="N35" s="146">
        <v>4.8999999999999998E-4</v>
      </c>
      <c r="O35" s="146">
        <f>ROUND(E35*N35,5)</f>
        <v>3.9199999999999999E-3</v>
      </c>
      <c r="P35" s="146">
        <v>3.1E-2</v>
      </c>
      <c r="Q35" s="146">
        <f>ROUND(E35*P35,5)</f>
        <v>0.248</v>
      </c>
      <c r="R35" s="146"/>
      <c r="S35" s="146"/>
      <c r="T35" s="147">
        <v>0.66600000000000004</v>
      </c>
      <c r="U35" s="146">
        <f>ROUND(E35*T35,2)</f>
        <v>5.33</v>
      </c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97</v>
      </c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">
      <c r="A36" s="139"/>
      <c r="B36" s="139"/>
      <c r="C36" s="172" t="s">
        <v>126</v>
      </c>
      <c r="D36" s="148"/>
      <c r="E36" s="153">
        <v>8</v>
      </c>
      <c r="F36" s="155"/>
      <c r="G36" s="155"/>
      <c r="H36" s="155"/>
      <c r="I36" s="155"/>
      <c r="J36" s="155"/>
      <c r="K36" s="155"/>
      <c r="L36" s="155"/>
      <c r="M36" s="155"/>
      <c r="N36" s="146"/>
      <c r="O36" s="146"/>
      <c r="P36" s="146"/>
      <c r="Q36" s="146"/>
      <c r="R36" s="146"/>
      <c r="S36" s="146"/>
      <c r="T36" s="147"/>
      <c r="U36" s="146"/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99</v>
      </c>
      <c r="AF36" s="138">
        <v>0</v>
      </c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">
      <c r="A37" s="139">
        <v>15</v>
      </c>
      <c r="B37" s="139" t="s">
        <v>137</v>
      </c>
      <c r="C37" s="171" t="s">
        <v>138</v>
      </c>
      <c r="D37" s="145" t="s">
        <v>96</v>
      </c>
      <c r="E37" s="152">
        <v>52.2</v>
      </c>
      <c r="F37" s="155"/>
      <c r="G37" s="155"/>
      <c r="H37" s="155">
        <v>14.35</v>
      </c>
      <c r="I37" s="155">
        <f>ROUND(E37*H37,2)</f>
        <v>749.07</v>
      </c>
      <c r="J37" s="155">
        <v>204.65</v>
      </c>
      <c r="K37" s="155">
        <f>ROUND(E37*J37,2)</f>
        <v>10682.73</v>
      </c>
      <c r="L37" s="155">
        <v>21</v>
      </c>
      <c r="M37" s="155">
        <f>G37*(1+L37/100)</f>
        <v>0</v>
      </c>
      <c r="N37" s="146">
        <v>4.8999999999999998E-4</v>
      </c>
      <c r="O37" s="146">
        <f>ROUND(E37*N37,5)</f>
        <v>2.5579999999999999E-2</v>
      </c>
      <c r="P37" s="146">
        <v>2.5000000000000001E-2</v>
      </c>
      <c r="Q37" s="146">
        <f>ROUND(E37*P37,5)</f>
        <v>1.3049999999999999</v>
      </c>
      <c r="R37" s="146"/>
      <c r="S37" s="146"/>
      <c r="T37" s="147">
        <v>0.436</v>
      </c>
      <c r="U37" s="146">
        <f>ROUND(E37*T37,2)</f>
        <v>22.76</v>
      </c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97</v>
      </c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">
      <c r="A38" s="139"/>
      <c r="B38" s="139"/>
      <c r="C38" s="172" t="s">
        <v>134</v>
      </c>
      <c r="D38" s="148"/>
      <c r="E38" s="153">
        <v>52.2</v>
      </c>
      <c r="F38" s="155"/>
      <c r="G38" s="155"/>
      <c r="H38" s="155"/>
      <c r="I38" s="155"/>
      <c r="J38" s="155"/>
      <c r="K38" s="155"/>
      <c r="L38" s="155"/>
      <c r="M38" s="155"/>
      <c r="N38" s="146"/>
      <c r="O38" s="146"/>
      <c r="P38" s="146"/>
      <c r="Q38" s="146"/>
      <c r="R38" s="146"/>
      <c r="S38" s="146"/>
      <c r="T38" s="147"/>
      <c r="U38" s="146"/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99</v>
      </c>
      <c r="AF38" s="138">
        <v>0</v>
      </c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">
      <c r="A39" s="139">
        <v>16</v>
      </c>
      <c r="B39" s="139" t="s">
        <v>139</v>
      </c>
      <c r="C39" s="171" t="s">
        <v>140</v>
      </c>
      <c r="D39" s="145" t="s">
        <v>113</v>
      </c>
      <c r="E39" s="152">
        <v>1.5529999999999999</v>
      </c>
      <c r="F39" s="155"/>
      <c r="G39" s="155"/>
      <c r="H39" s="155">
        <v>0</v>
      </c>
      <c r="I39" s="155">
        <f>ROUND(E39*H39,2)</f>
        <v>0</v>
      </c>
      <c r="J39" s="155">
        <v>432.5</v>
      </c>
      <c r="K39" s="155">
        <f>ROUND(E39*J39,2)</f>
        <v>671.67</v>
      </c>
      <c r="L39" s="155">
        <v>21</v>
      </c>
      <c r="M39" s="155">
        <f>G39*(1+L39/100)</f>
        <v>0</v>
      </c>
      <c r="N39" s="146">
        <v>0</v>
      </c>
      <c r="O39" s="146">
        <f>ROUND(E39*N39,5)</f>
        <v>0</v>
      </c>
      <c r="P39" s="146">
        <v>0</v>
      </c>
      <c r="Q39" s="146">
        <f>ROUND(E39*P39,5)</f>
        <v>0</v>
      </c>
      <c r="R39" s="146"/>
      <c r="S39" s="146"/>
      <c r="T39" s="147">
        <v>0.94199999999999995</v>
      </c>
      <c r="U39" s="146">
        <f>ROUND(E39*T39,2)</f>
        <v>1.46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97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">
      <c r="A40" s="139"/>
      <c r="B40" s="139"/>
      <c r="C40" s="172" t="s">
        <v>141</v>
      </c>
      <c r="D40" s="148"/>
      <c r="E40" s="153">
        <v>1.5529999999999999</v>
      </c>
      <c r="F40" s="155"/>
      <c r="G40" s="155"/>
      <c r="H40" s="155"/>
      <c r="I40" s="155"/>
      <c r="J40" s="155"/>
      <c r="K40" s="155"/>
      <c r="L40" s="155"/>
      <c r="M40" s="155"/>
      <c r="N40" s="146"/>
      <c r="O40" s="146"/>
      <c r="P40" s="146"/>
      <c r="Q40" s="146"/>
      <c r="R40" s="146"/>
      <c r="S40" s="146"/>
      <c r="T40" s="147"/>
      <c r="U40" s="146"/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99</v>
      </c>
      <c r="AF40" s="138">
        <v>0</v>
      </c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">
      <c r="A41" s="139">
        <v>17</v>
      </c>
      <c r="B41" s="139" t="s">
        <v>142</v>
      </c>
      <c r="C41" s="171" t="s">
        <v>143</v>
      </c>
      <c r="D41" s="145" t="s">
        <v>113</v>
      </c>
      <c r="E41" s="152">
        <v>4.6589999999999998</v>
      </c>
      <c r="F41" s="155"/>
      <c r="G41" s="155"/>
      <c r="H41" s="155">
        <v>0</v>
      </c>
      <c r="I41" s="155">
        <f>ROUND(E41*H41,2)</f>
        <v>0</v>
      </c>
      <c r="J41" s="155">
        <v>48.2</v>
      </c>
      <c r="K41" s="155">
        <f>ROUND(E41*J41,2)</f>
        <v>224.56</v>
      </c>
      <c r="L41" s="155">
        <v>21</v>
      </c>
      <c r="M41" s="155">
        <f>G41*(1+L41/100)</f>
        <v>0</v>
      </c>
      <c r="N41" s="146">
        <v>0</v>
      </c>
      <c r="O41" s="146">
        <f>ROUND(E41*N41,5)</f>
        <v>0</v>
      </c>
      <c r="P41" s="146">
        <v>0</v>
      </c>
      <c r="Q41" s="146">
        <f>ROUND(E41*P41,5)</f>
        <v>0</v>
      </c>
      <c r="R41" s="146"/>
      <c r="S41" s="146"/>
      <c r="T41" s="147">
        <v>0.105</v>
      </c>
      <c r="U41" s="146">
        <f>ROUND(E41*T41,2)</f>
        <v>0.49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97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">
      <c r="A42" s="139"/>
      <c r="B42" s="139"/>
      <c r="C42" s="172" t="s">
        <v>144</v>
      </c>
      <c r="D42" s="148"/>
      <c r="E42" s="153">
        <v>4.6589999999999998</v>
      </c>
      <c r="F42" s="155"/>
      <c r="G42" s="155"/>
      <c r="H42" s="155"/>
      <c r="I42" s="155"/>
      <c r="J42" s="155"/>
      <c r="K42" s="155"/>
      <c r="L42" s="155"/>
      <c r="M42" s="155"/>
      <c r="N42" s="146"/>
      <c r="O42" s="146"/>
      <c r="P42" s="146"/>
      <c r="Q42" s="146"/>
      <c r="R42" s="146"/>
      <c r="S42" s="146"/>
      <c r="T42" s="147"/>
      <c r="U42" s="146"/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99</v>
      </c>
      <c r="AF42" s="138">
        <v>0</v>
      </c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x14ac:dyDescent="0.2">
      <c r="A43" s="140" t="s">
        <v>92</v>
      </c>
      <c r="B43" s="140" t="s">
        <v>63</v>
      </c>
      <c r="C43" s="173" t="s">
        <v>64</v>
      </c>
      <c r="D43" s="149"/>
      <c r="E43" s="154"/>
      <c r="F43" s="156"/>
      <c r="G43" s="156">
        <f>SUMIF(AE44:AE44,"&lt;&gt;NOR",G44:G44)</f>
        <v>0</v>
      </c>
      <c r="H43" s="156"/>
      <c r="I43" s="156">
        <f>SUM(I44:I44)</f>
        <v>0</v>
      </c>
      <c r="J43" s="156"/>
      <c r="K43" s="156">
        <f>SUM(K44:K44)</f>
        <v>3893.95</v>
      </c>
      <c r="L43" s="156"/>
      <c r="M43" s="156">
        <f>SUM(M44:M44)</f>
        <v>0</v>
      </c>
      <c r="N43" s="150"/>
      <c r="O43" s="150">
        <f>SUM(O44:O44)</f>
        <v>0</v>
      </c>
      <c r="P43" s="150"/>
      <c r="Q43" s="150">
        <f>SUM(Q44:Q44)</f>
        <v>0</v>
      </c>
      <c r="R43" s="150"/>
      <c r="S43" s="150"/>
      <c r="T43" s="151"/>
      <c r="U43" s="150">
        <f>SUM(U44:U44)</f>
        <v>7.34</v>
      </c>
      <c r="AE43" t="s">
        <v>93</v>
      </c>
    </row>
    <row r="44" spans="1:60" outlineLevel="1" x14ac:dyDescent="0.2">
      <c r="A44" s="165">
        <v>18</v>
      </c>
      <c r="B44" s="165" t="s">
        <v>145</v>
      </c>
      <c r="C44" s="174" t="s">
        <v>146</v>
      </c>
      <c r="D44" s="166" t="s">
        <v>113</v>
      </c>
      <c r="E44" s="167">
        <v>3.8784399999999999</v>
      </c>
      <c r="F44" s="168"/>
      <c r="G44" s="168"/>
      <c r="H44" s="168">
        <v>0</v>
      </c>
      <c r="I44" s="168">
        <f>ROUND(E44*H44,2)</f>
        <v>0</v>
      </c>
      <c r="J44" s="168">
        <v>1004</v>
      </c>
      <c r="K44" s="168">
        <f>ROUND(E44*J44,2)</f>
        <v>3893.95</v>
      </c>
      <c r="L44" s="168">
        <v>21</v>
      </c>
      <c r="M44" s="168">
        <f>G44*(1+L44/100)</f>
        <v>0</v>
      </c>
      <c r="N44" s="169">
        <v>0</v>
      </c>
      <c r="O44" s="169">
        <f>ROUND(E44*N44,5)</f>
        <v>0</v>
      </c>
      <c r="P44" s="169">
        <v>0</v>
      </c>
      <c r="Q44" s="169">
        <f>ROUND(E44*P44,5)</f>
        <v>0</v>
      </c>
      <c r="R44" s="169"/>
      <c r="S44" s="169"/>
      <c r="T44" s="170">
        <v>1.8919999999999999</v>
      </c>
      <c r="U44" s="169">
        <f>ROUND(E44*T44,2)</f>
        <v>7.34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97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x14ac:dyDescent="0.2">
      <c r="A45" s="4"/>
      <c r="B45" s="5" t="s">
        <v>147</v>
      </c>
      <c r="C45" s="175" t="s">
        <v>147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C45">
        <v>12</v>
      </c>
      <c r="AD45">
        <v>21</v>
      </c>
    </row>
    <row r="46" spans="1:60" x14ac:dyDescent="0.2">
      <c r="C46" s="176"/>
      <c r="AE46" t="s">
        <v>148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</dc:creator>
  <cp:lastModifiedBy>Jakub Burý</cp:lastModifiedBy>
  <cp:lastPrinted>2014-02-28T09:52:57Z</cp:lastPrinted>
  <dcterms:created xsi:type="dcterms:W3CDTF">2009-04-08T07:15:50Z</dcterms:created>
  <dcterms:modified xsi:type="dcterms:W3CDTF">2025-08-25T07:03:29Z</dcterms:modified>
</cp:coreProperties>
</file>