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ZŠ Slovan - Jídelna\Rozpočet, výkaz výměr\"/>
    </mc:Choice>
  </mc:AlternateContent>
  <xr:revisionPtr revIDLastSave="0" documentId="13_ncr:1_{1AD85F4A-8CD2-4A6C-94DE-05AFA9147F9E}" xr6:coauthVersionLast="47" xr6:coauthVersionMax="47" xr10:uidLastSave="{00000000-0000-0000-0000-000000000000}"/>
  <bookViews>
    <workbookView xWindow="28680" yWindow="-120" windowWidth="29040" windowHeight="17520" activeTab="2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Rekapitulace!$G$31</definedName>
    <definedName name="Dodavka0">Položky!#REF!</definedName>
    <definedName name="HSV">Rekapitulace!$E$31</definedName>
    <definedName name="HSV0">Položky!#REF!</definedName>
    <definedName name="HZS">Rekapitulace!$I$31</definedName>
    <definedName name="HZS0">Položky!#REF!</definedName>
    <definedName name="JKSO">'Krycí list'!$G$2</definedName>
    <definedName name="MJ">'Krycí list'!$G$5</definedName>
    <definedName name="Mont">Rekapitulace!$H$31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Položky!$A$1:$G$388</definedName>
    <definedName name="_xlnm.Print_Area" localSheetId="1">Rekapitulace!$A$1:$I$41</definedName>
    <definedName name="PocetMJ">'Krycí list'!$G$6</definedName>
    <definedName name="Poznamka">'Krycí list'!$B$37</definedName>
    <definedName name="Projektant">'Krycí list'!$C$8</definedName>
    <definedName name="PSV">Rekapitulace!$F$31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Rekapitulace!$H$40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BE387" i="3"/>
  <c r="BC387" i="3"/>
  <c r="BC388" i="3" s="1"/>
  <c r="G30" i="2" s="1"/>
  <c r="BB387" i="3"/>
  <c r="BA387" i="3"/>
  <c r="G387" i="3"/>
  <c r="BD387" i="3" s="1"/>
  <c r="BD388" i="3" s="1"/>
  <c r="H30" i="2" s="1"/>
  <c r="B30" i="2"/>
  <c r="A30" i="2"/>
  <c r="BE388" i="3"/>
  <c r="I30" i="2" s="1"/>
  <c r="BB388" i="3"/>
  <c r="F30" i="2" s="1"/>
  <c r="BA388" i="3"/>
  <c r="E30" i="2" s="1"/>
  <c r="G388" i="3"/>
  <c r="C388" i="3"/>
  <c r="BD384" i="3"/>
  <c r="BC384" i="3"/>
  <c r="BB384" i="3"/>
  <c r="BA384" i="3"/>
  <c r="G384" i="3"/>
  <c r="BE384" i="3" s="1"/>
  <c r="BD382" i="3"/>
  <c r="BC382" i="3"/>
  <c r="BB382" i="3"/>
  <c r="BA382" i="3"/>
  <c r="G382" i="3"/>
  <c r="BE382" i="3" s="1"/>
  <c r="BD380" i="3"/>
  <c r="BC380" i="3"/>
  <c r="BB380" i="3"/>
  <c r="BA380" i="3"/>
  <c r="G380" i="3"/>
  <c r="BE380" i="3" s="1"/>
  <c r="BE379" i="3"/>
  <c r="BD379" i="3"/>
  <c r="BC379" i="3"/>
  <c r="BA379" i="3"/>
  <c r="G379" i="3"/>
  <c r="BB379" i="3" s="1"/>
  <c r="BE378" i="3"/>
  <c r="BD378" i="3"/>
  <c r="BC378" i="3"/>
  <c r="BA378" i="3"/>
  <c r="G378" i="3"/>
  <c r="BB378" i="3" s="1"/>
  <c r="BE377" i="3"/>
  <c r="BD377" i="3"/>
  <c r="BC377" i="3"/>
  <c r="BA377" i="3"/>
  <c r="G377" i="3"/>
  <c r="BB377" i="3" s="1"/>
  <c r="BE376" i="3"/>
  <c r="BD376" i="3"/>
  <c r="BC376" i="3"/>
  <c r="BA376" i="3"/>
  <c r="G376" i="3"/>
  <c r="BB376" i="3" s="1"/>
  <c r="BE375" i="3"/>
  <c r="BD375" i="3"/>
  <c r="BC375" i="3"/>
  <c r="BA375" i="3"/>
  <c r="G375" i="3"/>
  <c r="BB375" i="3" s="1"/>
  <c r="BE374" i="3"/>
  <c r="BD374" i="3"/>
  <c r="BC374" i="3"/>
  <c r="BA374" i="3"/>
  <c r="G374" i="3"/>
  <c r="BB374" i="3" s="1"/>
  <c r="BE373" i="3"/>
  <c r="BD373" i="3"/>
  <c r="BC373" i="3"/>
  <c r="BA373" i="3"/>
  <c r="G373" i="3"/>
  <c r="BB373" i="3" s="1"/>
  <c r="BE372" i="3"/>
  <c r="BD372" i="3"/>
  <c r="BC372" i="3"/>
  <c r="BA372" i="3"/>
  <c r="G372" i="3"/>
  <c r="BB372" i="3" s="1"/>
  <c r="BE371" i="3"/>
  <c r="BD371" i="3"/>
  <c r="BC371" i="3"/>
  <c r="BA371" i="3"/>
  <c r="G371" i="3"/>
  <c r="BB371" i="3" s="1"/>
  <c r="BE370" i="3"/>
  <c r="BD370" i="3"/>
  <c r="BC370" i="3"/>
  <c r="BA370" i="3"/>
  <c r="G370" i="3"/>
  <c r="BB370" i="3" s="1"/>
  <c r="BE369" i="3"/>
  <c r="BD369" i="3"/>
  <c r="BD385" i="3" s="1"/>
  <c r="H29" i="2" s="1"/>
  <c r="BC369" i="3"/>
  <c r="BA369" i="3"/>
  <c r="G369" i="3"/>
  <c r="BB369" i="3" s="1"/>
  <c r="BE368" i="3"/>
  <c r="BD368" i="3"/>
  <c r="BC368" i="3"/>
  <c r="BA368" i="3"/>
  <c r="G368" i="3"/>
  <c r="BB368" i="3" s="1"/>
  <c r="BE367" i="3"/>
  <c r="BD367" i="3"/>
  <c r="BC367" i="3"/>
  <c r="BC385" i="3" s="1"/>
  <c r="G29" i="2" s="1"/>
  <c r="BA367" i="3"/>
  <c r="G367" i="3"/>
  <c r="BB367" i="3" s="1"/>
  <c r="BE366" i="3"/>
  <c r="BD366" i="3"/>
  <c r="BC366" i="3"/>
  <c r="BA366" i="3"/>
  <c r="G366" i="3"/>
  <c r="BB366" i="3" s="1"/>
  <c r="BE365" i="3"/>
  <c r="BD365" i="3"/>
  <c r="BC365" i="3"/>
  <c r="BA365" i="3"/>
  <c r="BA385" i="3" s="1"/>
  <c r="E29" i="2" s="1"/>
  <c r="G365" i="3"/>
  <c r="BB365" i="3" s="1"/>
  <c r="B29" i="2"/>
  <c r="A29" i="2"/>
  <c r="C385" i="3"/>
  <c r="BE362" i="3"/>
  <c r="BD362" i="3"/>
  <c r="BC362" i="3"/>
  <c r="BA362" i="3"/>
  <c r="BA363" i="3" s="1"/>
  <c r="E28" i="2" s="1"/>
  <c r="G362" i="3"/>
  <c r="BB362" i="3" s="1"/>
  <c r="BE361" i="3"/>
  <c r="BE363" i="3" s="1"/>
  <c r="I28" i="2" s="1"/>
  <c r="BD361" i="3"/>
  <c r="BC361" i="3"/>
  <c r="BA361" i="3"/>
  <c r="G361" i="3"/>
  <c r="BB361" i="3" s="1"/>
  <c r="BE360" i="3"/>
  <c r="BD360" i="3"/>
  <c r="BD363" i="3" s="1"/>
  <c r="H28" i="2" s="1"/>
  <c r="BC360" i="3"/>
  <c r="BA360" i="3"/>
  <c r="G360" i="3"/>
  <c r="BB360" i="3" s="1"/>
  <c r="B28" i="2"/>
  <c r="A28" i="2"/>
  <c r="BC363" i="3"/>
  <c r="G28" i="2" s="1"/>
  <c r="C363" i="3"/>
  <c r="BE356" i="3"/>
  <c r="BD356" i="3"/>
  <c r="BC356" i="3"/>
  <c r="BA356" i="3"/>
  <c r="G356" i="3"/>
  <c r="BB356" i="3" s="1"/>
  <c r="BE355" i="3"/>
  <c r="BD355" i="3"/>
  <c r="BC355" i="3"/>
  <c r="BA355" i="3"/>
  <c r="G355" i="3"/>
  <c r="BB355" i="3" s="1"/>
  <c r="BE354" i="3"/>
  <c r="BE358" i="3" s="1"/>
  <c r="I27" i="2" s="1"/>
  <c r="BD354" i="3"/>
  <c r="BC354" i="3"/>
  <c r="BA354" i="3"/>
  <c r="G354" i="3"/>
  <c r="BB354" i="3" s="1"/>
  <c r="BE348" i="3"/>
  <c r="BD348" i="3"/>
  <c r="BC348" i="3"/>
  <c r="BA348" i="3"/>
  <c r="G348" i="3"/>
  <c r="BB348" i="3" s="1"/>
  <c r="BE341" i="3"/>
  <c r="BD341" i="3"/>
  <c r="BC341" i="3"/>
  <c r="BA341" i="3"/>
  <c r="G341" i="3"/>
  <c r="BB341" i="3" s="1"/>
  <c r="BE338" i="3"/>
  <c r="BD338" i="3"/>
  <c r="BC338" i="3"/>
  <c r="BC358" i="3" s="1"/>
  <c r="G27" i="2" s="1"/>
  <c r="BA338" i="3"/>
  <c r="G338" i="3"/>
  <c r="BB338" i="3" s="1"/>
  <c r="B27" i="2"/>
  <c r="A27" i="2"/>
  <c r="C358" i="3"/>
  <c r="BE334" i="3"/>
  <c r="BE336" i="3" s="1"/>
  <c r="I26" i="2" s="1"/>
  <c r="BD334" i="3"/>
  <c r="BD336" i="3" s="1"/>
  <c r="H26" i="2" s="1"/>
  <c r="BC334" i="3"/>
  <c r="BC336" i="3" s="1"/>
  <c r="G26" i="2" s="1"/>
  <c r="BA334" i="3"/>
  <c r="BA336" i="3" s="1"/>
  <c r="E26" i="2" s="1"/>
  <c r="G334" i="3"/>
  <c r="BB334" i="3" s="1"/>
  <c r="BB336" i="3" s="1"/>
  <c r="F26" i="2" s="1"/>
  <c r="B26" i="2"/>
  <c r="A26" i="2"/>
  <c r="C336" i="3"/>
  <c r="BE331" i="3"/>
  <c r="BD331" i="3"/>
  <c r="BC331" i="3"/>
  <c r="BA331" i="3"/>
  <c r="G331" i="3"/>
  <c r="BB331" i="3" s="1"/>
  <c r="BE330" i="3"/>
  <c r="BD330" i="3"/>
  <c r="BC330" i="3"/>
  <c r="BA330" i="3"/>
  <c r="G330" i="3"/>
  <c r="BB330" i="3" s="1"/>
  <c r="BE329" i="3"/>
  <c r="BD329" i="3"/>
  <c r="BC329" i="3"/>
  <c r="BA329" i="3"/>
  <c r="G329" i="3"/>
  <c r="BB329" i="3" s="1"/>
  <c r="BE328" i="3"/>
  <c r="BD328" i="3"/>
  <c r="BC328" i="3"/>
  <c r="BA328" i="3"/>
  <c r="G328" i="3"/>
  <c r="BB328" i="3" s="1"/>
  <c r="BE327" i="3"/>
  <c r="BD327" i="3"/>
  <c r="BC327" i="3"/>
  <c r="BA327" i="3"/>
  <c r="G327" i="3"/>
  <c r="BB327" i="3" s="1"/>
  <c r="BE326" i="3"/>
  <c r="BD326" i="3"/>
  <c r="BC326" i="3"/>
  <c r="BA326" i="3"/>
  <c r="G326" i="3"/>
  <c r="BB326" i="3" s="1"/>
  <c r="BE325" i="3"/>
  <c r="BD325" i="3"/>
  <c r="BC325" i="3"/>
  <c r="BA325" i="3"/>
  <c r="G325" i="3"/>
  <c r="BB325" i="3" s="1"/>
  <c r="BE324" i="3"/>
  <c r="BD324" i="3"/>
  <c r="BC324" i="3"/>
  <c r="BA324" i="3"/>
  <c r="G324" i="3"/>
  <c r="BB324" i="3" s="1"/>
  <c r="BE323" i="3"/>
  <c r="BD323" i="3"/>
  <c r="BC323" i="3"/>
  <c r="BA323" i="3"/>
  <c r="G323" i="3"/>
  <c r="BB323" i="3" s="1"/>
  <c r="BE322" i="3"/>
  <c r="BD322" i="3"/>
  <c r="BC322" i="3"/>
  <c r="BA322" i="3"/>
  <c r="G322" i="3"/>
  <c r="BB322" i="3" s="1"/>
  <c r="BE317" i="3"/>
  <c r="BD317" i="3"/>
  <c r="BC317" i="3"/>
  <c r="BA317" i="3"/>
  <c r="G317" i="3"/>
  <c r="BB317" i="3" s="1"/>
  <c r="BE315" i="3"/>
  <c r="BD315" i="3"/>
  <c r="BC315" i="3"/>
  <c r="BA315" i="3"/>
  <c r="G315" i="3"/>
  <c r="BB315" i="3" s="1"/>
  <c r="BE313" i="3"/>
  <c r="BD313" i="3"/>
  <c r="BC313" i="3"/>
  <c r="BA313" i="3"/>
  <c r="G313" i="3"/>
  <c r="BB313" i="3" s="1"/>
  <c r="BE311" i="3"/>
  <c r="BD311" i="3"/>
  <c r="BC311" i="3"/>
  <c r="BA311" i="3"/>
  <c r="G311" i="3"/>
  <c r="BB311" i="3" s="1"/>
  <c r="BE310" i="3"/>
  <c r="BD310" i="3"/>
  <c r="BC310" i="3"/>
  <c r="BA310" i="3"/>
  <c r="G310" i="3"/>
  <c r="BB310" i="3" s="1"/>
  <c r="BE307" i="3"/>
  <c r="BD307" i="3"/>
  <c r="BC307" i="3"/>
  <c r="BA307" i="3"/>
  <c r="G307" i="3"/>
  <c r="BB307" i="3" s="1"/>
  <c r="BE305" i="3"/>
  <c r="BD305" i="3"/>
  <c r="BC305" i="3"/>
  <c r="BA305" i="3"/>
  <c r="G305" i="3"/>
  <c r="BB305" i="3" s="1"/>
  <c r="BE297" i="3"/>
  <c r="BD297" i="3"/>
  <c r="BC297" i="3"/>
  <c r="BA297" i="3"/>
  <c r="G297" i="3"/>
  <c r="BB297" i="3" s="1"/>
  <c r="BE296" i="3"/>
  <c r="BD296" i="3"/>
  <c r="BC296" i="3"/>
  <c r="BA296" i="3"/>
  <c r="G296" i="3"/>
  <c r="BB296" i="3" s="1"/>
  <c r="BE295" i="3"/>
  <c r="BD295" i="3"/>
  <c r="BC295" i="3"/>
  <c r="BC332" i="3" s="1"/>
  <c r="G25" i="2" s="1"/>
  <c r="BA295" i="3"/>
  <c r="G295" i="3"/>
  <c r="BB295" i="3" s="1"/>
  <c r="BE294" i="3"/>
  <c r="BD294" i="3"/>
  <c r="BC294" i="3"/>
  <c r="BA294" i="3"/>
  <c r="G294" i="3"/>
  <c r="BB294" i="3" s="1"/>
  <c r="BE289" i="3"/>
  <c r="BD289" i="3"/>
  <c r="BC289" i="3"/>
  <c r="BA289" i="3"/>
  <c r="G289" i="3"/>
  <c r="BB289" i="3" s="1"/>
  <c r="BE280" i="3"/>
  <c r="BD280" i="3"/>
  <c r="BD332" i="3" s="1"/>
  <c r="H25" i="2" s="1"/>
  <c r="BC280" i="3"/>
  <c r="BA280" i="3"/>
  <c r="G280" i="3"/>
  <c r="BB280" i="3" s="1"/>
  <c r="BE278" i="3"/>
  <c r="BD278" i="3"/>
  <c r="BC278" i="3"/>
  <c r="BA278" i="3"/>
  <c r="G278" i="3"/>
  <c r="BB278" i="3" s="1"/>
  <c r="BE276" i="3"/>
  <c r="BD276" i="3"/>
  <c r="BC276" i="3"/>
  <c r="BA276" i="3"/>
  <c r="G276" i="3"/>
  <c r="BB276" i="3" s="1"/>
  <c r="BE268" i="3"/>
  <c r="BE332" i="3" s="1"/>
  <c r="I25" i="2" s="1"/>
  <c r="BD268" i="3"/>
  <c r="BC268" i="3"/>
  <c r="BA268" i="3"/>
  <c r="G268" i="3"/>
  <c r="BB268" i="3" s="1"/>
  <c r="B25" i="2"/>
  <c r="A25" i="2"/>
  <c r="BA332" i="3"/>
  <c r="E25" i="2" s="1"/>
  <c r="C332" i="3"/>
  <c r="BE265" i="3"/>
  <c r="BD265" i="3"/>
  <c r="BC265" i="3"/>
  <c r="BA265" i="3"/>
  <c r="G265" i="3"/>
  <c r="BB265" i="3" s="1"/>
  <c r="BE264" i="3"/>
  <c r="BD264" i="3"/>
  <c r="BC264" i="3"/>
  <c r="BA264" i="3"/>
  <c r="G264" i="3"/>
  <c r="BB264" i="3" s="1"/>
  <c r="BE263" i="3"/>
  <c r="BD263" i="3"/>
  <c r="BC263" i="3"/>
  <c r="BA263" i="3"/>
  <c r="G263" i="3"/>
  <c r="BB263" i="3" s="1"/>
  <c r="BE262" i="3"/>
  <c r="BD262" i="3"/>
  <c r="BC262" i="3"/>
  <c r="BA262" i="3"/>
  <c r="G262" i="3"/>
  <c r="BB262" i="3" s="1"/>
  <c r="BE261" i="3"/>
  <c r="BD261" i="3"/>
  <c r="BC261" i="3"/>
  <c r="BA261" i="3"/>
  <c r="G261" i="3"/>
  <c r="BB261" i="3" s="1"/>
  <c r="BE260" i="3"/>
  <c r="BD260" i="3"/>
  <c r="BC260" i="3"/>
  <c r="BA260" i="3"/>
  <c r="G260" i="3"/>
  <c r="BB260" i="3" s="1"/>
  <c r="BE259" i="3"/>
  <c r="BD259" i="3"/>
  <c r="BC259" i="3"/>
  <c r="BA259" i="3"/>
  <c r="BA266" i="3" s="1"/>
  <c r="E24" i="2" s="1"/>
  <c r="G259" i="3"/>
  <c r="BB259" i="3" s="1"/>
  <c r="BE258" i="3"/>
  <c r="BD258" i="3"/>
  <c r="BC258" i="3"/>
  <c r="BA258" i="3"/>
  <c r="G258" i="3"/>
  <c r="BB258" i="3" s="1"/>
  <c r="BE257" i="3"/>
  <c r="BD257" i="3"/>
  <c r="BC257" i="3"/>
  <c r="BA257" i="3"/>
  <c r="G257" i="3"/>
  <c r="BB257" i="3" s="1"/>
  <c r="BE256" i="3"/>
  <c r="BE266" i="3" s="1"/>
  <c r="I24" i="2" s="1"/>
  <c r="BD256" i="3"/>
  <c r="BC256" i="3"/>
  <c r="BA256" i="3"/>
  <c r="G256" i="3"/>
  <c r="BB256" i="3" s="1"/>
  <c r="BE254" i="3"/>
  <c r="BD254" i="3"/>
  <c r="BC254" i="3"/>
  <c r="BA254" i="3"/>
  <c r="G254" i="3"/>
  <c r="BB254" i="3" s="1"/>
  <c r="BE253" i="3"/>
  <c r="BD253" i="3"/>
  <c r="BC253" i="3"/>
  <c r="BA253" i="3"/>
  <c r="G253" i="3"/>
  <c r="BB253" i="3" s="1"/>
  <c r="BE252" i="3"/>
  <c r="BD252" i="3"/>
  <c r="BC252" i="3"/>
  <c r="BA252" i="3"/>
  <c r="G252" i="3"/>
  <c r="BB252" i="3" s="1"/>
  <c r="BE250" i="3"/>
  <c r="BD250" i="3"/>
  <c r="BC250" i="3"/>
  <c r="BA250" i="3"/>
  <c r="G250" i="3"/>
  <c r="BB250" i="3" s="1"/>
  <c r="BE248" i="3"/>
  <c r="BD248" i="3"/>
  <c r="BC248" i="3"/>
  <c r="BA248" i="3"/>
  <c r="G248" i="3"/>
  <c r="BB248" i="3" s="1"/>
  <c r="BE245" i="3"/>
  <c r="BD245" i="3"/>
  <c r="BC245" i="3"/>
  <c r="BA245" i="3"/>
  <c r="G245" i="3"/>
  <c r="BB245" i="3" s="1"/>
  <c r="BE244" i="3"/>
  <c r="BD244" i="3"/>
  <c r="BC244" i="3"/>
  <c r="BA244" i="3"/>
  <c r="G244" i="3"/>
  <c r="BB244" i="3" s="1"/>
  <c r="BE241" i="3"/>
  <c r="BD241" i="3"/>
  <c r="BC241" i="3"/>
  <c r="BC266" i="3" s="1"/>
  <c r="G24" i="2" s="1"/>
  <c r="BA241" i="3"/>
  <c r="G241" i="3"/>
  <c r="BB241" i="3" s="1"/>
  <c r="B24" i="2"/>
  <c r="A24" i="2"/>
  <c r="BD266" i="3"/>
  <c r="H24" i="2" s="1"/>
  <c r="C266" i="3"/>
  <c r="BE238" i="3"/>
  <c r="BD238" i="3"/>
  <c r="BC238" i="3"/>
  <c r="BA238" i="3"/>
  <c r="G238" i="3"/>
  <c r="BB238" i="3" s="1"/>
  <c r="BE237" i="3"/>
  <c r="BD237" i="3"/>
  <c r="BC237" i="3"/>
  <c r="BA237" i="3"/>
  <c r="G237" i="3"/>
  <c r="BB237" i="3" s="1"/>
  <c r="BE236" i="3"/>
  <c r="BD236" i="3"/>
  <c r="BC236" i="3"/>
  <c r="BA236" i="3"/>
  <c r="G236" i="3"/>
  <c r="BB236" i="3" s="1"/>
  <c r="BE235" i="3"/>
  <c r="BD235" i="3"/>
  <c r="BC235" i="3"/>
  <c r="BA235" i="3"/>
  <c r="G235" i="3"/>
  <c r="BB235" i="3" s="1"/>
  <c r="BE234" i="3"/>
  <c r="BD234" i="3"/>
  <c r="BC234" i="3"/>
  <c r="BA234" i="3"/>
  <c r="G234" i="3"/>
  <c r="BB234" i="3" s="1"/>
  <c r="BE233" i="3"/>
  <c r="BD233" i="3"/>
  <c r="BC233" i="3"/>
  <c r="BA233" i="3"/>
  <c r="G233" i="3"/>
  <c r="BB233" i="3" s="1"/>
  <c r="BE232" i="3"/>
  <c r="BD232" i="3"/>
  <c r="BC232" i="3"/>
  <c r="BA232" i="3"/>
  <c r="G232" i="3"/>
  <c r="BB232" i="3" s="1"/>
  <c r="BE231" i="3"/>
  <c r="BD231" i="3"/>
  <c r="BC231" i="3"/>
  <c r="BA231" i="3"/>
  <c r="G231" i="3"/>
  <c r="BB231" i="3" s="1"/>
  <c r="BE230" i="3"/>
  <c r="BD230" i="3"/>
  <c r="BC230" i="3"/>
  <c r="BA230" i="3"/>
  <c r="G230" i="3"/>
  <c r="BB230" i="3" s="1"/>
  <c r="BE227" i="3"/>
  <c r="BD227" i="3"/>
  <c r="BC227" i="3"/>
  <c r="BA227" i="3"/>
  <c r="G227" i="3"/>
  <c r="BB227" i="3" s="1"/>
  <c r="BE226" i="3"/>
  <c r="BD226" i="3"/>
  <c r="BC226" i="3"/>
  <c r="BA226" i="3"/>
  <c r="G226" i="3"/>
  <c r="BB226" i="3" s="1"/>
  <c r="BE225" i="3"/>
  <c r="BD225" i="3"/>
  <c r="BC225" i="3"/>
  <c r="BA225" i="3"/>
  <c r="G225" i="3"/>
  <c r="BB225" i="3" s="1"/>
  <c r="BE223" i="3"/>
  <c r="BD223" i="3"/>
  <c r="BC223" i="3"/>
  <c r="BA223" i="3"/>
  <c r="G223" i="3"/>
  <c r="BB223" i="3" s="1"/>
  <c r="BE221" i="3"/>
  <c r="BD221" i="3"/>
  <c r="BC221" i="3"/>
  <c r="BA221" i="3"/>
  <c r="G221" i="3"/>
  <c r="BB221" i="3" s="1"/>
  <c r="BE219" i="3"/>
  <c r="BD219" i="3"/>
  <c r="BC219" i="3"/>
  <c r="BA219" i="3"/>
  <c r="G219" i="3"/>
  <c r="BB219" i="3" s="1"/>
  <c r="BE218" i="3"/>
  <c r="BD218" i="3"/>
  <c r="BC218" i="3"/>
  <c r="BA218" i="3"/>
  <c r="G218" i="3"/>
  <c r="BB218" i="3" s="1"/>
  <c r="BE215" i="3"/>
  <c r="BD215" i="3"/>
  <c r="BC215" i="3"/>
  <c r="BA215" i="3"/>
  <c r="G215" i="3"/>
  <c r="BB215" i="3" s="1"/>
  <c r="BE211" i="3"/>
  <c r="BD211" i="3"/>
  <c r="BC211" i="3"/>
  <c r="BA211" i="3"/>
  <c r="G211" i="3"/>
  <c r="BB211" i="3" s="1"/>
  <c r="BE209" i="3"/>
  <c r="BD209" i="3"/>
  <c r="BC209" i="3"/>
  <c r="BA209" i="3"/>
  <c r="G209" i="3"/>
  <c r="BB209" i="3" s="1"/>
  <c r="BE207" i="3"/>
  <c r="BD207" i="3"/>
  <c r="BC207" i="3"/>
  <c r="BA207" i="3"/>
  <c r="G207" i="3"/>
  <c r="BB207" i="3" s="1"/>
  <c r="BE206" i="3"/>
  <c r="BD206" i="3"/>
  <c r="BC206" i="3"/>
  <c r="BA206" i="3"/>
  <c r="G206" i="3"/>
  <c r="BB206" i="3" s="1"/>
  <c r="BE205" i="3"/>
  <c r="BD205" i="3"/>
  <c r="BD239" i="3" s="1"/>
  <c r="H23" i="2" s="1"/>
  <c r="BC205" i="3"/>
  <c r="BA205" i="3"/>
  <c r="G205" i="3"/>
  <c r="BB205" i="3" s="1"/>
  <c r="BE204" i="3"/>
  <c r="BD204" i="3"/>
  <c r="BC204" i="3"/>
  <c r="BA204" i="3"/>
  <c r="BA239" i="3" s="1"/>
  <c r="E23" i="2" s="1"/>
  <c r="G204" i="3"/>
  <c r="BB204" i="3" s="1"/>
  <c r="BE202" i="3"/>
  <c r="BE239" i="3" s="1"/>
  <c r="I23" i="2" s="1"/>
  <c r="BD202" i="3"/>
  <c r="BC202" i="3"/>
  <c r="BC239" i="3" s="1"/>
  <c r="G23" i="2" s="1"/>
  <c r="BA202" i="3"/>
  <c r="G202" i="3"/>
  <c r="BB202" i="3" s="1"/>
  <c r="B23" i="2"/>
  <c r="A23" i="2"/>
  <c r="C239" i="3"/>
  <c r="BE199" i="3"/>
  <c r="BD199" i="3"/>
  <c r="BC199" i="3"/>
  <c r="BA199" i="3"/>
  <c r="G199" i="3"/>
  <c r="BB199" i="3" s="1"/>
  <c r="BE198" i="3"/>
  <c r="BD198" i="3"/>
  <c r="BC198" i="3"/>
  <c r="BA198" i="3"/>
  <c r="G198" i="3"/>
  <c r="BB198" i="3" s="1"/>
  <c r="BE197" i="3"/>
  <c r="BD197" i="3"/>
  <c r="BC197" i="3"/>
  <c r="BA197" i="3"/>
  <c r="G197" i="3"/>
  <c r="BB197" i="3" s="1"/>
  <c r="BE196" i="3"/>
  <c r="BD196" i="3"/>
  <c r="BC196" i="3"/>
  <c r="BA196" i="3"/>
  <c r="G196" i="3"/>
  <c r="BB196" i="3" s="1"/>
  <c r="BE195" i="3"/>
  <c r="BD195" i="3"/>
  <c r="BC195" i="3"/>
  <c r="BA195" i="3"/>
  <c r="G195" i="3"/>
  <c r="BB195" i="3" s="1"/>
  <c r="BE194" i="3"/>
  <c r="BD194" i="3"/>
  <c r="BC194" i="3"/>
  <c r="BA194" i="3"/>
  <c r="G194" i="3"/>
  <c r="BB194" i="3" s="1"/>
  <c r="BE193" i="3"/>
  <c r="BD193" i="3"/>
  <c r="BC193" i="3"/>
  <c r="BA193" i="3"/>
  <c r="G193" i="3"/>
  <c r="BB193" i="3" s="1"/>
  <c r="BE192" i="3"/>
  <c r="BE200" i="3" s="1"/>
  <c r="I22" i="2" s="1"/>
  <c r="BD192" i="3"/>
  <c r="BC192" i="3"/>
  <c r="BA192" i="3"/>
  <c r="G192" i="3"/>
  <c r="BB192" i="3" s="1"/>
  <c r="BE191" i="3"/>
  <c r="BD191" i="3"/>
  <c r="BC191" i="3"/>
  <c r="BA191" i="3"/>
  <c r="G191" i="3"/>
  <c r="BB191" i="3" s="1"/>
  <c r="BE190" i="3"/>
  <c r="BD190" i="3"/>
  <c r="BC190" i="3"/>
  <c r="BA190" i="3"/>
  <c r="G190" i="3"/>
  <c r="BB190" i="3" s="1"/>
  <c r="BE187" i="3"/>
  <c r="BD187" i="3"/>
  <c r="BC187" i="3"/>
  <c r="BA187" i="3"/>
  <c r="G187" i="3"/>
  <c r="BB187" i="3" s="1"/>
  <c r="BE185" i="3"/>
  <c r="BD185" i="3"/>
  <c r="BC185" i="3"/>
  <c r="BA185" i="3"/>
  <c r="G185" i="3"/>
  <c r="BB185" i="3" s="1"/>
  <c r="BE183" i="3"/>
  <c r="BD183" i="3"/>
  <c r="BC183" i="3"/>
  <c r="BA183" i="3"/>
  <c r="G183" i="3"/>
  <c r="BB183" i="3" s="1"/>
  <c r="BE181" i="3"/>
  <c r="BD181" i="3"/>
  <c r="BC181" i="3"/>
  <c r="BA181" i="3"/>
  <c r="G181" i="3"/>
  <c r="BB181" i="3" s="1"/>
  <c r="BE180" i="3"/>
  <c r="BD180" i="3"/>
  <c r="BC180" i="3"/>
  <c r="BA180" i="3"/>
  <c r="G180" i="3"/>
  <c r="BB180" i="3" s="1"/>
  <c r="BE179" i="3"/>
  <c r="BD179" i="3"/>
  <c r="BC179" i="3"/>
  <c r="BA179" i="3"/>
  <c r="G179" i="3"/>
  <c r="BB179" i="3" s="1"/>
  <c r="BE177" i="3"/>
  <c r="BD177" i="3"/>
  <c r="BD200" i="3" s="1"/>
  <c r="H22" i="2" s="1"/>
  <c r="BC177" i="3"/>
  <c r="BC200" i="3" s="1"/>
  <c r="G22" i="2" s="1"/>
  <c r="BA177" i="3"/>
  <c r="G177" i="3"/>
  <c r="BB177" i="3" s="1"/>
  <c r="BE175" i="3"/>
  <c r="BD175" i="3"/>
  <c r="BC175" i="3"/>
  <c r="BA175" i="3"/>
  <c r="G175" i="3"/>
  <c r="BB175" i="3" s="1"/>
  <c r="BE173" i="3"/>
  <c r="BD173" i="3"/>
  <c r="BC173" i="3"/>
  <c r="BA173" i="3"/>
  <c r="BA200" i="3" s="1"/>
  <c r="E22" i="2" s="1"/>
  <c r="G173" i="3"/>
  <c r="BB173" i="3" s="1"/>
  <c r="B22" i="2"/>
  <c r="A22" i="2"/>
  <c r="C200" i="3"/>
  <c r="BE170" i="3"/>
  <c r="BD170" i="3"/>
  <c r="BC170" i="3"/>
  <c r="BA170" i="3"/>
  <c r="G170" i="3"/>
  <c r="BB170" i="3" s="1"/>
  <c r="BE167" i="3"/>
  <c r="BD167" i="3"/>
  <c r="BC167" i="3"/>
  <c r="BA167" i="3"/>
  <c r="G167" i="3"/>
  <c r="BB167" i="3" s="1"/>
  <c r="BE164" i="3"/>
  <c r="BD164" i="3"/>
  <c r="BC164" i="3"/>
  <c r="BA164" i="3"/>
  <c r="G164" i="3"/>
  <c r="BB164" i="3" s="1"/>
  <c r="BE162" i="3"/>
  <c r="BD162" i="3"/>
  <c r="BD171" i="3" s="1"/>
  <c r="H21" i="2" s="1"/>
  <c r="BC162" i="3"/>
  <c r="BA162" i="3"/>
  <c r="G162" i="3"/>
  <c r="BB162" i="3" s="1"/>
  <c r="BE160" i="3"/>
  <c r="BD160" i="3"/>
  <c r="BC160" i="3"/>
  <c r="BA160" i="3"/>
  <c r="G160" i="3"/>
  <c r="BB160" i="3" s="1"/>
  <c r="BE158" i="3"/>
  <c r="BD158" i="3"/>
  <c r="BC158" i="3"/>
  <c r="BC171" i="3" s="1"/>
  <c r="G21" i="2" s="1"/>
  <c r="BA158" i="3"/>
  <c r="G158" i="3"/>
  <c r="BB158" i="3" s="1"/>
  <c r="BE156" i="3"/>
  <c r="BE171" i="3" s="1"/>
  <c r="I21" i="2" s="1"/>
  <c r="BD156" i="3"/>
  <c r="BC156" i="3"/>
  <c r="BA156" i="3"/>
  <c r="G156" i="3"/>
  <c r="BB156" i="3" s="1"/>
  <c r="B21" i="2"/>
  <c r="A21" i="2"/>
  <c r="BA171" i="3"/>
  <c r="E21" i="2" s="1"/>
  <c r="C171" i="3"/>
  <c r="BD153" i="3"/>
  <c r="BC153" i="3"/>
  <c r="BB153" i="3"/>
  <c r="BA153" i="3"/>
  <c r="G153" i="3"/>
  <c r="BE153" i="3" s="1"/>
  <c r="BD151" i="3"/>
  <c r="BC151" i="3"/>
  <c r="BB151" i="3"/>
  <c r="BA151" i="3"/>
  <c r="G151" i="3"/>
  <c r="BE151" i="3" s="1"/>
  <c r="BE150" i="3"/>
  <c r="BD150" i="3"/>
  <c r="BC150" i="3"/>
  <c r="BA150" i="3"/>
  <c r="G150" i="3"/>
  <c r="BB150" i="3" s="1"/>
  <c r="BE149" i="3"/>
  <c r="BD149" i="3"/>
  <c r="BC149" i="3"/>
  <c r="BA149" i="3"/>
  <c r="G149" i="3"/>
  <c r="BB149" i="3" s="1"/>
  <c r="BE148" i="3"/>
  <c r="BD148" i="3"/>
  <c r="BC148" i="3"/>
  <c r="BA148" i="3"/>
  <c r="G148" i="3"/>
  <c r="BB148" i="3" s="1"/>
  <c r="BE147" i="3"/>
  <c r="BD147" i="3"/>
  <c r="BC147" i="3"/>
  <c r="BA147" i="3"/>
  <c r="G147" i="3"/>
  <c r="BB147" i="3" s="1"/>
  <c r="BE146" i="3"/>
  <c r="BD146" i="3"/>
  <c r="BD154" i="3" s="1"/>
  <c r="H20" i="2" s="1"/>
  <c r="BC146" i="3"/>
  <c r="BC154" i="3" s="1"/>
  <c r="G20" i="2" s="1"/>
  <c r="BA146" i="3"/>
  <c r="G146" i="3"/>
  <c r="BB146" i="3" s="1"/>
  <c r="B20" i="2"/>
  <c r="A20" i="2"/>
  <c r="C154" i="3"/>
  <c r="BE143" i="3"/>
  <c r="BD143" i="3"/>
  <c r="BC143" i="3"/>
  <c r="BA143" i="3"/>
  <c r="G143" i="3"/>
  <c r="BB143" i="3" s="1"/>
  <c r="BE142" i="3"/>
  <c r="BD142" i="3"/>
  <c r="BC142" i="3"/>
  <c r="BA142" i="3"/>
  <c r="G142" i="3"/>
  <c r="BB142" i="3" s="1"/>
  <c r="BE141" i="3"/>
  <c r="BD141" i="3"/>
  <c r="BC141" i="3"/>
  <c r="BA141" i="3"/>
  <c r="G141" i="3"/>
  <c r="BB141" i="3" s="1"/>
  <c r="BE140" i="3"/>
  <c r="BD140" i="3"/>
  <c r="BC140" i="3"/>
  <c r="BA140" i="3"/>
  <c r="G140" i="3"/>
  <c r="BB140" i="3" s="1"/>
  <c r="BE139" i="3"/>
  <c r="BD139" i="3"/>
  <c r="BC139" i="3"/>
  <c r="BA139" i="3"/>
  <c r="G139" i="3"/>
  <c r="BB139" i="3" s="1"/>
  <c r="BE138" i="3"/>
  <c r="BD138" i="3"/>
  <c r="BC138" i="3"/>
  <c r="BA138" i="3"/>
  <c r="G138" i="3"/>
  <c r="BB138" i="3" s="1"/>
  <c r="BE137" i="3"/>
  <c r="BD137" i="3"/>
  <c r="BC137" i="3"/>
  <c r="BA137" i="3"/>
  <c r="G137" i="3"/>
  <c r="BB137" i="3" s="1"/>
  <c r="BE136" i="3"/>
  <c r="BD136" i="3"/>
  <c r="BC136" i="3"/>
  <c r="BA136" i="3"/>
  <c r="G136" i="3"/>
  <c r="BB136" i="3" s="1"/>
  <c r="BE135" i="3"/>
  <c r="BD135" i="3"/>
  <c r="BC135" i="3"/>
  <c r="BC144" i="3" s="1"/>
  <c r="G19" i="2" s="1"/>
  <c r="BA135" i="3"/>
  <c r="G135" i="3"/>
  <c r="BB135" i="3" s="1"/>
  <c r="BE134" i="3"/>
  <c r="BD134" i="3"/>
  <c r="BC134" i="3"/>
  <c r="BA134" i="3"/>
  <c r="G134" i="3"/>
  <c r="BB134" i="3" s="1"/>
  <c r="BE132" i="3"/>
  <c r="BE144" i="3" s="1"/>
  <c r="I19" i="2" s="1"/>
  <c r="BD132" i="3"/>
  <c r="BD144" i="3" s="1"/>
  <c r="H19" i="2" s="1"/>
  <c r="BC132" i="3"/>
  <c r="BA132" i="3"/>
  <c r="BA144" i="3" s="1"/>
  <c r="E19" i="2" s="1"/>
  <c r="G132" i="3"/>
  <c r="BB132" i="3" s="1"/>
  <c r="B19" i="2"/>
  <c r="A19" i="2"/>
  <c r="C144" i="3"/>
  <c r="BE129" i="3"/>
  <c r="BD129" i="3"/>
  <c r="BC129" i="3"/>
  <c r="BA129" i="3"/>
  <c r="BA130" i="3" s="1"/>
  <c r="E18" i="2" s="1"/>
  <c r="G129" i="3"/>
  <c r="BB129" i="3" s="1"/>
  <c r="BE128" i="3"/>
  <c r="BD128" i="3"/>
  <c r="BC128" i="3"/>
  <c r="BA128" i="3"/>
  <c r="G128" i="3"/>
  <c r="BB128" i="3" s="1"/>
  <c r="BE126" i="3"/>
  <c r="BE130" i="3" s="1"/>
  <c r="I18" i="2" s="1"/>
  <c r="BD126" i="3"/>
  <c r="BD130" i="3" s="1"/>
  <c r="H18" i="2" s="1"/>
  <c r="BC126" i="3"/>
  <c r="BC130" i="3" s="1"/>
  <c r="G18" i="2" s="1"/>
  <c r="BA126" i="3"/>
  <c r="G126" i="3"/>
  <c r="BB126" i="3" s="1"/>
  <c r="BB130" i="3" s="1"/>
  <c r="F18" i="2" s="1"/>
  <c r="B18" i="2"/>
  <c r="A18" i="2"/>
  <c r="C130" i="3"/>
  <c r="BE123" i="3"/>
  <c r="BE124" i="3" s="1"/>
  <c r="I17" i="2" s="1"/>
  <c r="BD123" i="3"/>
  <c r="BD124" i="3" s="1"/>
  <c r="H17" i="2" s="1"/>
  <c r="BC123" i="3"/>
  <c r="BB123" i="3"/>
  <c r="BB124" i="3" s="1"/>
  <c r="F17" i="2" s="1"/>
  <c r="G123" i="3"/>
  <c r="BA123" i="3" s="1"/>
  <c r="BA124" i="3" s="1"/>
  <c r="E17" i="2" s="1"/>
  <c r="B17" i="2"/>
  <c r="A17" i="2"/>
  <c r="BC124" i="3"/>
  <c r="G17" i="2" s="1"/>
  <c r="G124" i="3"/>
  <c r="C124" i="3"/>
  <c r="BE120" i="3"/>
  <c r="BE121" i="3" s="1"/>
  <c r="I16" i="2" s="1"/>
  <c r="BD120" i="3"/>
  <c r="BC120" i="3"/>
  <c r="BB120" i="3"/>
  <c r="G120" i="3"/>
  <c r="BA120" i="3" s="1"/>
  <c r="BE119" i="3"/>
  <c r="BD119" i="3"/>
  <c r="BC119" i="3"/>
  <c r="BB119" i="3"/>
  <c r="G119" i="3"/>
  <c r="BA119" i="3" s="1"/>
  <c r="BE118" i="3"/>
  <c r="BD118" i="3"/>
  <c r="BC118" i="3"/>
  <c r="BB118" i="3"/>
  <c r="G118" i="3"/>
  <c r="BA118" i="3" s="1"/>
  <c r="BE117" i="3"/>
  <c r="BD117" i="3"/>
  <c r="BC117" i="3"/>
  <c r="BB117" i="3"/>
  <c r="G117" i="3"/>
  <c r="BA117" i="3" s="1"/>
  <c r="BE116" i="3"/>
  <c r="BD116" i="3"/>
  <c r="BC116" i="3"/>
  <c r="BB116" i="3"/>
  <c r="G116" i="3"/>
  <c r="BA116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2" i="3"/>
  <c r="BD112" i="3"/>
  <c r="BC112" i="3"/>
  <c r="BB112" i="3"/>
  <c r="G112" i="3"/>
  <c r="BA112" i="3" s="1"/>
  <c r="BE111" i="3"/>
  <c r="BD111" i="3"/>
  <c r="BD121" i="3" s="1"/>
  <c r="H16" i="2" s="1"/>
  <c r="BC111" i="3"/>
  <c r="BC121" i="3" s="1"/>
  <c r="G16" i="2" s="1"/>
  <c r="BB111" i="3"/>
  <c r="G111" i="3"/>
  <c r="BA111" i="3" s="1"/>
  <c r="BE109" i="3"/>
  <c r="BD109" i="3"/>
  <c r="BC109" i="3"/>
  <c r="BB109" i="3"/>
  <c r="G109" i="3"/>
  <c r="BA109" i="3" s="1"/>
  <c r="BE107" i="3"/>
  <c r="BD107" i="3"/>
  <c r="BC107" i="3"/>
  <c r="BB107" i="3"/>
  <c r="BB121" i="3" s="1"/>
  <c r="F16" i="2" s="1"/>
  <c r="G107" i="3"/>
  <c r="BA107" i="3" s="1"/>
  <c r="B16" i="2"/>
  <c r="A16" i="2"/>
  <c r="C121" i="3"/>
  <c r="BE103" i="3"/>
  <c r="BD103" i="3"/>
  <c r="BC103" i="3"/>
  <c r="BB103" i="3"/>
  <c r="G103" i="3"/>
  <c r="BA103" i="3" s="1"/>
  <c r="BE101" i="3"/>
  <c r="BD101" i="3"/>
  <c r="BC101" i="3"/>
  <c r="BC105" i="3" s="1"/>
  <c r="G15" i="2" s="1"/>
  <c r="BB101" i="3"/>
  <c r="G101" i="3"/>
  <c r="BA101" i="3" s="1"/>
  <c r="BE98" i="3"/>
  <c r="BD98" i="3"/>
  <c r="BC98" i="3"/>
  <c r="BB98" i="3"/>
  <c r="G98" i="3"/>
  <c r="BA98" i="3" s="1"/>
  <c r="BE94" i="3"/>
  <c r="BE105" i="3" s="1"/>
  <c r="I15" i="2" s="1"/>
  <c r="BD94" i="3"/>
  <c r="BD105" i="3" s="1"/>
  <c r="H15" i="2" s="1"/>
  <c r="BC94" i="3"/>
  <c r="BB94" i="3"/>
  <c r="BB105" i="3" s="1"/>
  <c r="F15" i="2" s="1"/>
  <c r="G94" i="3"/>
  <c r="BA94" i="3" s="1"/>
  <c r="B15" i="2"/>
  <c r="A15" i="2"/>
  <c r="C105" i="3"/>
  <c r="BD90" i="3"/>
  <c r="BC90" i="3"/>
  <c r="BB90" i="3"/>
  <c r="BA90" i="3"/>
  <c r="G90" i="3"/>
  <c r="BE90" i="3" s="1"/>
  <c r="BE88" i="3"/>
  <c r="BD88" i="3"/>
  <c r="BC88" i="3"/>
  <c r="BB88" i="3"/>
  <c r="G88" i="3"/>
  <c r="BA88" i="3" s="1"/>
  <c r="BE86" i="3"/>
  <c r="BD86" i="3"/>
  <c r="BC86" i="3"/>
  <c r="BC92" i="3" s="1"/>
  <c r="G14" i="2" s="1"/>
  <c r="BB86" i="3"/>
  <c r="G86" i="3"/>
  <c r="BA86" i="3" s="1"/>
  <c r="BE84" i="3"/>
  <c r="BD84" i="3"/>
  <c r="BC84" i="3"/>
  <c r="BB84" i="3"/>
  <c r="G84" i="3"/>
  <c r="BA84" i="3" s="1"/>
  <c r="BE81" i="3"/>
  <c r="BD81" i="3"/>
  <c r="BC81" i="3"/>
  <c r="BB81" i="3"/>
  <c r="BB92" i="3" s="1"/>
  <c r="F14" i="2" s="1"/>
  <c r="G81" i="3"/>
  <c r="BA81" i="3" s="1"/>
  <c r="BE80" i="3"/>
  <c r="BD80" i="3"/>
  <c r="BC80" i="3"/>
  <c r="BB80" i="3"/>
  <c r="G80" i="3"/>
  <c r="BA80" i="3" s="1"/>
  <c r="BE77" i="3"/>
  <c r="BD77" i="3"/>
  <c r="BD92" i="3" s="1"/>
  <c r="H14" i="2" s="1"/>
  <c r="BC77" i="3"/>
  <c r="BB77" i="3"/>
  <c r="G77" i="3"/>
  <c r="BA77" i="3" s="1"/>
  <c r="B14" i="2"/>
  <c r="A14" i="2"/>
  <c r="C92" i="3"/>
  <c r="BE72" i="3"/>
  <c r="BE75" i="3" s="1"/>
  <c r="I13" i="2" s="1"/>
  <c r="BD72" i="3"/>
  <c r="BC72" i="3"/>
  <c r="BB72" i="3"/>
  <c r="G72" i="3"/>
  <c r="BA72" i="3" s="1"/>
  <c r="BA75" i="3" s="1"/>
  <c r="E13" i="2" s="1"/>
  <c r="B13" i="2"/>
  <c r="A13" i="2"/>
  <c r="BD75" i="3"/>
  <c r="H13" i="2" s="1"/>
  <c r="BC75" i="3"/>
  <c r="G13" i="2" s="1"/>
  <c r="BB75" i="3"/>
  <c r="F13" i="2" s="1"/>
  <c r="C75" i="3"/>
  <c r="BE68" i="3"/>
  <c r="BD68" i="3"/>
  <c r="BC68" i="3"/>
  <c r="BB68" i="3"/>
  <c r="G68" i="3"/>
  <c r="BA68" i="3" s="1"/>
  <c r="BE65" i="3"/>
  <c r="BE70" i="3" s="1"/>
  <c r="I12" i="2" s="1"/>
  <c r="BD65" i="3"/>
  <c r="BC65" i="3"/>
  <c r="BC70" i="3" s="1"/>
  <c r="G12" i="2" s="1"/>
  <c r="BB65" i="3"/>
  <c r="G65" i="3"/>
  <c r="BA65" i="3" s="1"/>
  <c r="B12" i="2"/>
  <c r="A12" i="2"/>
  <c r="BD70" i="3"/>
  <c r="H12" i="2" s="1"/>
  <c r="BB70" i="3"/>
  <c r="F12" i="2" s="1"/>
  <c r="C70" i="3"/>
  <c r="BE53" i="3"/>
  <c r="BD53" i="3"/>
  <c r="BC53" i="3"/>
  <c r="BB53" i="3"/>
  <c r="G53" i="3"/>
  <c r="BA53" i="3" s="1"/>
  <c r="BE51" i="3"/>
  <c r="BD51" i="3"/>
  <c r="BC51" i="3"/>
  <c r="BB51" i="3"/>
  <c r="G51" i="3"/>
  <c r="BA51" i="3" s="1"/>
  <c r="BE47" i="3"/>
  <c r="BE63" i="3" s="1"/>
  <c r="I11" i="2" s="1"/>
  <c r="BD47" i="3"/>
  <c r="BC47" i="3"/>
  <c r="BB47" i="3"/>
  <c r="G47" i="3"/>
  <c r="BA47" i="3" s="1"/>
  <c r="BE46" i="3"/>
  <c r="BD46" i="3"/>
  <c r="BC46" i="3"/>
  <c r="BB46" i="3"/>
  <c r="G46" i="3"/>
  <c r="BA46" i="3" s="1"/>
  <c r="BE40" i="3"/>
  <c r="BD40" i="3"/>
  <c r="BD63" i="3" s="1"/>
  <c r="H11" i="2" s="1"/>
  <c r="BC40" i="3"/>
  <c r="BC63" i="3" s="1"/>
  <c r="G11" i="2" s="1"/>
  <c r="BB40" i="3"/>
  <c r="BB63" i="3" s="1"/>
  <c r="F11" i="2" s="1"/>
  <c r="G40" i="3"/>
  <c r="BA40" i="3" s="1"/>
  <c r="B11" i="2"/>
  <c r="A11" i="2"/>
  <c r="C63" i="3"/>
  <c r="BE37" i="3"/>
  <c r="BE38" i="3" s="1"/>
  <c r="I10" i="2" s="1"/>
  <c r="BD37" i="3"/>
  <c r="BD38" i="3" s="1"/>
  <c r="H10" i="2" s="1"/>
  <c r="BC37" i="3"/>
  <c r="BC38" i="3" s="1"/>
  <c r="G10" i="2" s="1"/>
  <c r="BB37" i="3"/>
  <c r="G37" i="3"/>
  <c r="BA37" i="3" s="1"/>
  <c r="BA38" i="3" s="1"/>
  <c r="E10" i="2" s="1"/>
  <c r="B10" i="2"/>
  <c r="A10" i="2"/>
  <c r="BB38" i="3"/>
  <c r="F10" i="2" s="1"/>
  <c r="C38" i="3"/>
  <c r="BE34" i="3"/>
  <c r="BE35" i="3" s="1"/>
  <c r="I9" i="2" s="1"/>
  <c r="BD34" i="3"/>
  <c r="BC34" i="3"/>
  <c r="BB34" i="3"/>
  <c r="G34" i="3"/>
  <c r="BA34" i="3" s="1"/>
  <c r="BE32" i="3"/>
  <c r="BD32" i="3"/>
  <c r="BC32" i="3"/>
  <c r="BB32" i="3"/>
  <c r="G32" i="3"/>
  <c r="BA32" i="3" s="1"/>
  <c r="BE24" i="3"/>
  <c r="BD24" i="3"/>
  <c r="BD35" i="3" s="1"/>
  <c r="H9" i="2" s="1"/>
  <c r="BC24" i="3"/>
  <c r="BC35" i="3" s="1"/>
  <c r="G9" i="2" s="1"/>
  <c r="BB24" i="3"/>
  <c r="BB35" i="3" s="1"/>
  <c r="F9" i="2" s="1"/>
  <c r="G24" i="3"/>
  <c r="BA24" i="3" s="1"/>
  <c r="B9" i="2"/>
  <c r="A9" i="2"/>
  <c r="C35" i="3"/>
  <c r="BE20" i="3"/>
  <c r="BE22" i="3" s="1"/>
  <c r="I8" i="2" s="1"/>
  <c r="BD20" i="3"/>
  <c r="BC20" i="3"/>
  <c r="BB20" i="3"/>
  <c r="G20" i="3"/>
  <c r="BA20" i="3" s="1"/>
  <c r="BE18" i="3"/>
  <c r="BD18" i="3"/>
  <c r="BC18" i="3"/>
  <c r="BB18" i="3"/>
  <c r="G18" i="3"/>
  <c r="BA18" i="3" s="1"/>
  <c r="BE16" i="3"/>
  <c r="BD16" i="3"/>
  <c r="BD22" i="3" s="1"/>
  <c r="H8" i="2" s="1"/>
  <c r="BC16" i="3"/>
  <c r="BC22" i="3" s="1"/>
  <c r="G8" i="2" s="1"/>
  <c r="BB16" i="3"/>
  <c r="BB22" i="3" s="1"/>
  <c r="F8" i="2" s="1"/>
  <c r="G16" i="3"/>
  <c r="BA16" i="3" s="1"/>
  <c r="B8" i="2"/>
  <c r="A8" i="2"/>
  <c r="C22" i="3"/>
  <c r="BD12" i="3"/>
  <c r="BC12" i="3"/>
  <c r="BB12" i="3"/>
  <c r="BB14" i="3" s="1"/>
  <c r="F7" i="2" s="1"/>
  <c r="BA12" i="3"/>
  <c r="G12" i="3"/>
  <c r="BE12" i="3" s="1"/>
  <c r="BE8" i="3"/>
  <c r="BD8" i="3"/>
  <c r="BD14" i="3" s="1"/>
  <c r="H7" i="2" s="1"/>
  <c r="BC8" i="3"/>
  <c r="BB8" i="3"/>
  <c r="G8" i="3"/>
  <c r="BA8" i="3" s="1"/>
  <c r="B7" i="2"/>
  <c r="A7" i="2"/>
  <c r="BC14" i="3"/>
  <c r="G7" i="2" s="1"/>
  <c r="G14" i="3"/>
  <c r="C14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A154" i="3" l="1"/>
  <c r="E20" i="2" s="1"/>
  <c r="BA358" i="3"/>
  <c r="E27" i="2" s="1"/>
  <c r="BD358" i="3"/>
  <c r="H27" i="2" s="1"/>
  <c r="H31" i="2" s="1"/>
  <c r="C17" i="1" s="1"/>
  <c r="BB200" i="3"/>
  <c r="F22" i="2" s="1"/>
  <c r="G239" i="3"/>
  <c r="BB358" i="3"/>
  <c r="F27" i="2" s="1"/>
  <c r="BB385" i="3"/>
  <c r="F29" i="2" s="1"/>
  <c r="G38" i="3"/>
  <c r="G130" i="3"/>
  <c r="BB363" i="3"/>
  <c r="F28" i="2" s="1"/>
  <c r="G35" i="3"/>
  <c r="G63" i="3"/>
  <c r="BB266" i="3"/>
  <c r="F24" i="2" s="1"/>
  <c r="BA92" i="3"/>
  <c r="E14" i="2" s="1"/>
  <c r="G336" i="3"/>
  <c r="G70" i="3"/>
  <c r="G105" i="3"/>
  <c r="G144" i="3"/>
  <c r="G154" i="3"/>
  <c r="BA14" i="3"/>
  <c r="E7" i="2" s="1"/>
  <c r="G121" i="3"/>
  <c r="BB171" i="3"/>
  <c r="F21" i="2" s="1"/>
  <c r="G200" i="3"/>
  <c r="BB332" i="3"/>
  <c r="F25" i="2" s="1"/>
  <c r="G358" i="3"/>
  <c r="G22" i="3"/>
  <c r="G75" i="3"/>
  <c r="G385" i="3"/>
  <c r="BA121" i="3"/>
  <c r="E16" i="2" s="1"/>
  <c r="G31" i="2"/>
  <c r="C18" i="1" s="1"/>
  <c r="BA70" i="3"/>
  <c r="E12" i="2" s="1"/>
  <c r="G92" i="3"/>
  <c r="BB239" i="3"/>
  <c r="F23" i="2" s="1"/>
  <c r="G363" i="3"/>
  <c r="BA22" i="3"/>
  <c r="E8" i="2" s="1"/>
  <c r="BA105" i="3"/>
  <c r="E15" i="2" s="1"/>
  <c r="BB144" i="3"/>
  <c r="F19" i="2" s="1"/>
  <c r="G266" i="3"/>
  <c r="BA35" i="3"/>
  <c r="E9" i="2" s="1"/>
  <c r="BA63" i="3"/>
  <c r="E11" i="2" s="1"/>
  <c r="BB154" i="3"/>
  <c r="F20" i="2" s="1"/>
  <c r="G171" i="3"/>
  <c r="G332" i="3"/>
  <c r="BE14" i="3"/>
  <c r="I7" i="2" s="1"/>
  <c r="BE92" i="3"/>
  <c r="I14" i="2" s="1"/>
  <c r="BE154" i="3"/>
  <c r="I20" i="2" s="1"/>
  <c r="BE385" i="3"/>
  <c r="I29" i="2" s="1"/>
  <c r="F31" i="2" l="1"/>
  <c r="C16" i="1" s="1"/>
  <c r="E31" i="2"/>
  <c r="I31" i="2"/>
  <c r="C21" i="1" s="1"/>
  <c r="G37" i="2" l="1"/>
  <c r="I37" i="2" s="1"/>
  <c r="G16" i="1" s="1"/>
  <c r="G36" i="2"/>
  <c r="I36" i="2" s="1"/>
  <c r="C15" i="1"/>
  <c r="C19" i="1" s="1"/>
  <c r="G39" i="2"/>
  <c r="I39" i="2" s="1"/>
  <c r="G18" i="1" s="1"/>
  <c r="G38" i="2"/>
  <c r="I38" i="2" s="1"/>
  <c r="G17" i="1" s="1"/>
  <c r="C22" i="1"/>
  <c r="G15" i="1" l="1"/>
  <c r="H40" i="2"/>
  <c r="G23" i="1" s="1"/>
  <c r="G22" i="1" s="1"/>
  <c r="C23" i="1" l="1"/>
  <c r="F30" i="1" s="1"/>
  <c r="F31" i="1" s="1"/>
  <c r="F34" i="1" s="1"/>
</calcChain>
</file>

<file path=xl/sharedStrings.xml><?xml version="1.0" encoding="utf-8"?>
<sst xmlns="http://schemas.openxmlformats.org/spreadsheetml/2006/main" count="1077" uniqueCount="570">
  <si>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</si>
  <si>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</si>
  <si>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</si>
  <si>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</si>
  <si>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</si>
  <si>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</si>
  <si>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</si>
  <si>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</si>
  <si>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</si>
  <si>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</si>
  <si>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</si>
  <si>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</si>
  <si>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</si>
  <si>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</si>
  <si>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</si>
  <si>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</si>
  <si>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</si>
  <si>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</si>
  <si>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</si>
  <si>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</si>
  <si>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</si>
  <si>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</si>
  <si>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</si>
  <si>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</si>
  <si>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</si>
  <si>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</si>
  <si>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</si>
  <si>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</si>
  <si>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</si>
  <si>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</si>
  <si>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</si>
  <si>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</si>
  <si>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</si>
  <si>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</si>
  <si>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</si>
  <si>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</si>
  <si>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</si>
  <si>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</si>
  <si>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</si>
  <si>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</si>
  <si>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</si>
  <si>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</si>
  <si>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</si>
  <si>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</si>
  <si>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</si>
  <si>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</si>
  <si>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</si>
  <si>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</si>
  <si>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</si>
  <si>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</si>
  <si>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</si>
  <si>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</si>
  <si>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</si>
  <si>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</si>
  <si>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</si>
  <si>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</si>
  <si>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</si>
  <si>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</si>
  <si>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</si>
  <si>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</si>
  <si>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</si>
  <si>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</si>
  <si>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</si>
  <si>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</si>
  <si>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</si>
  <si>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</si>
  <si>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</si>
  <si>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</si>
  <si>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</si>
  <si>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</si>
  <si>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</si>
  <si>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</si>
  <si>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</si>
  <si>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</si>
  <si>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</si>
  <si>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</si>
  <si>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Si_202605</t>
  </si>
  <si>
    <t>SO 01</t>
  </si>
  <si>
    <t>Stavební část</t>
  </si>
  <si>
    <t>801.32</t>
  </si>
  <si>
    <t>m3</t>
  </si>
  <si>
    <t>11</t>
  </si>
  <si>
    <t>Přípravné a přidružené práce</t>
  </si>
  <si>
    <t>11 R01</t>
  </si>
  <si>
    <t>Dočasné uzavření části staveniště v kuchyni</t>
  </si>
  <si>
    <t>m2</t>
  </si>
  <si>
    <t>M a násled Demont příčky tll.80 mm:</t>
  </si>
  <si>
    <t>SDK příčka na dřev konstr jednostr opláš:</t>
  </si>
  <si>
    <t>bez povrch úpravy:2,60*3,30</t>
  </si>
  <si>
    <t>900      RT1</t>
  </si>
  <si>
    <t xml:space="preserve">Práce v tarifní třídě 4 </t>
  </si>
  <si>
    <t>h</t>
  </si>
  <si>
    <t>vyklizení prostoru stavby:15</t>
  </si>
  <si>
    <t>3</t>
  </si>
  <si>
    <t>Svislé a kompletní konstrukce</t>
  </si>
  <si>
    <t>317121101R00</t>
  </si>
  <si>
    <t xml:space="preserve">Osazení překladu světlost otvoru do 105 cm </t>
  </si>
  <si>
    <t>kus</t>
  </si>
  <si>
    <t>nad otvory pro VZT mřížky:3</t>
  </si>
  <si>
    <t>331272112RT1</t>
  </si>
  <si>
    <t>Pilíř z pilíř.tvár. Ytong 0,6x0,3  m výplň betonem bez výztuže</t>
  </si>
  <si>
    <t>m</t>
  </si>
  <si>
    <t>pilířek u stěny:3,30</t>
  </si>
  <si>
    <t>342255026RT1</t>
  </si>
  <si>
    <t>pilířek vedle dveří:0,44*3,30</t>
  </si>
  <si>
    <t>34</t>
  </si>
  <si>
    <t>Stěny a příčky</t>
  </si>
  <si>
    <t>342255028RT1</t>
  </si>
  <si>
    <t>(6,75+0,73+0,44)*3,30</t>
  </si>
  <si>
    <t>- okno:-0,40*1,69*2</t>
  </si>
  <si>
    <t>- okno:-2,20*1,42</t>
  </si>
  <si>
    <t>- dveře:-0,90*2,30</t>
  </si>
  <si>
    <t>- okno:-1,00*1,54</t>
  </si>
  <si>
    <t>- průvlak:-5,80*0,14</t>
  </si>
  <si>
    <t>- sloupek:-0,18*2,30*2</t>
  </si>
  <si>
    <t>342668111R00</t>
  </si>
  <si>
    <t xml:space="preserve">Těsnění styku příčky se stáv. konstrukcí PU pěnou </t>
  </si>
  <si>
    <t>3,30*2</t>
  </si>
  <si>
    <t>595310725.R</t>
  </si>
  <si>
    <t>Překlad plochý Ytong PSF 150-1250 1250x150x1254 mm</t>
  </si>
  <si>
    <t>4</t>
  </si>
  <si>
    <t>Vodorovné konstrukce</t>
  </si>
  <si>
    <t>413232211R00</t>
  </si>
  <si>
    <t xml:space="preserve">Zazdívka zhlaví válcovaných nosníků výšky do 15cm </t>
  </si>
  <si>
    <t>61</t>
  </si>
  <si>
    <t>Upravy povrchů vnitřní</t>
  </si>
  <si>
    <t>602011131RT6</t>
  </si>
  <si>
    <t>stěna do jídelny:(7,23+0,73)*3,30</t>
  </si>
  <si>
    <t>602011199R00</t>
  </si>
  <si>
    <t>610991111R00</t>
  </si>
  <si>
    <t xml:space="preserve">Zakrývání výplní vnitřních otvorů </t>
  </si>
  <si>
    <t>pol. 1/P:0,90*2,30</t>
  </si>
  <si>
    <t>pol. 2/P:2,20*1,42+(0,40*1,69*2)</t>
  </si>
  <si>
    <t>pol. 3/P:1,00*1,54</t>
  </si>
  <si>
    <t>612403382RV1</t>
  </si>
  <si>
    <t>Hrubá výplň rýh ve stěnách do 5x5 cm maltou ze SMS výplňovou nesmrštivou maltou</t>
  </si>
  <si>
    <t>přívod vody v příčce:0,80</t>
  </si>
  <si>
    <t>612481211RT8</t>
  </si>
  <si>
    <t>+ ostění:1,69*2*0,16</t>
  </si>
  <si>
    <t>1,42*2*0,16</t>
  </si>
  <si>
    <t>2,30*2*0,16</t>
  </si>
  <si>
    <t>1,54*2*0,16</t>
  </si>
  <si>
    <t>63</t>
  </si>
  <si>
    <t>Podlahy a podlahové konstrukce</t>
  </si>
  <si>
    <t>632451012R00</t>
  </si>
  <si>
    <t>úprava povrchu parapetu:</t>
  </si>
  <si>
    <t>pozn( 3) a (4):(3,0+1,0)*0,18</t>
  </si>
  <si>
    <t>632451033R00</t>
  </si>
  <si>
    <t xml:space="preserve">Vyrovnávací potěr MC 15, v ploše, tl. 40 mm </t>
  </si>
  <si>
    <t>plocha po odebrání PVC:7,25*(0,75+0,20)</t>
  </si>
  <si>
    <t>94</t>
  </si>
  <si>
    <t>Lešení a stavební výtahy</t>
  </si>
  <si>
    <t>941955001R00</t>
  </si>
  <si>
    <t xml:space="preserve">Lešení lehké pomocné, výška podlahy do 1,2 m </t>
  </si>
  <si>
    <t>ze strany jídelny:(7,23+0,75)*1,10</t>
  </si>
  <si>
    <t>ze strany kuchyně:7,05*1,10</t>
  </si>
  <si>
    <t>95</t>
  </si>
  <si>
    <t>Dokončovací konstrukce na pozemních stavbách</t>
  </si>
  <si>
    <t>952901111R00</t>
  </si>
  <si>
    <t xml:space="preserve">Vyčištění budov o výšce podlaží do 4 m </t>
  </si>
  <si>
    <t>v kuchyni:7,40*3,30</t>
  </si>
  <si>
    <t>v jídelně:14,8*2,7</t>
  </si>
  <si>
    <t>953946111R00</t>
  </si>
  <si>
    <t xml:space="preserve">Osazení ventilačních mřížek </t>
  </si>
  <si>
    <t>953981204R00</t>
  </si>
  <si>
    <t>Chemické kotvy, beton, hl. 125 mm, M16 malta dvousložková</t>
  </si>
  <si>
    <t>styk nové příčky se stáv. zdivem nebo betonem:3,30/0,60*2</t>
  </si>
  <si>
    <t>dorovnání:1</t>
  </si>
  <si>
    <t>95 R01</t>
  </si>
  <si>
    <t xml:space="preserve">Vyvrtání otvorů pro chem kotvy </t>
  </si>
  <si>
    <t>vyvrtání, vyfoukání tlak.vzd.:12</t>
  </si>
  <si>
    <t>95 R02</t>
  </si>
  <si>
    <t>Ochrana PVC podlahy v části jídelny vč demontáže a likvidace</t>
  </si>
  <si>
    <t>deskou OSB 10mm:8,0*3,0</t>
  </si>
  <si>
    <t>429727</t>
  </si>
  <si>
    <t>D ventilační mřížka 300x150 mm neuzavíratelná hliníková bílá</t>
  </si>
  <si>
    <t>pol 4/P:3</t>
  </si>
  <si>
    <t>demontáže části VZT:8</t>
  </si>
  <si>
    <t>96</t>
  </si>
  <si>
    <t>Bourání konstrukcí</t>
  </si>
  <si>
    <t>962031116R00</t>
  </si>
  <si>
    <t xml:space="preserve">Bourání příček z cihel pálených plných tl. 140 mm </t>
  </si>
  <si>
    <t>7,38*3,30</t>
  </si>
  <si>
    <t>- dveře:-0,90*2,20</t>
  </si>
  <si>
    <t>- okno:-2,39*1,30</t>
  </si>
  <si>
    <t>964011211R00</t>
  </si>
  <si>
    <t xml:space="preserve">Vybourání ŽB překladů prefa  dl. 3 m, 50 kg/m </t>
  </si>
  <si>
    <t>nad oknem:(2,4+0,3)*0,15*0,15</t>
  </si>
  <si>
    <t>nad dveřmi:(0,9+0,3)*0,15*0,15</t>
  </si>
  <si>
    <t>967031132R00</t>
  </si>
  <si>
    <t xml:space="preserve">Přisekání rovných ostění cihelných na MVC </t>
  </si>
  <si>
    <t>po vybourané příčce:0,15*3,30*2</t>
  </si>
  <si>
    <t>96 R01</t>
  </si>
  <si>
    <t>DMTZ SDK obkladu, 1x  kov .konstr. 1x opláštěné 12,5mm</t>
  </si>
  <si>
    <t>obklad potrubí VZT:7,0*0,9</t>
  </si>
  <si>
    <t>97</t>
  </si>
  <si>
    <t>Prorážení otvorů</t>
  </si>
  <si>
    <t>970241100R00</t>
  </si>
  <si>
    <t xml:space="preserve">Řezání prostého betonu hl. řezu 100 mm </t>
  </si>
  <si>
    <t>drážka pro nový přívod vody:4,80*2</t>
  </si>
  <si>
    <t>974042533R00</t>
  </si>
  <si>
    <t xml:space="preserve">Vysekání rýh v podlaze betonové, 5x10 cm </t>
  </si>
  <si>
    <t>drážka pro nový přívod vody:4,80</t>
  </si>
  <si>
    <t>979097014R00</t>
  </si>
  <si>
    <t xml:space="preserve">Pronájem kontejneru </t>
  </si>
  <si>
    <t>den</t>
  </si>
  <si>
    <t>979012112R00</t>
  </si>
  <si>
    <t xml:space="preserve">Svislá doprava suti na výšku do 3,5 m </t>
  </si>
  <si>
    <t>t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</si>
  <si>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</si>
  <si>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</si>
  <si>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</si>
  <si>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</si>
  <si>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</si>
  <si>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</si>
  <si>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</si>
  <si>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</si>
  <si>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979086213R00</t>
  </si>
  <si>
    <t xml:space="preserve">Nakládání vybouraných hmot na dopravní prostředek </t>
  </si>
  <si>
    <t>979091295R00</t>
  </si>
  <si>
    <t xml:space="preserve">Příplatek za vodo.přemístění suti při rekonstrukci </t>
  </si>
  <si>
    <t>979093111R00</t>
  </si>
  <si>
    <t xml:space="preserve">Uložení suti na skládku bez zhutnění </t>
  </si>
  <si>
    <t>979990107R00</t>
  </si>
  <si>
    <t xml:space="preserve">Poplatek za skládku suti - směs betonu,cihel,dřeva </t>
  </si>
  <si>
    <t>99</t>
  </si>
  <si>
    <t>Staveništní přesun hmot</t>
  </si>
  <si>
    <t>999281105R00</t>
  </si>
  <si>
    <t xml:space="preserve">Přesun hmot pro opravy a údržbu do výšky 6 m </t>
  </si>
  <si>
    <t>711</t>
  </si>
  <si>
    <t>Izolace proti vodě</t>
  </si>
  <si>
    <t>711212001RT2</t>
  </si>
  <si>
    <t>711212601RT2</t>
  </si>
  <si>
    <t>998711101R00</t>
  </si>
  <si>
    <t xml:space="preserve">Přesun hmot pro izolace proti vodě, výšky do 6 m </t>
  </si>
  <si>
    <t>722</t>
  </si>
  <si>
    <t>Vnitřní vodovod</t>
  </si>
  <si>
    <t>722172312R00</t>
  </si>
  <si>
    <t xml:space="preserve">Potrubí z PPR, D 25x3,5 mm, PN 16, vč.zed.výpom. </t>
  </si>
  <si>
    <t>nový přívod:4,8+0,7</t>
  </si>
  <si>
    <t>722172913R00</t>
  </si>
  <si>
    <t xml:space="preserve">Propojení plastového potrubí polyf.D 25 mm,vodovod </t>
  </si>
  <si>
    <t>722181211RT8</t>
  </si>
  <si>
    <t>722190403R00</t>
  </si>
  <si>
    <t xml:space="preserve">Vyvedení a upevnění výpustek DN 25 </t>
  </si>
  <si>
    <t>722190901R00</t>
  </si>
  <si>
    <t xml:space="preserve">Uzavření/otevření vodovodního potrubí při opravě </t>
  </si>
  <si>
    <t>722229103R00</t>
  </si>
  <si>
    <t xml:space="preserve">Montáž vodovodních armatur,1závit, G 1 </t>
  </si>
  <si>
    <t>722290226R00</t>
  </si>
  <si>
    <t xml:space="preserve">Zkouška tlaku potrubí závitového DN 50 </t>
  </si>
  <si>
    <t>722290234R00</t>
  </si>
  <si>
    <t xml:space="preserve">Proplach a dezinfekce vodovodního potrubí DN 80 </t>
  </si>
  <si>
    <t>28655462.R</t>
  </si>
  <si>
    <t>Nástěnka PE 25 x 3/4"</t>
  </si>
  <si>
    <t>55113406.A.R</t>
  </si>
  <si>
    <t>998722101R00</t>
  </si>
  <si>
    <t xml:space="preserve">Přesun hmot pro vnitřní vodovod, výšky do 6 m </t>
  </si>
  <si>
    <t>728</t>
  </si>
  <si>
    <t>Vzduchotechnika</t>
  </si>
  <si>
    <t>728 R01</t>
  </si>
  <si>
    <t>Žaluziová regulační klapka pozink do obv. 2400 ruční ovládání</t>
  </si>
  <si>
    <t>728 R02</t>
  </si>
  <si>
    <t>Regulační klapka pozink do obv. 1200 ruční ovládání</t>
  </si>
  <si>
    <t>728 R03</t>
  </si>
  <si>
    <t>Potrubí čtyřhranné pozink do obv. 2400 včetně tvarovek soubor</t>
  </si>
  <si>
    <t>soub</t>
  </si>
  <si>
    <t>791 R04</t>
  </si>
  <si>
    <t xml:space="preserve">Montáž zařízení </t>
  </si>
  <si>
    <t>hod</t>
  </si>
  <si>
    <t>998728101R00</t>
  </si>
  <si>
    <t xml:space="preserve">Přesun hmot pro vzduchotechniku, výšky do 6 m </t>
  </si>
  <si>
    <t>demontáže části potrubí VZT směrem do jídelny:20</t>
  </si>
  <si>
    <t>905      R00</t>
  </si>
  <si>
    <t xml:space="preserve">Hzs-revize provoz.souboru a stavebních.objektů </t>
  </si>
  <si>
    <t>767</t>
  </si>
  <si>
    <t>Konstrukce zámečnické</t>
  </si>
  <si>
    <t>767995104R00</t>
  </si>
  <si>
    <t xml:space="preserve">Výroba a montáž kov. atypických konstr. do 50 kg </t>
  </si>
  <si>
    <t>kg</t>
  </si>
  <si>
    <t>materiál k výrobě /2x sloupek:2,30*10,6*2*2</t>
  </si>
  <si>
    <t>767995105R00</t>
  </si>
  <si>
    <t xml:space="preserve">Výroba a montáž kov. atypických konstr. do 100 kg </t>
  </si>
  <si>
    <t>materiál k výrobě /překlad:5,80*16,1*2</t>
  </si>
  <si>
    <t>953981201R00</t>
  </si>
  <si>
    <t xml:space="preserve">Chemické kotvy, beton, hl. 80 mm, M8, malta2složky </t>
  </si>
  <si>
    <t>ukotvení ocel. sloupků 2U100 do podlahy:2+2</t>
  </si>
  <si>
    <t>767 R01</t>
  </si>
  <si>
    <t>vyvrtání, vyfoukání tlak. vzduchem:4</t>
  </si>
  <si>
    <t>13384425.R</t>
  </si>
  <si>
    <t>Tyč průřezu U 100, střední, jakost oceli S235JR</t>
  </si>
  <si>
    <t>materiál k výrobě:2,30*10,6*2*2/1000</t>
  </si>
  <si>
    <t>prořez 5%:2,30*10,6*2*2/1000*0,05</t>
  </si>
  <si>
    <t>13384435.R</t>
  </si>
  <si>
    <t>Tyč průřezu U 140, střední, jakost oceli S235JR</t>
  </si>
  <si>
    <t>materiál k výrobě:5,80*16,1*2/1000</t>
  </si>
  <si>
    <t>prořez 5%:5,80*16,1*2/1000*0,05</t>
  </si>
  <si>
    <t>998767101R00</t>
  </si>
  <si>
    <t xml:space="preserve">Přesun hmot pro zámečnické konstr., výšky do 6 m </t>
  </si>
  <si>
    <t>769</t>
  </si>
  <si>
    <t>Otvorové prvky z plastu</t>
  </si>
  <si>
    <t>766629301R00</t>
  </si>
  <si>
    <t xml:space="preserve">Montáž oken plastových plochy do 1,50 m2 </t>
  </si>
  <si>
    <t>pol. 3/P:1</t>
  </si>
  <si>
    <t>766629302R00</t>
  </si>
  <si>
    <t xml:space="preserve">Montáž oken plastových plochy do 2,70 m2 </t>
  </si>
  <si>
    <t>pol. 2/P:1</t>
  </si>
  <si>
    <t>766629304R00</t>
  </si>
  <si>
    <t xml:space="preserve">Montáž balkónových dveří plastových </t>
  </si>
  <si>
    <t>pol. 1/P:1</t>
  </si>
  <si>
    <t>968061112R00</t>
  </si>
  <si>
    <t>Vyvěšení dřevěných a plastových okenních křídel plochy do 1,5 m2</t>
  </si>
  <si>
    <t>968061125R00</t>
  </si>
  <si>
    <t>Vyvěšení dřevěných a plastových dveřních křídel pl. do 2 m2</t>
  </si>
  <si>
    <t>968083002R00</t>
  </si>
  <si>
    <t xml:space="preserve">Vybourání plastových oken do 2 m2 </t>
  </si>
  <si>
    <t>2,40*1,30</t>
  </si>
  <si>
    <t>968083021R00</t>
  </si>
  <si>
    <t xml:space="preserve">Vybourání plastových dveří plných pl. do 2 m2 </t>
  </si>
  <si>
    <t>stáv dveře do kuchyně:0,9*2,3</t>
  </si>
  <si>
    <t>61143200R</t>
  </si>
  <si>
    <t>Dveře balkonové plastové 1křídlové 90x220 cm OS</t>
  </si>
  <si>
    <t>61143965.R</t>
  </si>
  <si>
    <t>Okno plastové pevné, 5komor, 70mm, bílé</t>
  </si>
  <si>
    <t>998766101R00</t>
  </si>
  <si>
    <t xml:space="preserve">Přesun hmot pro truhlářské konstr., výšky do 6 m </t>
  </si>
  <si>
    <t>979990163R00</t>
  </si>
  <si>
    <t>Poplatek za skládku suti - plast +sklo sk odpadu 17 0904</t>
  </si>
  <si>
    <t>771</t>
  </si>
  <si>
    <t>Podlahy z dlaždic a obklady</t>
  </si>
  <si>
    <t>771101101R00</t>
  </si>
  <si>
    <t xml:space="preserve">Vysávání podlah prům.vysavačem pro pokládku dlažby </t>
  </si>
  <si>
    <t>doplnění dlažby v kuchyni:7,05*0,75</t>
  </si>
  <si>
    <t>771101115R00</t>
  </si>
  <si>
    <t>Vyrovnání podkladů samonivelační hmotou tloušťky do 10 mm</t>
  </si>
  <si>
    <t>771101141R00</t>
  </si>
  <si>
    <t xml:space="preserve">Provedení hydroizol. stěrky pod dlažby jednovrstvé </t>
  </si>
  <si>
    <t>771101210R00</t>
  </si>
  <si>
    <t xml:space="preserve">Penetrace podkladu pod dlažby </t>
  </si>
  <si>
    <t>771249111R00</t>
  </si>
  <si>
    <t xml:space="preserve">Řezání dlaždic tl. 22 mm diamantovým kotoučem </t>
  </si>
  <si>
    <t>771575107RT6</t>
  </si>
  <si>
    <t>doplnění nové dlažby v kuchyni:7,05*0,75</t>
  </si>
  <si>
    <t>771578011R00</t>
  </si>
  <si>
    <t xml:space="preserve">Spára podlaha - stěna, silikonem </t>
  </si>
  <si>
    <t>7,05+0,75+0,44*2</t>
  </si>
  <si>
    <t>0,30+0,44</t>
  </si>
  <si>
    <t>- dveře:-0,90</t>
  </si>
  <si>
    <t>771578014R00</t>
  </si>
  <si>
    <t xml:space="preserve">Spára dilatační těsněná PE provazcem a silikonem </t>
  </si>
  <si>
    <t>utěsnění spoje stará/nová dlažba:</t>
  </si>
  <si>
    <t>771579791R00</t>
  </si>
  <si>
    <t>Příplatek za plochu do 5 m2 jednotlivě, podlahy z dlažby keramické</t>
  </si>
  <si>
    <t>771579792R00</t>
  </si>
  <si>
    <t>Příplatek za práci v omezeném prostoru, podlahy z dlažby keramické</t>
  </si>
  <si>
    <t>práce v malém rozsahu:5,2875</t>
  </si>
  <si>
    <t>965081712R00</t>
  </si>
  <si>
    <t xml:space="preserve">Bourání dlažeb keramických tl.10 mm, pl. do 1 m2 </t>
  </si>
  <si>
    <t>drážka pro nový přívod vody:4,80*0,40</t>
  </si>
  <si>
    <t>24551345.A.R</t>
  </si>
  <si>
    <t>dle  pokládky 3,5 kg/m2:5,2875*3,50</t>
  </si>
  <si>
    <t>58583217.R</t>
  </si>
  <si>
    <t>58583221.A.R</t>
  </si>
  <si>
    <t>597643205.R</t>
  </si>
  <si>
    <t>Dlaždice keramická 200x200 mm  šedá mat nasákavost 0,5%; mrazuvzdorná; protiskluznost: R10</t>
  </si>
  <si>
    <t>dle pokládky:5,2875+1,92</t>
  </si>
  <si>
    <t>prořez:7,2075*0,10</t>
  </si>
  <si>
    <t>998771101R00</t>
  </si>
  <si>
    <t xml:space="preserve">Přesun hmot pro podlahy z dlaždic, výšky do 6 m </t>
  </si>
  <si>
    <t>979999984R00</t>
  </si>
  <si>
    <t>Poplatek za recyklaci - stavební keramika do1600 cm2,sk odpadu 17103</t>
  </si>
  <si>
    <t>776</t>
  </si>
  <si>
    <t>Podlahy povlakové</t>
  </si>
  <si>
    <t>776101121R00</t>
  </si>
  <si>
    <t xml:space="preserve">Provedení penetrace podkladu pod.povlak.podlahy </t>
  </si>
  <si>
    <t>úprava ze strany jídelny(:(7,23+0,73)*0,15</t>
  </si>
  <si>
    <t>- dveře:-0,90*0,15</t>
  </si>
  <si>
    <t>776401800R00</t>
  </si>
  <si>
    <t xml:space="preserve">Demontáž soklíků nebo lišt, pryžových nebo z PVC </t>
  </si>
  <si>
    <t>776421100RT1</t>
  </si>
  <si>
    <t>Lepení podlahových soklíků z PVC a vinylu pouze lepení - soklík ve specifikaci</t>
  </si>
  <si>
    <t>úprava ze strany jídelny:7,23+0,73</t>
  </si>
  <si>
    <t>776511820RT3</t>
  </si>
  <si>
    <t>Odstranění PVC a koberců lepených s podložkou z ploch do 10 m2</t>
  </si>
  <si>
    <t>posun příčky do jídelny:7,3*0,8</t>
  </si>
  <si>
    <t>776994112R00</t>
  </si>
  <si>
    <t>Svařování spojů povlakových pásů nebo čtverců z vinylu (PVC) na stěnách vč. svařovací šňůry</t>
  </si>
  <si>
    <t>napojení na stáv. PVC v jídelně:7,25+0,75</t>
  </si>
  <si>
    <t>776 R01</t>
  </si>
  <si>
    <t xml:space="preserve">Odstranění lepidel PVC chemoprenových </t>
  </si>
  <si>
    <t>23223222.R</t>
  </si>
  <si>
    <t>Penetrace polyvinylacetát balený po 30 kg</t>
  </si>
  <si>
    <t>28412325.R</t>
  </si>
  <si>
    <t>Podlahovina PVC vinyl tl. 2 mm š. 2 m</t>
  </si>
  <si>
    <t>na doplnění soklíku:1,0590*1,30</t>
  </si>
  <si>
    <t>998776101R00</t>
  </si>
  <si>
    <t xml:space="preserve">Přesun hmot pro podlahy povlakové, výšky do 6 m </t>
  </si>
  <si>
    <t>979990181R00</t>
  </si>
  <si>
    <t>Poplatek za skládku suti - PVC podlahová krytina sk. odpadu 20 0307</t>
  </si>
  <si>
    <t>781</t>
  </si>
  <si>
    <t>Obklady keramické</t>
  </si>
  <si>
    <t>781101121R00</t>
  </si>
  <si>
    <t xml:space="preserve">Provedení penetrace podkladu - práce </t>
  </si>
  <si>
    <t>stěny ze strany kuchyně:7,05*3,30</t>
  </si>
  <si>
    <t>0,44*(1+2)*3,30</t>
  </si>
  <si>
    <t>0,55*3,30</t>
  </si>
  <si>
    <t>- okno:-3,00*1,42</t>
  </si>
  <si>
    <t>-0,40*0,27*2</t>
  </si>
  <si>
    <t>781111115R00</t>
  </si>
  <si>
    <t xml:space="preserve">Otvor v obkladačce diamant.korunkou prům.do 30 mm </t>
  </si>
  <si>
    <t>pro přívod vody:1</t>
  </si>
  <si>
    <t>78111131R00</t>
  </si>
  <si>
    <t xml:space="preserve">Vyplnění dilatačních spar tmelem </t>
  </si>
  <si>
    <t>koutové spáry:3,30*5</t>
  </si>
  <si>
    <t>781230121R00</t>
  </si>
  <si>
    <t xml:space="preserve">Obkládání stěn vnitř.keram. do tmele do 300x300 mm </t>
  </si>
  <si>
    <t>stěny ze strany kuchyně:</t>
  </si>
  <si>
    <t>lepeno přímo na ytong:7,05*3,30</t>
  </si>
  <si>
    <t>781320111R00</t>
  </si>
  <si>
    <t xml:space="preserve">Obkládání parapetů do tmele šířky do 150 mm </t>
  </si>
  <si>
    <t>ukončení obkladů ze strany kuchyně:</t>
  </si>
  <si>
    <t>okno:1,0+1,54*2</t>
  </si>
  <si>
    <t>dveře:0,90+2,30*2</t>
  </si>
  <si>
    <t>okno:(3,00+1,69*2+0,27*2)</t>
  </si>
  <si>
    <t>781479701R00</t>
  </si>
  <si>
    <t xml:space="preserve">Přípl.za práci v omez.prostoru,vnitř.obkl.keram. </t>
  </si>
  <si>
    <t>781479705R00</t>
  </si>
  <si>
    <t xml:space="preserve">Přípl.za spárovací hmotu-plošně,keram.vnitř.obklad </t>
  </si>
  <si>
    <t>781479711R00</t>
  </si>
  <si>
    <t xml:space="preserve">Příplatek k obkladu stěn keram.,za plochu do 10 m2 </t>
  </si>
  <si>
    <t>781491001R00</t>
  </si>
  <si>
    <t xml:space="preserve">Montáž lišt k obkladům </t>
  </si>
  <si>
    <t>okno:(1,0+1,54)*2</t>
  </si>
  <si>
    <t>okno:(3,00*2+1,69*2+0,27*2)</t>
  </si>
  <si>
    <t>levý pilíř:3,30</t>
  </si>
  <si>
    <t>pilířek:3,30*2</t>
  </si>
  <si>
    <t>pravý pilíř:3,30</t>
  </si>
  <si>
    <t>978059511R00</t>
  </si>
  <si>
    <t xml:space="preserve">Odsekání vnitřních obkladů stěn do 1 m2 </t>
  </si>
  <si>
    <t>vnitřní strana příčky:20,0</t>
  </si>
  <si>
    <t>781 R01</t>
  </si>
  <si>
    <t>D - lišta hliníková elox ukončovací, nárožní</t>
  </si>
  <si>
    <t>dle montáže:33,70</t>
  </si>
  <si>
    <t>prořez 10%:33,7*0,10</t>
  </si>
  <si>
    <t>24633516.R</t>
  </si>
  <si>
    <t>Tmel spárovací a těsnící 1složkový PUR bal.600 ml</t>
  </si>
  <si>
    <t>58581697.A.R</t>
  </si>
  <si>
    <t>Nátěr penetrační a  podkladní</t>
  </si>
  <si>
    <t>asi 0,20 kg/m2:23,8250*0,20</t>
  </si>
  <si>
    <t>58583200.A.R</t>
  </si>
  <si>
    <t>asi 3,50 kg/m2:23,8250*3,50</t>
  </si>
  <si>
    <t>58583220.A.R</t>
  </si>
  <si>
    <t>asi 0,30 kg/m2:23,8250*0,30</t>
  </si>
  <si>
    <t>597813660.R</t>
  </si>
  <si>
    <t>Obkládačka 200x250x6,8mm, bílošedá mat</t>
  </si>
  <si>
    <t>dle pokládky:21,350</t>
  </si>
  <si>
    <t>na ostění:16,50*0,15</t>
  </si>
  <si>
    <t>Mezisoučet</t>
  </si>
  <si>
    <t>prořez 15%:23,825*0,15</t>
  </si>
  <si>
    <t>998781101R00</t>
  </si>
  <si>
    <t xml:space="preserve">Přesun hmot pro obklady keramické, výšky do 6 m </t>
  </si>
  <si>
    <t>97999984R00</t>
  </si>
  <si>
    <t>Poplatek za recyjklaci sk odpadu 17 0103</t>
  </si>
  <si>
    <t>783</t>
  </si>
  <si>
    <t>Nátěry</t>
  </si>
  <si>
    <t>783522000R00</t>
  </si>
  <si>
    <t xml:space="preserve">Nátěr syntet. klempířských konstrukcí, Z + 2 x </t>
  </si>
  <si>
    <t>784</t>
  </si>
  <si>
    <t>Malby</t>
  </si>
  <si>
    <t>784011221RT2</t>
  </si>
  <si>
    <t>Zakrytí předmětů, včetně odstranění včetně dodávky folie tl. 0,04mm</t>
  </si>
  <si>
    <t>zakrytí části technologie kuchyně během prací:</t>
  </si>
  <si>
    <t>předpoklad:50,0</t>
  </si>
  <si>
    <t>784157102R00</t>
  </si>
  <si>
    <t xml:space="preserve">Vyhlazení stěrkou Mistral Massa S, tl. 1,5 mm </t>
  </si>
  <si>
    <t>stěna do jídelny - úprava podkladu pod finální úpravu:</t>
  </si>
  <si>
    <t>stěna na v. 2,30m:(7,23+0,73)*2,30</t>
  </si>
  <si>
    <t>784191201R00</t>
  </si>
  <si>
    <t>stěna do jídelny nad tapetou, v. 1,10m:14,8*1,10</t>
  </si>
  <si>
    <t>boční stěna do jídelny nad tapetou, v. 1,10m:3,00*1,10</t>
  </si>
  <si>
    <t>přiléhající část stropu:14,8*3,00</t>
  </si>
  <si>
    <t>části stěn v kuchyni nad obkladem:(7,4+3,2)*0,30</t>
  </si>
  <si>
    <t>strop v části kuchyně:7,4*3,2</t>
  </si>
  <si>
    <t>784195112R00</t>
  </si>
  <si>
    <t xml:space="preserve">Malba disperzní, bílá, bez penetrace, 2 x </t>
  </si>
  <si>
    <t>784401801R00</t>
  </si>
  <si>
    <t xml:space="preserve">Odstranění malby obroušením v místnosti H do 3,8 m </t>
  </si>
  <si>
    <t>784511012R00</t>
  </si>
  <si>
    <t xml:space="preserve">Nátěr a nástřik omítek Variopaint + lak </t>
  </si>
  <si>
    <t>omyvatelná úprava povrchu stěny směrem do jídelny:10,222</t>
  </si>
  <si>
    <t>786</t>
  </si>
  <si>
    <t>Čalounické úpravy</t>
  </si>
  <si>
    <t>786611132R01</t>
  </si>
  <si>
    <t>D+M předokenní roleta,viditel.box,popr.navij. 100x154cm</t>
  </si>
  <si>
    <t>786611166R02</t>
  </si>
  <si>
    <t>D+M předokenní roleta,viditel.box,popr.navij, 300x142cm</t>
  </si>
  <si>
    <t>998786101R00</t>
  </si>
  <si>
    <t xml:space="preserve">Přesun hmot pro zastiň. techniku, výšky do 6 m </t>
  </si>
  <si>
    <t>791</t>
  </si>
  <si>
    <t>Montáž zařízení velkokuchyní</t>
  </si>
  <si>
    <t>791 R01</t>
  </si>
  <si>
    <t>791 R02</t>
  </si>
  <si>
    <t>791 R03</t>
  </si>
  <si>
    <t>791 R05</t>
  </si>
  <si>
    <t>791 R06</t>
  </si>
  <si>
    <t>791 R07</t>
  </si>
  <si>
    <t>791 R08</t>
  </si>
  <si>
    <t>791 R09</t>
  </si>
  <si>
    <t>791 R10</t>
  </si>
  <si>
    <t>791 R11</t>
  </si>
  <si>
    <t>791 R12</t>
  </si>
  <si>
    <t>791 R13</t>
  </si>
  <si>
    <t>791 R14</t>
  </si>
  <si>
    <t>998791101R00</t>
  </si>
  <si>
    <t xml:space="preserve">Přesun hmot pro velkokuchyně, výšky do 6 m </t>
  </si>
  <si>
    <t>demontáže původního zařízení:15</t>
  </si>
  <si>
    <t>900      RT5</t>
  </si>
  <si>
    <t>HZS Práce v tarifní třídě 8</t>
  </si>
  <si>
    <t>vyměření na stavbě, výrobní dokumentace:10</t>
  </si>
  <si>
    <t>904      R01</t>
  </si>
  <si>
    <t>Hzs-zkousky v ramci montaz.praci Komplexni vyzkouseni,uvedení do provozu</t>
  </si>
  <si>
    <t>M21</t>
  </si>
  <si>
    <t>Elektromontáže</t>
  </si>
  <si>
    <t>M21 R01</t>
  </si>
  <si>
    <t xml:space="preserve">D+M elektroinstalace </t>
  </si>
  <si>
    <t>Ztížené výrobní podmínky</t>
  </si>
  <si>
    <t>Zařízení staveniště</t>
  </si>
  <si>
    <t>Provoz investora</t>
  </si>
  <si>
    <t>Kompletační činnost (IČD)</t>
  </si>
  <si>
    <t>Město Kroměříž , Velké  náměstí 115, 76701 Kroměříž</t>
  </si>
  <si>
    <t>výběrové řízení</t>
  </si>
  <si>
    <t>ing. Šišák</t>
  </si>
  <si>
    <t>projektový</t>
  </si>
  <si>
    <t>ZŠ SLOVAN, Úpravy kuchyně</t>
  </si>
  <si>
    <t>Ing. ZONA Jan,</t>
  </si>
  <si>
    <t xml:space="preserve">Penetrace podkladu hloubková 1x </t>
  </si>
  <si>
    <t>Flexi lepicí cementový tmel</t>
  </si>
  <si>
    <t xml:space="preserve">Silikonová spár. hmota bílá </t>
  </si>
  <si>
    <t>nátěr potrubí VZT, předpoklad:10,0</t>
  </si>
  <si>
    <t xml:space="preserve">Spár. silikonová hmota barevná </t>
  </si>
  <si>
    <t>Polymer-disperzní lepidlo na obklady a dlažby</t>
  </si>
  <si>
    <t>Flex izolace tekutá jednosložková</t>
  </si>
  <si>
    <t>Montáž podlah keram., režné hladké, tmel, 20x20 cm flex (lepidlo), flex silikonová (spár.hmota)</t>
  </si>
  <si>
    <t>Izolace návleková pěnový PE tl. stěny 6 mm vnitřní průměr 25 mm</t>
  </si>
  <si>
    <t>Kohout kulový rohový R780 1" plnoprůtokový</t>
  </si>
  <si>
    <t>Hydroizolační povlak - nátěr, proti vlhkosti</t>
  </si>
  <si>
    <t>pod doplněný beton v kuchyni:7,05*0,75</t>
  </si>
  <si>
    <t>Těsnicí pás do spoje podlaha - stěna š. 100 mm</t>
  </si>
  <si>
    <t xml:space="preserve">Vyrovnávací potěr ze suché směsi, v pásu, tl.30 mm </t>
  </si>
  <si>
    <t xml:space="preserve">Montáž výztužné sítě(perlinky)do stěrky-vnit.stěny včetně výztužné sítě a stěrkového tmelu </t>
  </si>
  <si>
    <t>Kontaktní nátěr stěn pod omítky (na lehké betony)</t>
  </si>
  <si>
    <t>Omítka jednovrstvá hlazená, ruční zpracování, tl vrstvy 15 mm</t>
  </si>
  <si>
    <t>Příčky z desek porobetonových tl. 15 cm desky P 2 - 500, 599 x 249 x 150 mm</t>
  </si>
  <si>
    <t>Příčky z desek porobetonových tl. 12,5 cm desky P 2 - 500, 599 x 249 x 125 mm</t>
  </si>
  <si>
    <t>M a násled demont příčky tll.80 mm:</t>
  </si>
  <si>
    <t>SDK příčka na dřev konstr jednostr opláštěná:</t>
  </si>
  <si>
    <t xml:space="preserve">Doplnění mycího stroje o předmycí zónu M </t>
  </si>
  <si>
    <t>Třídící stůl nerez 2200x650x920 mm, trnož, odsazené přední nohy, pracovní deska bez lemů</t>
  </si>
  <si>
    <t>Okládací stolička nerez 400x650x650 mm, trnož, odsazené přední nohy, pracovní deska se zadním lemem</t>
  </si>
  <si>
    <t>Předmycí stůl nerez 2400x700x900 mm, roštová polic vedení pro koše, lisovaný dřez 450x450 mm, krycí plehza sprchou, otvor pro sprchu, konstrukce k uchycení sprchy, stojánková tlaková sprcha profi s vinutou pružinou</t>
  </si>
  <si>
    <t>Pojezdová dráha trubková nerez 2200x350 mm, konzoly nerez, trubky odsadit od stěny pro roletu</t>
  </si>
  <si>
    <t xml:space="preserve">Regál nerez 1650x600x1800 mm, 5 x police s výztuho </t>
  </si>
  <si>
    <t>Podstavec pod termosy nerez 800x700x800 mm, trnož, odsazené přední nohy, okapávací vanička s roštem a výpustným kohoutem, zadní, levý a pravý lem</t>
  </si>
  <si>
    <t>Stolek na podnosy s hrnky nerez 1250x450x800 mm, trnož, zadní lem</t>
  </si>
  <si>
    <t>Pojízdný zásobník na tácy a příbory nerez 950x600x1300mm, 5 x zásobník příborů GN 1/3-150, police na tácypříborů GN 1/3-150, police na tácy, 4 x otočné kolo, 2 x s brzdou</t>
  </si>
  <si>
    <t>Skříňkový zásobník na tácy nerez 650x350x800 mm, skříňka bez dveří</t>
  </si>
  <si>
    <t>Skříňkový zásobník na příbory nerez 650x350x800 mm skříňka bez dveří, zabudovaná 3 x GN 1/3-150</t>
  </si>
  <si>
    <t>Nástěnný akumulační zákryt nerez 1000x1150x500 mm jen kubus bez filtrů a osvětlení, výpustný kohout</t>
  </si>
  <si>
    <t>Závěsný akumulační zákryt nerez 1000x1300x500 mm, jen kubus bez filtrů a osvětlení, výpustný kohout</t>
  </si>
  <si>
    <t>D1.1 stavební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</si>
</sst>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8"/>
      <color indexed="53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4" fillId="2" borderId="9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0" fontId="19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0" fillId="3" borderId="62" xfId="1" applyNumberFormat="1" applyFont="1" applyFill="1" applyBorder="1" applyAlignment="1">
      <alignment horizontal="right" wrapText="1"/>
    </xf>
    <xf numFmtId="0" fontId="20" fillId="3" borderId="34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left"/>
    </xf>
    <xf numFmtId="0" fontId="22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3" fillId="0" borderId="0" xfId="1" applyFont="1" applyAlignment="1"/>
    <xf numFmtId="0" fontId="10" fillId="0" borderId="0" xfId="1" applyAlignment="1">
      <alignment horizontal="right"/>
    </xf>
    <xf numFmtId="0" fontId="24" fillId="0" borderId="0" xfId="1" applyFont="1" applyBorder="1"/>
    <xf numFmtId="3" fontId="24" fillId="0" borderId="0" xfId="1" applyNumberFormat="1" applyFont="1" applyBorder="1" applyAlignment="1">
      <alignment horizontal="right"/>
    </xf>
    <xf numFmtId="4" fontId="24" fillId="0" borderId="0" xfId="1" applyNumberFormat="1" applyFont="1" applyBorder="1"/>
    <xf numFmtId="0" fontId="23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" fontId="25" fillId="3" borderId="62" xfId="1" applyNumberFormat="1" applyFont="1" applyFill="1" applyBorder="1" applyAlignment="1">
      <alignment horizontal="right" wrapText="1"/>
    </xf>
    <xf numFmtId="0" fontId="5" fillId="5" borderId="16" xfId="0" applyNumberFormat="1" applyFont="1" applyFill="1" applyBorder="1" applyAlignment="1">
      <alignment horizontal="left"/>
    </xf>
    <xf numFmtId="3" fontId="3" fillId="6" borderId="6" xfId="0" applyNumberFormat="1" applyFont="1" applyFill="1" applyBorder="1"/>
    <xf numFmtId="3" fontId="3" fillId="6" borderId="13" xfId="0" applyNumberFormat="1" applyFont="1" applyFill="1" applyBorder="1"/>
    <xf numFmtId="3" fontId="3" fillId="6" borderId="57" xfId="0" applyNumberFormat="1" applyFont="1" applyFill="1" applyBorder="1"/>
    <xf numFmtId="3" fontId="3" fillId="6" borderId="56" xfId="0" applyNumberFormat="1" applyFont="1" applyFill="1" applyBorder="1"/>
    <xf numFmtId="3" fontId="3" fillId="6" borderId="26" xfId="0" applyNumberFormat="1" applyFont="1" applyFill="1" applyBorder="1" applyAlignment="1">
      <alignment horizontal="right"/>
    </xf>
    <xf numFmtId="4" fontId="17" fillId="6" borderId="59" xfId="1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4" borderId="15" xfId="0" applyNumberFormat="1" applyFont="1" applyFill="1" applyBorder="1" applyAlignment="1">
      <alignment horizontal="right" indent="2"/>
    </xf>
    <xf numFmtId="166" fontId="3" fillId="4" borderId="16" xfId="0" applyNumberFormat="1" applyFont="1" applyFill="1" applyBorder="1" applyAlignment="1">
      <alignment horizontal="right" indent="2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26" fillId="2" borderId="41" xfId="0" applyNumberFormat="1" applyFont="1" applyFill="1" applyBorder="1" applyAlignment="1">
      <alignment horizontal="right" indent="2"/>
    </xf>
    <xf numFmtId="166" fontId="26" fillId="2" borderId="42" xfId="0" applyNumberFormat="1" applyFont="1" applyFill="1" applyBorder="1" applyAlignment="1">
      <alignment horizontal="right" indent="2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0" fillId="3" borderId="60" xfId="1" applyNumberFormat="1" applyFont="1" applyFill="1" applyBorder="1" applyAlignment="1">
      <alignment horizontal="left" wrapText="1"/>
    </xf>
    <xf numFmtId="49" fontId="21" fillId="0" borderId="61" xfId="0" applyNumberFormat="1" applyFont="1" applyBorder="1" applyAlignment="1">
      <alignment horizontal="left" wrapText="1"/>
    </xf>
    <xf numFmtId="49" fontId="25" fillId="3" borderId="60" xfId="1" applyNumberFormat="1" applyFont="1" applyFill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5"/>
  <sheetViews>
    <sheetView zoomScale="90" zoomScaleNormal="90" workbookViewId="0">
      <selection activeCell="D2" sqref="D2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0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1</v>
      </c>
      <c r="B2" s="4"/>
      <c r="C2" s="5">
        <f>Rekapitulace!H1</f>
        <v>3</v>
      </c>
      <c r="D2" s="5" t="str">
        <f>Rekapitulace!G2</f>
        <v>D1.1 stavební práce</v>
      </c>
      <c r="E2" s="4"/>
      <c r="F2" s="6" t="s">
        <v>2</v>
      </c>
      <c r="G2" s="7" t="s">
        <v>79</v>
      </c>
    </row>
    <row r="3" spans="1:57" ht="3" hidden="1" customHeight="1" x14ac:dyDescent="0.2">
      <c r="A3" s="8"/>
      <c r="B3" s="9"/>
      <c r="C3" s="10"/>
      <c r="D3" s="10"/>
      <c r="E3" s="9"/>
      <c r="F3" s="11"/>
      <c r="G3" s="12"/>
    </row>
    <row r="4" spans="1:57" ht="12" customHeight="1" x14ac:dyDescent="0.2">
      <c r="A4" s="13" t="s">
        <v>3</v>
      </c>
      <c r="B4" s="9"/>
      <c r="C4" s="10" t="s">
        <v>4</v>
      </c>
      <c r="D4" s="10"/>
      <c r="E4" s="9"/>
      <c r="F4" s="11" t="s">
        <v>5</v>
      </c>
      <c r="G4" s="14"/>
    </row>
    <row r="5" spans="1:57" ht="12.95" customHeight="1" x14ac:dyDescent="0.2">
      <c r="A5" s="15" t="s">
        <v>77</v>
      </c>
      <c r="B5" s="16"/>
      <c r="C5" s="17" t="s">
        <v>78</v>
      </c>
      <c r="D5" s="18"/>
      <c r="E5" s="19"/>
      <c r="F5" s="11" t="s">
        <v>7</v>
      </c>
      <c r="G5" s="12"/>
    </row>
    <row r="6" spans="1:57" ht="12.95" customHeight="1" x14ac:dyDescent="0.2">
      <c r="A6" s="13" t="s">
        <v>8</v>
      </c>
      <c r="B6" s="9"/>
      <c r="C6" s="10" t="s">
        <v>9</v>
      </c>
      <c r="D6" s="10"/>
      <c r="E6" s="9"/>
      <c r="F6" s="20" t="s">
        <v>10</v>
      </c>
      <c r="G6" s="21">
        <v>0</v>
      </c>
      <c r="O6" s="22"/>
    </row>
    <row r="7" spans="1:57" ht="12.95" customHeight="1" x14ac:dyDescent="0.2">
      <c r="A7" s="23" t="s">
        <v>76</v>
      </c>
      <c r="B7" s="24"/>
      <c r="C7" s="25" t="s">
        <v>533</v>
      </c>
      <c r="D7" s="26"/>
      <c r="E7" s="26"/>
      <c r="F7" s="27" t="s">
        <v>11</v>
      </c>
      <c r="G7" s="21">
        <f>IF(PocetMJ=0,,ROUND((F30+F32)/PocetMJ,1))</f>
        <v>0</v>
      </c>
    </row>
    <row r="8" spans="1:57" x14ac:dyDescent="0.2">
      <c r="A8" s="28" t="s">
        <v>12</v>
      </c>
      <c r="B8" s="11"/>
      <c r="C8" s="209" t="s">
        <v>534</v>
      </c>
      <c r="D8" s="209"/>
      <c r="E8" s="210"/>
      <c r="F8" s="29" t="s">
        <v>13</v>
      </c>
      <c r="G8" s="200" t="s">
        <v>532</v>
      </c>
      <c r="H8" s="30"/>
      <c r="I8" s="31"/>
    </row>
    <row r="9" spans="1:57" x14ac:dyDescent="0.2">
      <c r="A9" s="28" t="s">
        <v>14</v>
      </c>
      <c r="B9" s="11"/>
      <c r="C9" s="209" t="str">
        <f>Projektant</f>
        <v>Ing. ZONA Jan,</v>
      </c>
      <c r="D9" s="209"/>
      <c r="E9" s="210"/>
      <c r="F9" s="11"/>
      <c r="G9" s="32"/>
      <c r="H9" s="33"/>
    </row>
    <row r="10" spans="1:57" x14ac:dyDescent="0.2">
      <c r="A10" s="28" t="s">
        <v>15</v>
      </c>
      <c r="B10" s="11"/>
      <c r="C10" s="209" t="s">
        <v>529</v>
      </c>
      <c r="D10" s="209"/>
      <c r="E10" s="209"/>
      <c r="F10" s="34"/>
      <c r="G10" s="35"/>
      <c r="H10" s="36"/>
    </row>
    <row r="11" spans="1:57" ht="13.5" customHeight="1" x14ac:dyDescent="0.2">
      <c r="A11" s="28" t="s">
        <v>16</v>
      </c>
      <c r="B11" s="11"/>
      <c r="C11" s="209" t="s">
        <v>530</v>
      </c>
      <c r="D11" s="209"/>
      <c r="E11" s="209"/>
      <c r="F11" s="37" t="s">
        <v>17</v>
      </c>
      <c r="G11" s="38" t="s">
        <v>76</v>
      </c>
      <c r="H11" s="33"/>
      <c r="BA11" s="39"/>
      <c r="BB11" s="39"/>
      <c r="BC11" s="39"/>
      <c r="BD11" s="39"/>
      <c r="BE11" s="39"/>
    </row>
    <row r="12" spans="1:57" ht="12.75" customHeight="1" x14ac:dyDescent="0.2">
      <c r="A12" s="40" t="s">
        <v>18</v>
      </c>
      <c r="B12" s="9"/>
      <c r="C12" s="210" t="s">
        <v>531</v>
      </c>
      <c r="D12" s="211"/>
      <c r="E12" s="212"/>
      <c r="F12" s="41" t="s">
        <v>19</v>
      </c>
      <c r="G12" s="42"/>
      <c r="H12" s="33"/>
    </row>
    <row r="13" spans="1:57" ht="28.5" customHeight="1" thickBot="1" x14ac:dyDescent="0.25">
      <c r="A13" s="43" t="s">
        <v>20</v>
      </c>
      <c r="B13" s="44"/>
      <c r="C13" s="44"/>
      <c r="D13" s="44"/>
      <c r="E13" s="45"/>
      <c r="F13" s="45"/>
      <c r="G13" s="46"/>
      <c r="H13" s="33"/>
    </row>
    <row r="14" spans="1:57" ht="17.25" customHeight="1" thickBot="1" x14ac:dyDescent="0.25">
      <c r="A14" s="47" t="s">
        <v>21</v>
      </c>
      <c r="B14" s="48"/>
      <c r="C14" s="49"/>
      <c r="D14" s="50" t="s">
        <v>22</v>
      </c>
      <c r="E14" s="51"/>
      <c r="F14" s="51"/>
      <c r="G14" s="49"/>
    </row>
    <row r="15" spans="1:57" ht="15.95" customHeight="1" x14ac:dyDescent="0.2">
      <c r="A15" s="52"/>
      <c r="B15" s="53" t="s">
        <v>23</v>
      </c>
      <c r="C15" s="54">
        <f>HSV</f>
        <v>0</v>
      </c>
      <c r="D15" s="55" t="str">
        <f>Rekapitulace!A36</f>
        <v>Ztížené výrobní podmínky</v>
      </c>
      <c r="E15" s="56"/>
      <c r="F15" s="57"/>
      <c r="G15" s="201">
        <f>Rekapitulace!I36</f>
        <v>0</v>
      </c>
    </row>
    <row r="16" spans="1:57" ht="15.95" customHeight="1" x14ac:dyDescent="0.2">
      <c r="A16" s="52" t="s">
        <v>24</v>
      </c>
      <c r="B16" s="53" t="s">
        <v>25</v>
      </c>
      <c r="C16" s="54">
        <f>PSV</f>
        <v>0</v>
      </c>
      <c r="D16" s="8" t="str">
        <f>Rekapitulace!A37</f>
        <v>Zařízení staveniště</v>
      </c>
      <c r="E16" s="58"/>
      <c r="F16" s="59"/>
      <c r="G16" s="201">
        <f>Rekapitulace!I37</f>
        <v>0</v>
      </c>
    </row>
    <row r="17" spans="1:7" ht="15.95" customHeight="1" x14ac:dyDescent="0.2">
      <c r="A17" s="52" t="s">
        <v>26</v>
      </c>
      <c r="B17" s="53" t="s">
        <v>27</v>
      </c>
      <c r="C17" s="54">
        <f>Mont</f>
        <v>0</v>
      </c>
      <c r="D17" s="8" t="str">
        <f>Rekapitulace!A38</f>
        <v>Provoz investora</v>
      </c>
      <c r="E17" s="58"/>
      <c r="F17" s="59"/>
      <c r="G17" s="201">
        <f>Rekapitulace!I38</f>
        <v>0</v>
      </c>
    </row>
    <row r="18" spans="1:7" ht="15.95" customHeight="1" x14ac:dyDescent="0.2">
      <c r="A18" s="60" t="s">
        <v>28</v>
      </c>
      <c r="B18" s="61" t="s">
        <v>29</v>
      </c>
      <c r="C18" s="54">
        <f>Dodavka</f>
        <v>0</v>
      </c>
      <c r="D18" s="8" t="str">
        <f>Rekapitulace!A39</f>
        <v>Kompletační činnost (IČD)</v>
      </c>
      <c r="E18" s="58"/>
      <c r="F18" s="59"/>
      <c r="G18" s="201">
        <f>Rekapitulace!I39</f>
        <v>0</v>
      </c>
    </row>
    <row r="19" spans="1:7" ht="15.95" customHeight="1" x14ac:dyDescent="0.2">
      <c r="A19" s="62" t="s">
        <v>30</v>
      </c>
      <c r="B19" s="53"/>
      <c r="C19" s="54">
        <f>SUM(C15:C18)</f>
        <v>0</v>
      </c>
      <c r="D19" s="8"/>
      <c r="E19" s="58"/>
      <c r="F19" s="59"/>
      <c r="G19" s="54"/>
    </row>
    <row r="20" spans="1:7" ht="15.95" customHeight="1" x14ac:dyDescent="0.2">
      <c r="A20" s="62"/>
      <c r="B20" s="53"/>
      <c r="C20" s="54"/>
      <c r="D20" s="8"/>
      <c r="E20" s="58"/>
      <c r="F20" s="59"/>
      <c r="G20" s="54"/>
    </row>
    <row r="21" spans="1:7" ht="15.95" customHeight="1" x14ac:dyDescent="0.2">
      <c r="A21" s="62" t="s">
        <v>31</v>
      </c>
      <c r="B21" s="53"/>
      <c r="C21" s="54">
        <f>HZS</f>
        <v>0</v>
      </c>
      <c r="D21" s="8"/>
      <c r="E21" s="58"/>
      <c r="F21" s="59"/>
      <c r="G21" s="54"/>
    </row>
    <row r="22" spans="1:7" ht="15.95" customHeight="1" x14ac:dyDescent="0.2">
      <c r="A22" s="63" t="s">
        <v>32</v>
      </c>
      <c r="B22" s="64"/>
      <c r="C22" s="54">
        <f>C19+C21</f>
        <v>0</v>
      </c>
      <c r="D22" s="8" t="s">
        <v>33</v>
      </c>
      <c r="E22" s="58"/>
      <c r="F22" s="59"/>
      <c r="G22" s="54">
        <f>G23-SUM(G15:G21)</f>
        <v>0</v>
      </c>
    </row>
    <row r="23" spans="1:7" ht="15.95" customHeight="1" thickBot="1" x14ac:dyDescent="0.25">
      <c r="A23" s="213" t="s">
        <v>34</v>
      </c>
      <c r="B23" s="214"/>
      <c r="C23" s="65">
        <f>C22+G23</f>
        <v>0</v>
      </c>
      <c r="D23" s="66" t="s">
        <v>35</v>
      </c>
      <c r="E23" s="67"/>
      <c r="F23" s="68"/>
      <c r="G23" s="201">
        <f>VRN</f>
        <v>0</v>
      </c>
    </row>
    <row r="24" spans="1:7" x14ac:dyDescent="0.2">
      <c r="A24" s="69" t="s">
        <v>36</v>
      </c>
      <c r="B24" s="70"/>
      <c r="C24" s="71"/>
      <c r="D24" s="70" t="s">
        <v>37</v>
      </c>
      <c r="E24" s="70"/>
      <c r="F24" s="72" t="s">
        <v>38</v>
      </c>
      <c r="G24" s="73"/>
    </row>
    <row r="25" spans="1:7" x14ac:dyDescent="0.2">
      <c r="A25" s="63" t="s">
        <v>39</v>
      </c>
      <c r="B25" s="64"/>
      <c r="C25" s="74"/>
      <c r="D25" s="64" t="s">
        <v>39</v>
      </c>
      <c r="E25" s="75"/>
      <c r="F25" s="76" t="s">
        <v>39</v>
      </c>
      <c r="G25" s="77"/>
    </row>
    <row r="26" spans="1:7" ht="37.5" customHeight="1" x14ac:dyDescent="0.2">
      <c r="A26" s="63" t="s">
        <v>40</v>
      </c>
      <c r="B26" s="78"/>
      <c r="C26" s="74"/>
      <c r="D26" s="64" t="s">
        <v>40</v>
      </c>
      <c r="E26" s="75"/>
      <c r="F26" s="76" t="s">
        <v>40</v>
      </c>
      <c r="G26" s="77"/>
    </row>
    <row r="27" spans="1:7" x14ac:dyDescent="0.2">
      <c r="A27" s="63"/>
      <c r="B27" s="79"/>
      <c r="C27" s="74"/>
      <c r="D27" s="64"/>
      <c r="E27" s="75"/>
      <c r="F27" s="76"/>
      <c r="G27" s="77"/>
    </row>
    <row r="28" spans="1:7" x14ac:dyDescent="0.2">
      <c r="A28" s="63" t="s">
        <v>41</v>
      </c>
      <c r="B28" s="64"/>
      <c r="C28" s="74"/>
      <c r="D28" s="76" t="s">
        <v>42</v>
      </c>
      <c r="E28" s="74"/>
      <c r="F28" s="80" t="s">
        <v>42</v>
      </c>
      <c r="G28" s="77"/>
    </row>
    <row r="29" spans="1:7" ht="69" customHeight="1" x14ac:dyDescent="0.2">
      <c r="A29" s="63"/>
      <c r="B29" s="64"/>
      <c r="C29" s="81"/>
      <c r="D29" s="82"/>
      <c r="E29" s="81"/>
      <c r="F29" s="64"/>
      <c r="G29" s="77"/>
    </row>
    <row r="30" spans="1:7" x14ac:dyDescent="0.2">
      <c r="A30" s="83" t="s">
        <v>43</v>
      </c>
      <c r="B30" s="84"/>
      <c r="C30" s="85">
        <v>21</v>
      </c>
      <c r="D30" s="84" t="s">
        <v>44</v>
      </c>
      <c r="E30" s="86"/>
      <c r="F30" s="215">
        <f>C23-F32</f>
        <v>0</v>
      </c>
      <c r="G30" s="216"/>
    </row>
    <row r="31" spans="1:7" x14ac:dyDescent="0.2">
      <c r="A31" s="83" t="s">
        <v>45</v>
      </c>
      <c r="B31" s="84"/>
      <c r="C31" s="85">
        <f>SazbaDPH1</f>
        <v>21</v>
      </c>
      <c r="D31" s="84" t="s">
        <v>46</v>
      </c>
      <c r="E31" s="86"/>
      <c r="F31" s="217">
        <f>ROUND(PRODUCT(F30,C31/100),0)</f>
        <v>0</v>
      </c>
      <c r="G31" s="218"/>
    </row>
    <row r="32" spans="1:7" x14ac:dyDescent="0.2">
      <c r="A32" s="83" t="s">
        <v>43</v>
      </c>
      <c r="B32" s="84"/>
      <c r="C32" s="85">
        <v>0</v>
      </c>
      <c r="D32" s="84" t="s">
        <v>46</v>
      </c>
      <c r="E32" s="86"/>
      <c r="F32" s="217">
        <v>0</v>
      </c>
      <c r="G32" s="218"/>
    </row>
    <row r="33" spans="1:8" x14ac:dyDescent="0.2">
      <c r="A33" s="83" t="s">
        <v>45</v>
      </c>
      <c r="B33" s="87"/>
      <c r="C33" s="88">
        <f>SazbaDPH2</f>
        <v>0</v>
      </c>
      <c r="D33" s="84" t="s">
        <v>46</v>
      </c>
      <c r="E33" s="59"/>
      <c r="F33" s="217">
        <f>ROUND(PRODUCT(F32,C33/100),0)</f>
        <v>0</v>
      </c>
      <c r="G33" s="218"/>
    </row>
    <row r="34" spans="1:8" s="92" customFormat="1" ht="19.5" customHeight="1" thickBot="1" x14ac:dyDescent="0.3">
      <c r="A34" s="89" t="s">
        <v>47</v>
      </c>
      <c r="B34" s="90"/>
      <c r="C34" s="90"/>
      <c r="D34" s="90"/>
      <c r="E34" s="91"/>
      <c r="F34" s="219">
        <f>ROUND(SUM(F30:F33),0)</f>
        <v>0</v>
      </c>
      <c r="G34" s="220"/>
    </row>
    <row r="36" spans="1:8" x14ac:dyDescent="0.2">
      <c r="A36" s="93" t="s">
        <v>48</v>
      </c>
      <c r="B36" s="93"/>
      <c r="C36" s="93"/>
      <c r="D36" s="93"/>
      <c r="E36" s="93"/>
      <c r="F36" s="93"/>
      <c r="G36" s="93"/>
      <c r="H36" t="s">
        <v>6</v>
      </c>
    </row>
    <row r="37" spans="1:8" ht="14.25" customHeight="1" x14ac:dyDescent="0.2">
      <c r="A37" s="93"/>
      <c r="B37" s="208"/>
      <c r="C37" s="208"/>
      <c r="D37" s="208"/>
      <c r="E37" s="208"/>
      <c r="F37" s="208"/>
      <c r="G37" s="208"/>
      <c r="H37" t="s">
        <v>6</v>
      </c>
    </row>
    <row r="38" spans="1:8" ht="12.75" customHeight="1" x14ac:dyDescent="0.2">
      <c r="A38" s="94"/>
      <c r="B38" s="208"/>
      <c r="C38" s="208"/>
      <c r="D38" s="208"/>
      <c r="E38" s="208"/>
      <c r="F38" s="208"/>
      <c r="G38" s="208"/>
      <c r="H38" t="s">
        <v>6</v>
      </c>
    </row>
    <row r="39" spans="1:8" x14ac:dyDescent="0.2">
      <c r="A39" s="94"/>
      <c r="B39" s="208"/>
      <c r="C39" s="208"/>
      <c r="D39" s="208"/>
      <c r="E39" s="208"/>
      <c r="F39" s="208"/>
      <c r="G39" s="208"/>
      <c r="H39" t="s">
        <v>6</v>
      </c>
    </row>
    <row r="40" spans="1:8" x14ac:dyDescent="0.2">
      <c r="A40" s="94"/>
      <c r="B40" s="208"/>
      <c r="C40" s="208"/>
      <c r="D40" s="208"/>
      <c r="E40" s="208"/>
      <c r="F40" s="208"/>
      <c r="G40" s="208"/>
      <c r="H40" t="s">
        <v>6</v>
      </c>
    </row>
    <row r="41" spans="1:8" x14ac:dyDescent="0.2">
      <c r="A41" s="94"/>
      <c r="B41" s="208"/>
      <c r="C41" s="208"/>
      <c r="D41" s="208"/>
      <c r="E41" s="208"/>
      <c r="F41" s="208"/>
      <c r="G41" s="208"/>
      <c r="H41" t="s">
        <v>6</v>
      </c>
    </row>
    <row r="42" spans="1:8" x14ac:dyDescent="0.2">
      <c r="A42" s="94"/>
      <c r="B42" s="208"/>
      <c r="C42" s="208"/>
      <c r="D42" s="208"/>
      <c r="E42" s="208"/>
      <c r="F42" s="208"/>
      <c r="G42" s="208"/>
      <c r="H42" t="s">
        <v>6</v>
      </c>
    </row>
    <row r="43" spans="1:8" x14ac:dyDescent="0.2">
      <c r="A43" s="94"/>
      <c r="B43" s="208"/>
      <c r="C43" s="208"/>
      <c r="D43" s="208"/>
      <c r="E43" s="208"/>
      <c r="F43" s="208"/>
      <c r="G43" s="208"/>
      <c r="H43" t="s">
        <v>6</v>
      </c>
    </row>
    <row r="44" spans="1:8" x14ac:dyDescent="0.2">
      <c r="A44" s="94"/>
      <c r="B44" s="208"/>
      <c r="C44" s="208"/>
      <c r="D44" s="208"/>
      <c r="E44" s="208"/>
      <c r="F44" s="208"/>
      <c r="G44" s="208"/>
      <c r="H44" t="s">
        <v>6</v>
      </c>
    </row>
    <row r="45" spans="1:8" ht="0.75" customHeight="1" x14ac:dyDescent="0.2">
      <c r="A45" s="94"/>
      <c r="B45" s="208"/>
      <c r="C45" s="208"/>
      <c r="D45" s="208"/>
      <c r="E45" s="208"/>
      <c r="F45" s="208"/>
      <c r="G45" s="208"/>
      <c r="H45" t="s">
        <v>6</v>
      </c>
    </row>
    <row r="46" spans="1:8" x14ac:dyDescent="0.2">
      <c r="B46" s="207"/>
      <c r="C46" s="207"/>
      <c r="D46" s="207"/>
      <c r="E46" s="207"/>
      <c r="F46" s="207"/>
      <c r="G46" s="207"/>
    </row>
    <row r="47" spans="1:8" x14ac:dyDescent="0.2">
      <c r="B47" s="207"/>
      <c r="C47" s="207"/>
      <c r="D47" s="207"/>
      <c r="E47" s="207"/>
      <c r="F47" s="207"/>
      <c r="G47" s="207"/>
    </row>
    <row r="48" spans="1:8" x14ac:dyDescent="0.2">
      <c r="B48" s="207"/>
      <c r="C48" s="207"/>
      <c r="D48" s="207"/>
      <c r="E48" s="207"/>
      <c r="F48" s="207"/>
      <c r="G48" s="207"/>
    </row>
    <row r="49" spans="2:7" x14ac:dyDescent="0.2">
      <c r="B49" s="207"/>
      <c r="C49" s="207"/>
      <c r="D49" s="207"/>
      <c r="E49" s="207"/>
      <c r="F49" s="207"/>
      <c r="G49" s="207"/>
    </row>
    <row r="50" spans="2:7" x14ac:dyDescent="0.2">
      <c r="B50" s="207"/>
      <c r="C50" s="207"/>
      <c r="D50" s="207"/>
      <c r="E50" s="207"/>
      <c r="F50" s="207"/>
      <c r="G50" s="207"/>
    </row>
    <row r="51" spans="2:7" x14ac:dyDescent="0.2">
      <c r="B51" s="207"/>
      <c r="C51" s="207"/>
      <c r="D51" s="207"/>
      <c r="E51" s="207"/>
      <c r="F51" s="207"/>
      <c r="G51" s="207"/>
    </row>
    <row r="52" spans="2:7" x14ac:dyDescent="0.2">
      <c r="B52" s="207"/>
      <c r="C52" s="207"/>
      <c r="D52" s="207"/>
      <c r="E52" s="207"/>
      <c r="F52" s="207"/>
      <c r="G52" s="207"/>
    </row>
    <row r="53" spans="2:7" x14ac:dyDescent="0.2">
      <c r="B53" s="207"/>
      <c r="C53" s="207"/>
      <c r="D53" s="207"/>
      <c r="E53" s="207"/>
      <c r="F53" s="207"/>
      <c r="G53" s="207"/>
    </row>
    <row r="54" spans="2:7" x14ac:dyDescent="0.2">
      <c r="B54" s="207"/>
      <c r="C54" s="207"/>
      <c r="D54" s="207"/>
      <c r="E54" s="207"/>
      <c r="F54" s="207"/>
      <c r="G54" s="207"/>
    </row>
    <row r="55" spans="2:7" x14ac:dyDescent="0.2">
      <c r="B55" s="207"/>
      <c r="C55" s="207"/>
      <c r="D55" s="207"/>
      <c r="E55" s="207"/>
      <c r="F55" s="207"/>
      <c r="G55" s="207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BE91"/>
  <sheetViews>
    <sheetView topLeftCell="A13" zoomScale="90" zoomScaleNormal="90" workbookViewId="0">
      <selection activeCell="B48" sqref="B48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221" t="s">
        <v>49</v>
      </c>
      <c r="B1" s="222"/>
      <c r="C1" s="95" t="str">
        <f>CONCATENATE(cislostavby," ",nazevstavby)</f>
        <v>Si_202605 ZŠ SLOVAN, Úpravy kuchyně</v>
      </c>
      <c r="D1" s="96"/>
      <c r="E1" s="97"/>
      <c r="F1" s="96"/>
      <c r="G1" s="98" t="s">
        <v>50</v>
      </c>
      <c r="H1" s="99">
        <v>3</v>
      </c>
      <c r="I1" s="100"/>
    </row>
    <row r="2" spans="1:9" ht="13.5" thickBot="1" x14ac:dyDescent="0.25">
      <c r="A2" s="223" t="s">
        <v>51</v>
      </c>
      <c r="B2" s="224"/>
      <c r="C2" s="101" t="str">
        <f>CONCATENATE(cisloobjektu," ",nazevobjektu)</f>
        <v>SO 01 Stavební část</v>
      </c>
      <c r="D2" s="102"/>
      <c r="E2" s="103"/>
      <c r="F2" s="102"/>
      <c r="G2" s="225" t="s">
        <v>569</v>
      </c>
      <c r="H2" s="226"/>
      <c r="I2" s="227"/>
    </row>
    <row r="3" spans="1:9" ht="13.5" thickTop="1" x14ac:dyDescent="0.2">
      <c r="A3" s="75"/>
      <c r="B3" s="75"/>
      <c r="C3" s="75"/>
      <c r="D3" s="75"/>
      <c r="E3" s="75"/>
      <c r="F3" s="64"/>
      <c r="G3" s="75"/>
      <c r="H3" s="75"/>
      <c r="I3" s="75"/>
    </row>
    <row r="4" spans="1:9" ht="19.5" customHeight="1" x14ac:dyDescent="0.25">
      <c r="A4" s="104" t="s">
        <v>52</v>
      </c>
      <c r="B4" s="105"/>
      <c r="C4" s="105"/>
      <c r="D4" s="105"/>
      <c r="E4" s="106"/>
      <c r="F4" s="105"/>
      <c r="G4" s="105"/>
      <c r="H4" s="105"/>
      <c r="I4" s="105"/>
    </row>
    <row r="5" spans="1:9" ht="13.5" thickBot="1" x14ac:dyDescent="0.25">
      <c r="A5" s="75"/>
      <c r="B5" s="75"/>
      <c r="C5" s="75"/>
      <c r="D5" s="75"/>
      <c r="E5" s="75"/>
      <c r="F5" s="75"/>
      <c r="G5" s="75"/>
      <c r="H5" s="75"/>
      <c r="I5" s="75"/>
    </row>
    <row r="6" spans="1:9" s="33" customFormat="1" ht="13.5" thickBot="1" x14ac:dyDescent="0.25">
      <c r="A6" s="107"/>
      <c r="B6" s="108" t="s">
        <v>53</v>
      </c>
      <c r="C6" s="108"/>
      <c r="D6" s="109"/>
      <c r="E6" s="110" t="s">
        <v>54</v>
      </c>
      <c r="F6" s="111" t="s">
        <v>55</v>
      </c>
      <c r="G6" s="111" t="s">
        <v>56</v>
      </c>
      <c r="H6" s="111" t="s">
        <v>57</v>
      </c>
      <c r="I6" s="112" t="s">
        <v>31</v>
      </c>
    </row>
    <row r="7" spans="1:9" s="33" customFormat="1" x14ac:dyDescent="0.2">
      <c r="A7" s="195" t="str">
        <f>Položky!B7</f>
        <v>11</v>
      </c>
      <c r="B7" s="113" t="str">
        <f>Položky!C7</f>
        <v>Přípravné a přidružené práce</v>
      </c>
      <c r="C7" s="64"/>
      <c r="D7" s="114"/>
      <c r="E7" s="202">
        <f>Položky!BA14</f>
        <v>0</v>
      </c>
      <c r="F7" s="197">
        <f>Položky!BB14</f>
        <v>0</v>
      </c>
      <c r="G7" s="197">
        <f>Položky!BC14</f>
        <v>0</v>
      </c>
      <c r="H7" s="197">
        <f>Položky!BD14</f>
        <v>0</v>
      </c>
      <c r="I7" s="203">
        <f>Položky!BE14</f>
        <v>0</v>
      </c>
    </row>
    <row r="8" spans="1:9" s="33" customFormat="1" x14ac:dyDescent="0.2">
      <c r="A8" s="195" t="str">
        <f>Položky!B15</f>
        <v>3</v>
      </c>
      <c r="B8" s="113" t="str">
        <f>Položky!C15</f>
        <v>Svislé a kompletní konstrukce</v>
      </c>
      <c r="C8" s="64"/>
      <c r="D8" s="114"/>
      <c r="E8" s="202">
        <f>Položky!BA22</f>
        <v>0</v>
      </c>
      <c r="F8" s="197">
        <f>Položky!BB22</f>
        <v>0</v>
      </c>
      <c r="G8" s="197">
        <f>Položky!BC22</f>
        <v>0</v>
      </c>
      <c r="H8" s="197">
        <f>Položky!BD22</f>
        <v>0</v>
      </c>
      <c r="I8" s="198">
        <f>Položky!BE22</f>
        <v>0</v>
      </c>
    </row>
    <row r="9" spans="1:9" s="33" customFormat="1" x14ac:dyDescent="0.2">
      <c r="A9" s="195" t="str">
        <f>Položky!B23</f>
        <v>34</v>
      </c>
      <c r="B9" s="113" t="str">
        <f>Položky!C23</f>
        <v>Stěny a příčky</v>
      </c>
      <c r="C9" s="64"/>
      <c r="D9" s="114"/>
      <c r="E9" s="202">
        <f>Položky!BA35</f>
        <v>0</v>
      </c>
      <c r="F9" s="197">
        <f>Položky!BB35</f>
        <v>0</v>
      </c>
      <c r="G9" s="197">
        <f>Položky!BC35</f>
        <v>0</v>
      </c>
      <c r="H9" s="197">
        <f>Položky!BD35</f>
        <v>0</v>
      </c>
      <c r="I9" s="198">
        <f>Položky!BE35</f>
        <v>0</v>
      </c>
    </row>
    <row r="10" spans="1:9" s="33" customFormat="1" x14ac:dyDescent="0.2">
      <c r="A10" s="195" t="str">
        <f>Položky!B36</f>
        <v>4</v>
      </c>
      <c r="B10" s="113" t="str">
        <f>Položky!C36</f>
        <v>Vodorovné konstrukce</v>
      </c>
      <c r="C10" s="64"/>
      <c r="D10" s="114"/>
      <c r="E10" s="202">
        <f>Položky!BA38</f>
        <v>0</v>
      </c>
      <c r="F10" s="197">
        <f>Položky!BB38</f>
        <v>0</v>
      </c>
      <c r="G10" s="197">
        <f>Položky!BC38</f>
        <v>0</v>
      </c>
      <c r="H10" s="197">
        <f>Položky!BD38</f>
        <v>0</v>
      </c>
      <c r="I10" s="198">
        <f>Položky!BE38</f>
        <v>0</v>
      </c>
    </row>
    <row r="11" spans="1:9" s="33" customFormat="1" x14ac:dyDescent="0.2">
      <c r="A11" s="195" t="str">
        <f>Položky!B39</f>
        <v>61</v>
      </c>
      <c r="B11" s="113" t="str">
        <f>Položky!C39</f>
        <v>Upravy povrchů vnitřní</v>
      </c>
      <c r="C11" s="64"/>
      <c r="D11" s="114"/>
      <c r="E11" s="202">
        <f>Položky!BA63</f>
        <v>0</v>
      </c>
      <c r="F11" s="197">
        <f>Položky!BB63</f>
        <v>0</v>
      </c>
      <c r="G11" s="197">
        <f>Položky!BC63</f>
        <v>0</v>
      </c>
      <c r="H11" s="197">
        <f>Položky!BD63</f>
        <v>0</v>
      </c>
      <c r="I11" s="198">
        <f>Položky!BE63</f>
        <v>0</v>
      </c>
    </row>
    <row r="12" spans="1:9" s="33" customFormat="1" x14ac:dyDescent="0.2">
      <c r="A12" s="195" t="str">
        <f>Položky!B64</f>
        <v>63</v>
      </c>
      <c r="B12" s="113" t="str">
        <f>Položky!C64</f>
        <v>Podlahy a podlahové konstrukce</v>
      </c>
      <c r="C12" s="64"/>
      <c r="D12" s="114"/>
      <c r="E12" s="202">
        <f>Položky!BA70</f>
        <v>0</v>
      </c>
      <c r="F12" s="197">
        <f>Položky!BB70</f>
        <v>0</v>
      </c>
      <c r="G12" s="197">
        <f>Položky!BC70</f>
        <v>0</v>
      </c>
      <c r="H12" s="197">
        <f>Položky!BD70</f>
        <v>0</v>
      </c>
      <c r="I12" s="198">
        <f>Položky!BE70</f>
        <v>0</v>
      </c>
    </row>
    <row r="13" spans="1:9" s="33" customFormat="1" x14ac:dyDescent="0.2">
      <c r="A13" s="195" t="str">
        <f>Položky!B71</f>
        <v>94</v>
      </c>
      <c r="B13" s="113" t="str">
        <f>Položky!C71</f>
        <v>Lešení a stavební výtahy</v>
      </c>
      <c r="C13" s="64"/>
      <c r="D13" s="114"/>
      <c r="E13" s="202">
        <f>Položky!BA75</f>
        <v>0</v>
      </c>
      <c r="F13" s="197">
        <f>Položky!BB75</f>
        <v>0</v>
      </c>
      <c r="G13" s="197">
        <f>Položky!BC75</f>
        <v>0</v>
      </c>
      <c r="H13" s="197">
        <f>Položky!BD75</f>
        <v>0</v>
      </c>
      <c r="I13" s="198">
        <f>Položky!BE75</f>
        <v>0</v>
      </c>
    </row>
    <row r="14" spans="1:9" s="33" customFormat="1" x14ac:dyDescent="0.2">
      <c r="A14" s="195" t="str">
        <f>Položky!B76</f>
        <v>95</v>
      </c>
      <c r="B14" s="113" t="str">
        <f>Položky!C76</f>
        <v>Dokončovací konstrukce na pozemních stavbách</v>
      </c>
      <c r="C14" s="64"/>
      <c r="D14" s="114"/>
      <c r="E14" s="202">
        <f>Položky!BA92</f>
        <v>0</v>
      </c>
      <c r="F14" s="197">
        <f>Položky!BB92</f>
        <v>0</v>
      </c>
      <c r="G14" s="197">
        <f>Položky!BC92</f>
        <v>0</v>
      </c>
      <c r="H14" s="197">
        <f>Položky!BD92</f>
        <v>0</v>
      </c>
      <c r="I14" s="203">
        <f>Položky!BE92</f>
        <v>0</v>
      </c>
    </row>
    <row r="15" spans="1:9" s="33" customFormat="1" x14ac:dyDescent="0.2">
      <c r="A15" s="195" t="str">
        <f>Položky!B93</f>
        <v>96</v>
      </c>
      <c r="B15" s="113" t="str">
        <f>Položky!C93</f>
        <v>Bourání konstrukcí</v>
      </c>
      <c r="C15" s="64"/>
      <c r="D15" s="114"/>
      <c r="E15" s="202">
        <f>Položky!BA105</f>
        <v>0</v>
      </c>
      <c r="F15" s="197">
        <f>Položky!BB105</f>
        <v>0</v>
      </c>
      <c r="G15" s="197">
        <f>Položky!BC105</f>
        <v>0</v>
      </c>
      <c r="H15" s="197">
        <f>Položky!BD105</f>
        <v>0</v>
      </c>
      <c r="I15" s="198">
        <f>Položky!BE105</f>
        <v>0</v>
      </c>
    </row>
    <row r="16" spans="1:9" s="33" customFormat="1" x14ac:dyDescent="0.2">
      <c r="A16" s="195" t="str">
        <f>Položky!B106</f>
        <v>97</v>
      </c>
      <c r="B16" s="113" t="str">
        <f>Položky!C106</f>
        <v>Prorážení otvorů</v>
      </c>
      <c r="C16" s="64"/>
      <c r="D16" s="114"/>
      <c r="E16" s="202">
        <f>Položky!BA121</f>
        <v>0</v>
      </c>
      <c r="F16" s="197">
        <f>Položky!BB121</f>
        <v>0</v>
      </c>
      <c r="G16" s="197">
        <f>Položky!BC121</f>
        <v>0</v>
      </c>
      <c r="H16" s="197">
        <f>Položky!BD121</f>
        <v>0</v>
      </c>
      <c r="I16" s="198">
        <f>Položky!BE121</f>
        <v>0</v>
      </c>
    </row>
    <row r="17" spans="1:9" s="33" customFormat="1" x14ac:dyDescent="0.2">
      <c r="A17" s="195" t="str">
        <f>Položky!B122</f>
        <v>99</v>
      </c>
      <c r="B17" s="113" t="str">
        <f>Položky!C122</f>
        <v>Staveništní přesun hmot</v>
      </c>
      <c r="C17" s="64"/>
      <c r="D17" s="114"/>
      <c r="E17" s="202">
        <f>Položky!BA124</f>
        <v>0</v>
      </c>
      <c r="F17" s="197">
        <f>Položky!BB124</f>
        <v>0</v>
      </c>
      <c r="G17" s="197">
        <f>Položky!BC124</f>
        <v>0</v>
      </c>
      <c r="H17" s="197">
        <f>Položky!BD124</f>
        <v>0</v>
      </c>
      <c r="I17" s="198">
        <f>Položky!BE124</f>
        <v>0</v>
      </c>
    </row>
    <row r="18" spans="1:9" s="33" customFormat="1" x14ac:dyDescent="0.2">
      <c r="A18" s="195" t="str">
        <f>Položky!B125</f>
        <v>711</v>
      </c>
      <c r="B18" s="113" t="str">
        <f>Položky!C125</f>
        <v>Izolace proti vodě</v>
      </c>
      <c r="C18" s="64"/>
      <c r="D18" s="114"/>
      <c r="E18" s="196">
        <f>Položky!BA130</f>
        <v>0</v>
      </c>
      <c r="F18" s="204">
        <f>Položky!BB130</f>
        <v>0</v>
      </c>
      <c r="G18" s="197">
        <f>Položky!BC130</f>
        <v>0</v>
      </c>
      <c r="H18" s="197">
        <f>Položky!BD130</f>
        <v>0</v>
      </c>
      <c r="I18" s="198">
        <f>Položky!BE130</f>
        <v>0</v>
      </c>
    </row>
    <row r="19" spans="1:9" s="33" customFormat="1" x14ac:dyDescent="0.2">
      <c r="A19" s="195" t="str">
        <f>Položky!B131</f>
        <v>722</v>
      </c>
      <c r="B19" s="113" t="str">
        <f>Položky!C131</f>
        <v>Vnitřní vodovod</v>
      </c>
      <c r="C19" s="64"/>
      <c r="D19" s="114"/>
      <c r="E19" s="196">
        <f>Položky!BA144</f>
        <v>0</v>
      </c>
      <c r="F19" s="204">
        <f>Položky!BB144</f>
        <v>0</v>
      </c>
      <c r="G19" s="197">
        <f>Položky!BC144</f>
        <v>0</v>
      </c>
      <c r="H19" s="197">
        <f>Položky!BD144</f>
        <v>0</v>
      </c>
      <c r="I19" s="198">
        <f>Položky!BE144</f>
        <v>0</v>
      </c>
    </row>
    <row r="20" spans="1:9" s="33" customFormat="1" x14ac:dyDescent="0.2">
      <c r="A20" s="195" t="str">
        <f>Položky!B145</f>
        <v>728</v>
      </c>
      <c r="B20" s="113" t="str">
        <f>Položky!C145</f>
        <v>Vzduchotechnika</v>
      </c>
      <c r="C20" s="64"/>
      <c r="D20" s="114"/>
      <c r="E20" s="196">
        <f>Položky!BA154</f>
        <v>0</v>
      </c>
      <c r="F20" s="204">
        <f>Položky!BB154</f>
        <v>0</v>
      </c>
      <c r="G20" s="197">
        <f>Položky!BC154</f>
        <v>0</v>
      </c>
      <c r="H20" s="197">
        <f>Položky!BD154</f>
        <v>0</v>
      </c>
      <c r="I20" s="203">
        <f>Položky!BE154</f>
        <v>0</v>
      </c>
    </row>
    <row r="21" spans="1:9" s="33" customFormat="1" x14ac:dyDescent="0.2">
      <c r="A21" s="195" t="str">
        <f>Položky!B155</f>
        <v>767</v>
      </c>
      <c r="B21" s="113" t="str">
        <f>Položky!C155</f>
        <v>Konstrukce zámečnické</v>
      </c>
      <c r="C21" s="64"/>
      <c r="D21" s="114"/>
      <c r="E21" s="196">
        <f>Položky!BA171</f>
        <v>0</v>
      </c>
      <c r="F21" s="204">
        <f>Položky!BB171</f>
        <v>0</v>
      </c>
      <c r="G21" s="197">
        <f>Položky!BC171</f>
        <v>0</v>
      </c>
      <c r="H21" s="197">
        <f>Položky!BD171</f>
        <v>0</v>
      </c>
      <c r="I21" s="198">
        <f>Položky!BE171</f>
        <v>0</v>
      </c>
    </row>
    <row r="22" spans="1:9" s="33" customFormat="1" x14ac:dyDescent="0.2">
      <c r="A22" s="195" t="str">
        <f>Položky!B172</f>
        <v>769</v>
      </c>
      <c r="B22" s="113" t="str">
        <f>Položky!C172</f>
        <v>Otvorové prvky z plastu</v>
      </c>
      <c r="C22" s="64"/>
      <c r="D22" s="114"/>
      <c r="E22" s="196">
        <f>Položky!BA200</f>
        <v>0</v>
      </c>
      <c r="F22" s="204">
        <f>Položky!BB200</f>
        <v>0</v>
      </c>
      <c r="G22" s="197">
        <f>Položky!BC200</f>
        <v>0</v>
      </c>
      <c r="H22" s="197">
        <f>Položky!BD200</f>
        <v>0</v>
      </c>
      <c r="I22" s="198">
        <f>Položky!BE200</f>
        <v>0</v>
      </c>
    </row>
    <row r="23" spans="1:9" s="33" customFormat="1" x14ac:dyDescent="0.2">
      <c r="A23" s="195" t="str">
        <f>Položky!B201</f>
        <v>771</v>
      </c>
      <c r="B23" s="113" t="str">
        <f>Položky!C201</f>
        <v>Podlahy z dlaždic a obklady</v>
      </c>
      <c r="C23" s="64"/>
      <c r="D23" s="114"/>
      <c r="E23" s="196">
        <f>Položky!BA239</f>
        <v>0</v>
      </c>
      <c r="F23" s="204">
        <f>Položky!BB239</f>
        <v>0</v>
      </c>
      <c r="G23" s="197">
        <f>Položky!BC239</f>
        <v>0</v>
      </c>
      <c r="H23" s="197">
        <f>Položky!BD239</f>
        <v>0</v>
      </c>
      <c r="I23" s="198">
        <f>Položky!BE239</f>
        <v>0</v>
      </c>
    </row>
    <row r="24" spans="1:9" s="33" customFormat="1" x14ac:dyDescent="0.2">
      <c r="A24" s="195" t="str">
        <f>Položky!B240</f>
        <v>776</v>
      </c>
      <c r="B24" s="113" t="str">
        <f>Položky!C240</f>
        <v>Podlahy povlakové</v>
      </c>
      <c r="C24" s="64"/>
      <c r="D24" s="114"/>
      <c r="E24" s="196">
        <f>Položky!BA266</f>
        <v>0</v>
      </c>
      <c r="F24" s="204">
        <f>Položky!BB266</f>
        <v>0</v>
      </c>
      <c r="G24" s="197">
        <f>Položky!BC266</f>
        <v>0</v>
      </c>
      <c r="H24" s="197">
        <f>Položky!BD266</f>
        <v>0</v>
      </c>
      <c r="I24" s="198">
        <f>Položky!BE266</f>
        <v>0</v>
      </c>
    </row>
    <row r="25" spans="1:9" s="33" customFormat="1" x14ac:dyDescent="0.2">
      <c r="A25" s="195" t="str">
        <f>Položky!B267</f>
        <v>781</v>
      </c>
      <c r="B25" s="113" t="str">
        <f>Položky!C267</f>
        <v>Obklady keramické</v>
      </c>
      <c r="C25" s="64"/>
      <c r="D25" s="114"/>
      <c r="E25" s="196">
        <f>Položky!BA332</f>
        <v>0</v>
      </c>
      <c r="F25" s="204">
        <f>Položky!BB332</f>
        <v>0</v>
      </c>
      <c r="G25" s="197">
        <f>Položky!BC332</f>
        <v>0</v>
      </c>
      <c r="H25" s="197">
        <f>Položky!BD332</f>
        <v>0</v>
      </c>
      <c r="I25" s="198">
        <f>Položky!BE332</f>
        <v>0</v>
      </c>
    </row>
    <row r="26" spans="1:9" s="33" customFormat="1" x14ac:dyDescent="0.2">
      <c r="A26" s="195" t="str">
        <f>Položky!B333</f>
        <v>783</v>
      </c>
      <c r="B26" s="113" t="str">
        <f>Položky!C333</f>
        <v>Nátěry</v>
      </c>
      <c r="C26" s="64"/>
      <c r="D26" s="114"/>
      <c r="E26" s="196">
        <f>Položky!BA336</f>
        <v>0</v>
      </c>
      <c r="F26" s="204">
        <f>Položky!BB336</f>
        <v>0</v>
      </c>
      <c r="G26" s="197">
        <f>Položky!BC336</f>
        <v>0</v>
      </c>
      <c r="H26" s="197">
        <f>Položky!BD336</f>
        <v>0</v>
      </c>
      <c r="I26" s="198">
        <f>Položky!BE336</f>
        <v>0</v>
      </c>
    </row>
    <row r="27" spans="1:9" s="33" customFormat="1" x14ac:dyDescent="0.2">
      <c r="A27" s="195" t="str">
        <f>Položky!B337</f>
        <v>784</v>
      </c>
      <c r="B27" s="113" t="str">
        <f>Položky!C337</f>
        <v>Malby</v>
      </c>
      <c r="C27" s="64"/>
      <c r="D27" s="114"/>
      <c r="E27" s="196">
        <f>Položky!BA358</f>
        <v>0</v>
      </c>
      <c r="F27" s="204">
        <f>Položky!BB358</f>
        <v>0</v>
      </c>
      <c r="G27" s="197">
        <f>Položky!BC358</f>
        <v>0</v>
      </c>
      <c r="H27" s="197">
        <f>Položky!BD358</f>
        <v>0</v>
      </c>
      <c r="I27" s="198">
        <f>Položky!BE358</f>
        <v>0</v>
      </c>
    </row>
    <row r="28" spans="1:9" s="33" customFormat="1" x14ac:dyDescent="0.2">
      <c r="A28" s="195" t="str">
        <f>Položky!B359</f>
        <v>786</v>
      </c>
      <c r="B28" s="113" t="str">
        <f>Položky!C359</f>
        <v>Čalounické úpravy</v>
      </c>
      <c r="C28" s="64"/>
      <c r="D28" s="114"/>
      <c r="E28" s="196">
        <f>Položky!BA363</f>
        <v>0</v>
      </c>
      <c r="F28" s="204">
        <f>Položky!BB363</f>
        <v>0</v>
      </c>
      <c r="G28" s="197">
        <f>Položky!BC363</f>
        <v>0</v>
      </c>
      <c r="H28" s="197">
        <f>Položky!BD363</f>
        <v>0</v>
      </c>
      <c r="I28" s="198">
        <f>Položky!BE363</f>
        <v>0</v>
      </c>
    </row>
    <row r="29" spans="1:9" s="33" customFormat="1" x14ac:dyDescent="0.2">
      <c r="A29" s="195" t="str">
        <f>Položky!B364</f>
        <v>791</v>
      </c>
      <c r="B29" s="113" t="str">
        <f>Položky!C364</f>
        <v>Montáž zařízení velkokuchyní</v>
      </c>
      <c r="C29" s="64"/>
      <c r="D29" s="114"/>
      <c r="E29" s="196">
        <f>Položky!BA385</f>
        <v>0</v>
      </c>
      <c r="F29" s="204">
        <f>Položky!BB385</f>
        <v>0</v>
      </c>
      <c r="G29" s="197">
        <f>Položky!BC385</f>
        <v>0</v>
      </c>
      <c r="H29" s="197">
        <f>Položky!BD385</f>
        <v>0</v>
      </c>
      <c r="I29" s="203">
        <f>Položky!BE385</f>
        <v>0</v>
      </c>
    </row>
    <row r="30" spans="1:9" s="33" customFormat="1" ht="13.5" thickBot="1" x14ac:dyDescent="0.25">
      <c r="A30" s="195" t="str">
        <f>Položky!B386</f>
        <v>M21</v>
      </c>
      <c r="B30" s="113" t="str">
        <f>Položky!C386</f>
        <v>Elektromontáže</v>
      </c>
      <c r="C30" s="64"/>
      <c r="D30" s="114"/>
      <c r="E30" s="196">
        <f>Položky!BA388</f>
        <v>0</v>
      </c>
      <c r="F30" s="197">
        <f>Položky!BB388</f>
        <v>0</v>
      </c>
      <c r="G30" s="197">
        <f>Položky!BC388</f>
        <v>0</v>
      </c>
      <c r="H30" s="204">
        <f>Položky!BD388</f>
        <v>0</v>
      </c>
      <c r="I30" s="198">
        <f>Položky!BE388</f>
        <v>0</v>
      </c>
    </row>
    <row r="31" spans="1:9" s="121" customFormat="1" ht="13.5" thickBot="1" x14ac:dyDescent="0.25">
      <c r="A31" s="115"/>
      <c r="B31" s="116" t="s">
        <v>58</v>
      </c>
      <c r="C31" s="116"/>
      <c r="D31" s="117"/>
      <c r="E31" s="118">
        <f>SUM(E7:E30)</f>
        <v>0</v>
      </c>
      <c r="F31" s="119">
        <f>SUM(F7:F30)</f>
        <v>0</v>
      </c>
      <c r="G31" s="119">
        <f>SUM(G7:G30)</f>
        <v>0</v>
      </c>
      <c r="H31" s="119">
        <f>SUM(H7:H30)</f>
        <v>0</v>
      </c>
      <c r="I31" s="120">
        <f>SUM(I7:I30)</f>
        <v>0</v>
      </c>
    </row>
    <row r="32" spans="1:9" x14ac:dyDescent="0.2">
      <c r="A32" s="64"/>
      <c r="B32" s="64"/>
      <c r="C32" s="64"/>
      <c r="D32" s="64"/>
      <c r="E32" s="64"/>
      <c r="F32" s="64"/>
      <c r="G32" s="64"/>
      <c r="H32" s="64"/>
      <c r="I32" s="64"/>
    </row>
    <row r="33" spans="1:57" ht="19.5" customHeight="1" x14ac:dyDescent="0.25">
      <c r="A33" s="105" t="s">
        <v>59</v>
      </c>
      <c r="B33" s="105"/>
      <c r="C33" s="105"/>
      <c r="D33" s="105"/>
      <c r="E33" s="105"/>
      <c r="F33" s="105"/>
      <c r="G33" s="122"/>
      <c r="H33" s="105"/>
      <c r="I33" s="105"/>
      <c r="BA33" s="39"/>
      <c r="BB33" s="39"/>
      <c r="BC33" s="39"/>
      <c r="BD33" s="39"/>
      <c r="BE33" s="39"/>
    </row>
    <row r="34" spans="1:57" ht="13.5" thickBot="1" x14ac:dyDescent="0.25">
      <c r="A34" s="75"/>
      <c r="B34" s="75"/>
      <c r="C34" s="75"/>
      <c r="D34" s="75"/>
      <c r="E34" s="75"/>
      <c r="F34" s="75"/>
      <c r="G34" s="75"/>
      <c r="H34" s="75"/>
      <c r="I34" s="75"/>
    </row>
    <row r="35" spans="1:57" x14ac:dyDescent="0.2">
      <c r="A35" s="69" t="s">
        <v>60</v>
      </c>
      <c r="B35" s="70"/>
      <c r="C35" s="70"/>
      <c r="D35" s="123"/>
      <c r="E35" s="124" t="s">
        <v>61</v>
      </c>
      <c r="F35" s="125" t="s">
        <v>62</v>
      </c>
      <c r="G35" s="126" t="s">
        <v>63</v>
      </c>
      <c r="H35" s="127"/>
      <c r="I35" s="128" t="s">
        <v>61</v>
      </c>
    </row>
    <row r="36" spans="1:57" x14ac:dyDescent="0.2">
      <c r="A36" s="62" t="s">
        <v>525</v>
      </c>
      <c r="B36" s="53"/>
      <c r="C36" s="53"/>
      <c r="D36" s="129"/>
      <c r="E36" s="205"/>
      <c r="F36" s="130">
        <v>0</v>
      </c>
      <c r="G36" s="131">
        <f>CHOOSE(BA36+1,HSV+PSV,HSV+PSV+Mont,HSV+PSV+Dodavka+Mont,HSV,PSV,Mont,Dodavka,Mont+Dodavka,0)</f>
        <v>0</v>
      </c>
      <c r="H36" s="132"/>
      <c r="I36" s="133">
        <f>E36+F36*G36/100</f>
        <v>0</v>
      </c>
      <c r="BA36">
        <v>0</v>
      </c>
    </row>
    <row r="37" spans="1:57" x14ac:dyDescent="0.2">
      <c r="A37" s="62" t="s">
        <v>526</v>
      </c>
      <c r="B37" s="53"/>
      <c r="C37" s="53"/>
      <c r="D37" s="129"/>
      <c r="E37" s="205"/>
      <c r="F37" s="130">
        <v>0</v>
      </c>
      <c r="G37" s="131">
        <f>CHOOSE(BA37+1,HSV+PSV,HSV+PSV+Mont,HSV+PSV+Dodavka+Mont,HSV,PSV,Mont,Dodavka,Mont+Dodavka,0)</f>
        <v>0</v>
      </c>
      <c r="H37" s="132"/>
      <c r="I37" s="133">
        <f>E37+F37*G37/100</f>
        <v>0</v>
      </c>
      <c r="BA37">
        <v>1</v>
      </c>
    </row>
    <row r="38" spans="1:57" x14ac:dyDescent="0.2">
      <c r="A38" s="62" t="s">
        <v>527</v>
      </c>
      <c r="B38" s="53"/>
      <c r="C38" s="53"/>
      <c r="D38" s="129"/>
      <c r="E38" s="205"/>
      <c r="F38" s="130">
        <v>0</v>
      </c>
      <c r="G38" s="131">
        <f>CHOOSE(BA38+1,HSV+PSV,HSV+PSV+Mont,HSV+PSV+Dodavka+Mont,HSV,PSV,Mont,Dodavka,Mont+Dodavka,0)</f>
        <v>0</v>
      </c>
      <c r="H38" s="132"/>
      <c r="I38" s="133">
        <f>E38+F38*G38/100</f>
        <v>0</v>
      </c>
      <c r="BA38">
        <v>1</v>
      </c>
    </row>
    <row r="39" spans="1:57" x14ac:dyDescent="0.2">
      <c r="A39" s="62" t="s">
        <v>528</v>
      </c>
      <c r="B39" s="53"/>
      <c r="C39" s="53"/>
      <c r="D39" s="129"/>
      <c r="E39" s="205"/>
      <c r="F39" s="130">
        <v>0</v>
      </c>
      <c r="G39" s="131">
        <f>CHOOSE(BA39+1,HSV+PSV,HSV+PSV+Mont,HSV+PSV+Dodavka+Mont,HSV,PSV,Mont,Dodavka,Mont+Dodavka,0)</f>
        <v>0</v>
      </c>
      <c r="H39" s="132"/>
      <c r="I39" s="133">
        <f>E39+F39*G39/100</f>
        <v>0</v>
      </c>
      <c r="BA39">
        <v>2</v>
      </c>
    </row>
    <row r="40" spans="1:57" ht="13.5" thickBot="1" x14ac:dyDescent="0.25">
      <c r="A40" s="134"/>
      <c r="B40" s="135" t="s">
        <v>64</v>
      </c>
      <c r="C40" s="136"/>
      <c r="D40" s="137"/>
      <c r="E40" s="138"/>
      <c r="F40" s="139"/>
      <c r="G40" s="139"/>
      <c r="H40" s="228">
        <f>SUM(I36:I39)</f>
        <v>0</v>
      </c>
      <c r="I40" s="229"/>
    </row>
    <row r="42" spans="1:57" x14ac:dyDescent="0.2">
      <c r="B42" s="121"/>
      <c r="F42" s="140"/>
      <c r="G42" s="141"/>
      <c r="H42" s="141"/>
      <c r="I42" s="142"/>
    </row>
    <row r="43" spans="1:57" x14ac:dyDescent="0.2">
      <c r="F43" s="140"/>
      <c r="G43" s="141"/>
      <c r="H43" s="141"/>
      <c r="I43" s="142"/>
    </row>
    <row r="44" spans="1:57" x14ac:dyDescent="0.2">
      <c r="F44" s="140"/>
      <c r="G44" s="141"/>
      <c r="H44" s="141"/>
      <c r="I44" s="142"/>
    </row>
    <row r="45" spans="1:57" x14ac:dyDescent="0.2">
      <c r="F45" s="140"/>
      <c r="G45" s="141"/>
      <c r="H45" s="141"/>
      <c r="I45" s="142"/>
    </row>
    <row r="46" spans="1:57" x14ac:dyDescent="0.2">
      <c r="F46" s="140"/>
      <c r="G46" s="141"/>
      <c r="H46" s="141"/>
      <c r="I46" s="142"/>
    </row>
    <row r="47" spans="1:57" x14ac:dyDescent="0.2">
      <c r="F47" s="140"/>
      <c r="G47" s="141"/>
      <c r="H47" s="141"/>
      <c r="I47" s="142"/>
    </row>
    <row r="48" spans="1:57" x14ac:dyDescent="0.2">
      <c r="F48" s="140"/>
      <c r="G48" s="141"/>
      <c r="H48" s="141"/>
      <c r="I48" s="142"/>
    </row>
    <row r="49" spans="6:9" x14ac:dyDescent="0.2">
      <c r="F49" s="140"/>
      <c r="G49" s="141"/>
      <c r="H49" s="141"/>
      <c r="I49" s="142"/>
    </row>
    <row r="50" spans="6:9" x14ac:dyDescent="0.2">
      <c r="F50" s="140"/>
      <c r="G50" s="141"/>
      <c r="H50" s="141"/>
      <c r="I50" s="142"/>
    </row>
    <row r="51" spans="6:9" x14ac:dyDescent="0.2">
      <c r="F51" s="140"/>
      <c r="G51" s="141"/>
      <c r="H51" s="141"/>
      <c r="I51" s="142"/>
    </row>
    <row r="52" spans="6:9" x14ac:dyDescent="0.2">
      <c r="F52" s="140"/>
      <c r="G52" s="141"/>
      <c r="H52" s="141"/>
      <c r="I52" s="142"/>
    </row>
    <row r="53" spans="6:9" x14ac:dyDescent="0.2">
      <c r="F53" s="140"/>
      <c r="G53" s="141"/>
      <c r="H53" s="141"/>
      <c r="I53" s="142"/>
    </row>
    <row r="54" spans="6:9" x14ac:dyDescent="0.2">
      <c r="F54" s="140"/>
      <c r="G54" s="141"/>
      <c r="H54" s="141"/>
      <c r="I54" s="142"/>
    </row>
    <row r="55" spans="6:9" x14ac:dyDescent="0.2">
      <c r="F55" s="140"/>
      <c r="G55" s="141"/>
      <c r="H55" s="141"/>
      <c r="I55" s="142"/>
    </row>
    <row r="56" spans="6:9" x14ac:dyDescent="0.2">
      <c r="F56" s="140"/>
      <c r="G56" s="141"/>
      <c r="H56" s="141"/>
      <c r="I56" s="142"/>
    </row>
    <row r="57" spans="6:9" x14ac:dyDescent="0.2">
      <c r="F57" s="140"/>
      <c r="G57" s="141"/>
      <c r="H57" s="141"/>
      <c r="I57" s="142"/>
    </row>
    <row r="58" spans="6:9" x14ac:dyDescent="0.2">
      <c r="F58" s="140"/>
      <c r="G58" s="141"/>
      <c r="H58" s="141"/>
      <c r="I58" s="142"/>
    </row>
    <row r="59" spans="6:9" x14ac:dyDescent="0.2">
      <c r="F59" s="140"/>
      <c r="G59" s="141"/>
      <c r="H59" s="141"/>
      <c r="I59" s="142"/>
    </row>
    <row r="60" spans="6:9" x14ac:dyDescent="0.2">
      <c r="F60" s="140"/>
      <c r="G60" s="141"/>
      <c r="H60" s="141"/>
      <c r="I60" s="142"/>
    </row>
    <row r="61" spans="6:9" x14ac:dyDescent="0.2">
      <c r="F61" s="140"/>
      <c r="G61" s="141"/>
      <c r="H61" s="141"/>
      <c r="I61" s="142"/>
    </row>
    <row r="62" spans="6:9" x14ac:dyDescent="0.2">
      <c r="F62" s="140"/>
      <c r="G62" s="141"/>
      <c r="H62" s="141"/>
      <c r="I62" s="142"/>
    </row>
    <row r="63" spans="6:9" x14ac:dyDescent="0.2">
      <c r="F63" s="140"/>
      <c r="G63" s="141"/>
      <c r="H63" s="141"/>
      <c r="I63" s="142"/>
    </row>
    <row r="64" spans="6:9" x14ac:dyDescent="0.2">
      <c r="F64" s="140"/>
      <c r="G64" s="141"/>
      <c r="H64" s="141"/>
      <c r="I64" s="142"/>
    </row>
    <row r="65" spans="6:9" x14ac:dyDescent="0.2">
      <c r="F65" s="140"/>
      <c r="G65" s="141"/>
      <c r="H65" s="141"/>
      <c r="I65" s="142"/>
    </row>
    <row r="66" spans="6:9" x14ac:dyDescent="0.2">
      <c r="F66" s="140"/>
      <c r="G66" s="141"/>
      <c r="H66" s="141"/>
      <c r="I66" s="142"/>
    </row>
    <row r="67" spans="6:9" x14ac:dyDescent="0.2">
      <c r="F67" s="140"/>
      <c r="G67" s="141"/>
      <c r="H67" s="141"/>
      <c r="I67" s="142"/>
    </row>
    <row r="68" spans="6:9" x14ac:dyDescent="0.2">
      <c r="F68" s="140"/>
      <c r="G68" s="141"/>
      <c r="H68" s="141"/>
      <c r="I68" s="142"/>
    </row>
    <row r="69" spans="6:9" x14ac:dyDescent="0.2">
      <c r="F69" s="140"/>
      <c r="G69" s="141"/>
      <c r="H69" s="141"/>
      <c r="I69" s="142"/>
    </row>
    <row r="70" spans="6:9" x14ac:dyDescent="0.2">
      <c r="F70" s="140"/>
      <c r="G70" s="141"/>
      <c r="H70" s="141"/>
      <c r="I70" s="142"/>
    </row>
    <row r="71" spans="6:9" x14ac:dyDescent="0.2">
      <c r="F71" s="140"/>
      <c r="G71" s="141"/>
      <c r="H71" s="141"/>
      <c r="I71" s="142"/>
    </row>
    <row r="72" spans="6:9" x14ac:dyDescent="0.2">
      <c r="F72" s="140"/>
      <c r="G72" s="141"/>
      <c r="H72" s="141"/>
      <c r="I72" s="142"/>
    </row>
    <row r="73" spans="6:9" x14ac:dyDescent="0.2">
      <c r="F73" s="140"/>
      <c r="G73" s="141"/>
      <c r="H73" s="141"/>
      <c r="I73" s="142"/>
    </row>
    <row r="74" spans="6:9" x14ac:dyDescent="0.2">
      <c r="F74" s="140"/>
      <c r="G74" s="141"/>
      <c r="H74" s="141"/>
      <c r="I74" s="142"/>
    </row>
    <row r="75" spans="6:9" x14ac:dyDescent="0.2">
      <c r="F75" s="140"/>
      <c r="G75" s="141"/>
      <c r="H75" s="141"/>
      <c r="I75" s="142"/>
    </row>
    <row r="76" spans="6:9" x14ac:dyDescent="0.2">
      <c r="F76" s="140"/>
      <c r="G76" s="141"/>
      <c r="H76" s="141"/>
      <c r="I76" s="142"/>
    </row>
    <row r="77" spans="6:9" x14ac:dyDescent="0.2">
      <c r="F77" s="140"/>
      <c r="G77" s="141"/>
      <c r="H77" s="141"/>
      <c r="I77" s="142"/>
    </row>
    <row r="78" spans="6:9" x14ac:dyDescent="0.2">
      <c r="F78" s="140"/>
      <c r="G78" s="141"/>
      <c r="H78" s="141"/>
      <c r="I78" s="142"/>
    </row>
    <row r="79" spans="6:9" x14ac:dyDescent="0.2">
      <c r="F79" s="140"/>
      <c r="G79" s="141"/>
      <c r="H79" s="141"/>
      <c r="I79" s="142"/>
    </row>
    <row r="80" spans="6:9" x14ac:dyDescent="0.2">
      <c r="F80" s="140"/>
      <c r="G80" s="141"/>
      <c r="H80" s="141"/>
      <c r="I80" s="142"/>
    </row>
    <row r="81" spans="6:9" x14ac:dyDescent="0.2">
      <c r="F81" s="140"/>
      <c r="G81" s="141"/>
      <c r="H81" s="141"/>
      <c r="I81" s="142"/>
    </row>
    <row r="82" spans="6:9" x14ac:dyDescent="0.2">
      <c r="F82" s="140"/>
      <c r="G82" s="141"/>
      <c r="H82" s="141"/>
      <c r="I82" s="142"/>
    </row>
    <row r="83" spans="6:9" x14ac:dyDescent="0.2">
      <c r="F83" s="140"/>
      <c r="G83" s="141"/>
      <c r="H83" s="141"/>
      <c r="I83" s="142"/>
    </row>
    <row r="84" spans="6:9" x14ac:dyDescent="0.2">
      <c r="F84" s="140"/>
      <c r="G84" s="141"/>
      <c r="H84" s="141"/>
      <c r="I84" s="142"/>
    </row>
    <row r="85" spans="6:9" x14ac:dyDescent="0.2">
      <c r="F85" s="140"/>
      <c r="G85" s="141"/>
      <c r="H85" s="141"/>
      <c r="I85" s="142"/>
    </row>
    <row r="86" spans="6:9" x14ac:dyDescent="0.2">
      <c r="F86" s="140"/>
      <c r="G86" s="141"/>
      <c r="H86" s="141"/>
      <c r="I86" s="142"/>
    </row>
    <row r="87" spans="6:9" x14ac:dyDescent="0.2">
      <c r="F87" s="140"/>
      <c r="G87" s="141"/>
      <c r="H87" s="141"/>
      <c r="I87" s="142"/>
    </row>
    <row r="88" spans="6:9" x14ac:dyDescent="0.2">
      <c r="F88" s="140"/>
      <c r="G88" s="141"/>
      <c r="H88" s="141"/>
      <c r="I88" s="142"/>
    </row>
    <row r="89" spans="6:9" x14ac:dyDescent="0.2">
      <c r="F89" s="140"/>
      <c r="G89" s="141"/>
      <c r="H89" s="141"/>
      <c r="I89" s="142"/>
    </row>
    <row r="90" spans="6:9" x14ac:dyDescent="0.2">
      <c r="F90" s="140"/>
      <c r="G90" s="141"/>
      <c r="H90" s="141"/>
      <c r="I90" s="142"/>
    </row>
    <row r="91" spans="6:9" x14ac:dyDescent="0.2">
      <c r="F91" s="140"/>
      <c r="G91" s="141"/>
      <c r="H91" s="141"/>
      <c r="I91" s="142"/>
    </row>
  </sheetData>
  <mergeCells count="4">
    <mergeCell ref="A1:B1"/>
    <mergeCell ref="A2:B2"/>
    <mergeCell ref="G2:I2"/>
    <mergeCell ref="H40:I4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CZ461"/>
  <sheetViews>
    <sheetView showGridLines="0" showZeros="0" tabSelected="1" topLeftCell="A119" zoomScale="80" zoomScaleNormal="80" workbookViewId="0">
      <selection activeCell="J161" sqref="J161"/>
    </sheetView>
  </sheetViews>
  <sheetFormatPr defaultColWidth="9.140625" defaultRowHeight="12.75" x14ac:dyDescent="0.2"/>
  <cols>
    <col min="1" max="1" width="4.42578125" style="143" customWidth="1"/>
    <col min="2" max="2" width="11.5703125" style="143" customWidth="1"/>
    <col min="3" max="3" width="40.42578125" style="143" customWidth="1"/>
    <col min="4" max="4" width="5.5703125" style="143" customWidth="1"/>
    <col min="5" max="5" width="8.5703125" style="189" customWidth="1"/>
    <col min="6" max="6" width="9.85546875" style="143" customWidth="1"/>
    <col min="7" max="7" width="13.85546875" style="143" customWidth="1"/>
    <col min="8" max="11" width="9.140625" style="143"/>
    <col min="12" max="12" width="75.28515625" style="143" customWidth="1"/>
    <col min="13" max="13" width="45.28515625" style="143" customWidth="1"/>
    <col min="14" max="16384" width="9.140625" style="143"/>
  </cols>
  <sheetData>
    <row r="1" spans="1:104" ht="15.75" x14ac:dyDescent="0.25">
      <c r="A1" s="233" t="s">
        <v>65</v>
      </c>
      <c r="B1" s="233"/>
      <c r="C1" s="233"/>
      <c r="D1" s="233"/>
      <c r="E1" s="233"/>
      <c r="F1" s="233"/>
      <c r="G1" s="233"/>
    </row>
    <row r="2" spans="1:104" ht="14.25" customHeight="1" thickBot="1" x14ac:dyDescent="0.25">
      <c r="A2" s="144"/>
      <c r="B2" s="145"/>
      <c r="C2" s="146"/>
      <c r="D2" s="146"/>
      <c r="E2" s="147"/>
      <c r="F2" s="146"/>
      <c r="G2" s="146"/>
    </row>
    <row r="3" spans="1:104" ht="13.5" thickTop="1" x14ac:dyDescent="0.2">
      <c r="A3" s="221" t="s">
        <v>49</v>
      </c>
      <c r="B3" s="222"/>
      <c r="C3" s="95" t="str">
        <f>CONCATENATE(cislostavby," ",nazevstavby)</f>
        <v>Si_202605 ZŠ SLOVAN, Úpravy kuchyně</v>
      </c>
      <c r="D3" s="96"/>
      <c r="E3" s="148" t="s">
        <v>66</v>
      </c>
      <c r="F3" s="149">
        <f>Rekapitulace!H1</f>
        <v>3</v>
      </c>
      <c r="G3" s="150"/>
    </row>
    <row r="4" spans="1:104" ht="13.5" thickBot="1" x14ac:dyDescent="0.25">
      <c r="A4" s="234" t="s">
        <v>51</v>
      </c>
      <c r="B4" s="224"/>
      <c r="C4" s="101" t="str">
        <f>CONCATENATE(cisloobjektu," ",nazevobjektu)</f>
        <v>SO 01 Stavební část</v>
      </c>
      <c r="D4" s="102"/>
      <c r="E4" s="235" t="str">
        <f>Rekapitulace!G2</f>
        <v>D1.1 stavební práce</v>
      </c>
      <c r="F4" s="236"/>
      <c r="G4" s="237"/>
    </row>
    <row r="5" spans="1:104" ht="13.5" thickTop="1" x14ac:dyDescent="0.2">
      <c r="A5" s="151"/>
      <c r="B5" s="144"/>
      <c r="C5" s="144"/>
      <c r="D5" s="144"/>
      <c r="E5" s="152"/>
      <c r="F5" s="144"/>
      <c r="G5" s="153"/>
    </row>
    <row r="6" spans="1:104" x14ac:dyDescent="0.2">
      <c r="A6" s="154" t="s">
        <v>67</v>
      </c>
      <c r="B6" s="155" t="s">
        <v>68</v>
      </c>
      <c r="C6" s="155" t="s">
        <v>69</v>
      </c>
      <c r="D6" s="155" t="s">
        <v>70</v>
      </c>
      <c r="E6" s="156" t="s">
        <v>71</v>
      </c>
      <c r="F6" s="155" t="s">
        <v>72</v>
      </c>
      <c r="G6" s="157" t="s">
        <v>73</v>
      </c>
    </row>
    <row r="7" spans="1:104" x14ac:dyDescent="0.2">
      <c r="A7" s="158" t="s">
        <v>74</v>
      </c>
      <c r="B7" s="159" t="s">
        <v>81</v>
      </c>
      <c r="C7" s="160" t="s">
        <v>82</v>
      </c>
      <c r="D7" s="161"/>
      <c r="E7" s="162"/>
      <c r="F7" s="162"/>
      <c r="G7" s="163"/>
      <c r="H7" s="164"/>
      <c r="I7" s="164"/>
      <c r="O7" s="165">
        <v>1</v>
      </c>
    </row>
    <row r="8" spans="1:104" x14ac:dyDescent="0.2">
      <c r="A8" s="166">
        <v>1</v>
      </c>
      <c r="B8" s="167" t="s">
        <v>83</v>
      </c>
      <c r="C8" s="168" t="s">
        <v>84</v>
      </c>
      <c r="D8" s="169" t="s">
        <v>85</v>
      </c>
      <c r="E8" s="170">
        <v>8.58</v>
      </c>
      <c r="F8" s="206"/>
      <c r="G8" s="171">
        <f>E8*F8</f>
        <v>0</v>
      </c>
      <c r="O8" s="165">
        <v>2</v>
      </c>
      <c r="AA8" s="143">
        <v>12</v>
      </c>
      <c r="AB8" s="143">
        <v>0</v>
      </c>
      <c r="AC8" s="143">
        <v>258</v>
      </c>
      <c r="AZ8" s="143">
        <v>1</v>
      </c>
      <c r="BA8" s="143">
        <f>IF(AZ8=1,G8,0)</f>
        <v>0</v>
      </c>
      <c r="BB8" s="143">
        <f>IF(AZ8=2,G8,0)</f>
        <v>0</v>
      </c>
      <c r="BC8" s="143">
        <f>IF(AZ8=3,G8,0)</f>
        <v>0</v>
      </c>
      <c r="BD8" s="143">
        <f>IF(AZ8=4,G8,0)</f>
        <v>0</v>
      </c>
      <c r="BE8" s="143">
        <f>IF(AZ8=5,G8,0)</f>
        <v>0</v>
      </c>
      <c r="CA8" s="172">
        <v>12</v>
      </c>
      <c r="CB8" s="172">
        <v>0</v>
      </c>
      <c r="CZ8" s="143">
        <v>0</v>
      </c>
    </row>
    <row r="9" spans="1:104" x14ac:dyDescent="0.2">
      <c r="A9" s="173"/>
      <c r="B9" s="175"/>
      <c r="C9" s="230" t="s">
        <v>554</v>
      </c>
      <c r="D9" s="231"/>
      <c r="E9" s="176">
        <v>0</v>
      </c>
      <c r="F9" s="177"/>
      <c r="G9" s="178"/>
      <c r="M9" s="174" t="s">
        <v>86</v>
      </c>
      <c r="O9" s="165"/>
    </row>
    <row r="10" spans="1:104" x14ac:dyDescent="0.2">
      <c r="A10" s="173"/>
      <c r="B10" s="175"/>
      <c r="C10" s="230" t="s">
        <v>555</v>
      </c>
      <c r="D10" s="231"/>
      <c r="E10" s="176">
        <v>0</v>
      </c>
      <c r="F10" s="177"/>
      <c r="G10" s="178"/>
      <c r="M10" s="174" t="s">
        <v>87</v>
      </c>
      <c r="O10" s="165"/>
    </row>
    <row r="11" spans="1:104" x14ac:dyDescent="0.2">
      <c r="A11" s="173"/>
      <c r="B11" s="175"/>
      <c r="C11" s="230" t="s">
        <v>88</v>
      </c>
      <c r="D11" s="231"/>
      <c r="E11" s="176">
        <v>8.58</v>
      </c>
      <c r="F11" s="177"/>
      <c r="G11" s="178"/>
      <c r="M11" s="174" t="s">
        <v>88</v>
      </c>
      <c r="O11" s="165"/>
    </row>
    <row r="12" spans="1:104" x14ac:dyDescent="0.2">
      <c r="A12" s="166">
        <v>2</v>
      </c>
      <c r="B12" s="167" t="s">
        <v>89</v>
      </c>
      <c r="C12" s="168" t="s">
        <v>90</v>
      </c>
      <c r="D12" s="169" t="s">
        <v>91</v>
      </c>
      <c r="E12" s="170">
        <v>15</v>
      </c>
      <c r="F12" s="206"/>
      <c r="G12" s="171">
        <f>E12*F12</f>
        <v>0</v>
      </c>
      <c r="O12" s="165">
        <v>2</v>
      </c>
      <c r="AA12" s="143">
        <v>10</v>
      </c>
      <c r="AB12" s="143">
        <v>1</v>
      </c>
      <c r="AC12" s="143">
        <v>8</v>
      </c>
      <c r="AZ12" s="143">
        <v>5</v>
      </c>
      <c r="BA12" s="143">
        <f>IF(AZ12=1,G12,0)</f>
        <v>0</v>
      </c>
      <c r="BB12" s="143">
        <f>IF(AZ12=2,G12,0)</f>
        <v>0</v>
      </c>
      <c r="BC12" s="143">
        <f>IF(AZ12=3,G12,0)</f>
        <v>0</v>
      </c>
      <c r="BD12" s="143">
        <f>IF(AZ12=4,G12,0)</f>
        <v>0</v>
      </c>
      <c r="BE12" s="143">
        <f>IF(AZ12=5,G12,0)</f>
        <v>0</v>
      </c>
      <c r="CA12" s="172">
        <v>10</v>
      </c>
      <c r="CB12" s="172">
        <v>1</v>
      </c>
      <c r="CZ12" s="143">
        <v>0</v>
      </c>
    </row>
    <row r="13" spans="1:104" x14ac:dyDescent="0.2">
      <c r="A13" s="173"/>
      <c r="B13" s="175"/>
      <c r="C13" s="230" t="s">
        <v>92</v>
      </c>
      <c r="D13" s="231"/>
      <c r="E13" s="176">
        <v>15</v>
      </c>
      <c r="F13" s="177"/>
      <c r="G13" s="178"/>
      <c r="M13" s="174" t="s">
        <v>92</v>
      </c>
      <c r="O13" s="165"/>
    </row>
    <row r="14" spans="1:104" x14ac:dyDescent="0.2">
      <c r="A14" s="179"/>
      <c r="B14" s="180" t="s">
        <v>75</v>
      </c>
      <c r="C14" s="181" t="str">
        <f>CONCATENATE(B7," ",C7)</f>
        <v>11 Přípravné a přidružené práce</v>
      </c>
      <c r="D14" s="182"/>
      <c r="E14" s="183"/>
      <c r="F14" s="184"/>
      <c r="G14" s="185">
        <f>SUM(G7:G13)</f>
        <v>0</v>
      </c>
      <c r="O14" s="165">
        <v>4</v>
      </c>
      <c r="BA14" s="186">
        <f>SUM(BA7:BA13)</f>
        <v>0</v>
      </c>
      <c r="BB14" s="186">
        <f>SUM(BB7:BB13)</f>
        <v>0</v>
      </c>
      <c r="BC14" s="186">
        <f>SUM(BC7:BC13)</f>
        <v>0</v>
      </c>
      <c r="BD14" s="186">
        <f>SUM(BD7:BD13)</f>
        <v>0</v>
      </c>
      <c r="BE14" s="186">
        <f>SUM(BE7:BE13)</f>
        <v>0</v>
      </c>
    </row>
    <row r="15" spans="1:104" x14ac:dyDescent="0.2">
      <c r="A15" s="158" t="s">
        <v>74</v>
      </c>
      <c r="B15" s="159" t="s">
        <v>93</v>
      </c>
      <c r="C15" s="160" t="s">
        <v>94</v>
      </c>
      <c r="D15" s="161"/>
      <c r="E15" s="162"/>
      <c r="F15" s="162"/>
      <c r="G15" s="163"/>
      <c r="H15" s="164"/>
      <c r="I15" s="164"/>
      <c r="O15" s="165">
        <v>1</v>
      </c>
    </row>
    <row r="16" spans="1:104" x14ac:dyDescent="0.2">
      <c r="A16" s="166">
        <v>3</v>
      </c>
      <c r="B16" s="167" t="s">
        <v>95</v>
      </c>
      <c r="C16" s="168" t="s">
        <v>96</v>
      </c>
      <c r="D16" s="169" t="s">
        <v>97</v>
      </c>
      <c r="E16" s="170">
        <v>3</v>
      </c>
      <c r="F16" s="206"/>
      <c r="G16" s="171">
        <f>E16*F16</f>
        <v>0</v>
      </c>
      <c r="O16" s="165">
        <v>2</v>
      </c>
      <c r="AA16" s="143">
        <v>1</v>
      </c>
      <c r="AB16" s="143">
        <v>1</v>
      </c>
      <c r="AC16" s="143">
        <v>1</v>
      </c>
      <c r="AZ16" s="143">
        <v>1</v>
      </c>
      <c r="BA16" s="143">
        <f>IF(AZ16=1,G16,0)</f>
        <v>0</v>
      </c>
      <c r="BB16" s="143">
        <f>IF(AZ16=2,G16,0)</f>
        <v>0</v>
      </c>
      <c r="BC16" s="143">
        <f>IF(AZ16=3,G16,0)</f>
        <v>0</v>
      </c>
      <c r="BD16" s="143">
        <f>IF(AZ16=4,G16,0)</f>
        <v>0</v>
      </c>
      <c r="BE16" s="143">
        <f>IF(AZ16=5,G16,0)</f>
        <v>0</v>
      </c>
      <c r="CA16" s="172">
        <v>1</v>
      </c>
      <c r="CB16" s="172">
        <v>1</v>
      </c>
      <c r="CZ16" s="143">
        <v>7.1300000000000001E-3</v>
      </c>
    </row>
    <row r="17" spans="1:104" x14ac:dyDescent="0.2">
      <c r="A17" s="173"/>
      <c r="B17" s="175"/>
      <c r="C17" s="230" t="s">
        <v>98</v>
      </c>
      <c r="D17" s="231"/>
      <c r="E17" s="176">
        <v>3</v>
      </c>
      <c r="F17" s="177"/>
      <c r="G17" s="178"/>
      <c r="M17" s="174" t="s">
        <v>98</v>
      </c>
      <c r="O17" s="165"/>
    </row>
    <row r="18" spans="1:104" ht="22.5" x14ac:dyDescent="0.2">
      <c r="A18" s="166">
        <v>4</v>
      </c>
      <c r="B18" s="167" t="s">
        <v>99</v>
      </c>
      <c r="C18" s="168" t="s">
        <v>100</v>
      </c>
      <c r="D18" s="169" t="s">
        <v>101</v>
      </c>
      <c r="E18" s="170">
        <v>3.3</v>
      </c>
      <c r="F18" s="206"/>
      <c r="G18" s="171">
        <f>E18*F18</f>
        <v>0</v>
      </c>
      <c r="O18" s="165">
        <v>2</v>
      </c>
      <c r="AA18" s="143">
        <v>1</v>
      </c>
      <c r="AB18" s="143">
        <v>1</v>
      </c>
      <c r="AC18" s="143">
        <v>1</v>
      </c>
      <c r="AZ18" s="143">
        <v>1</v>
      </c>
      <c r="BA18" s="143">
        <f>IF(AZ18=1,G18,0)</f>
        <v>0</v>
      </c>
      <c r="BB18" s="143">
        <f>IF(AZ18=2,G18,0)</f>
        <v>0</v>
      </c>
      <c r="BC18" s="143">
        <f>IF(AZ18=3,G18,0)</f>
        <v>0</v>
      </c>
      <c r="BD18" s="143">
        <f>IF(AZ18=4,G18,0)</f>
        <v>0</v>
      </c>
      <c r="BE18" s="143">
        <f>IF(AZ18=5,G18,0)</f>
        <v>0</v>
      </c>
      <c r="CA18" s="172">
        <v>1</v>
      </c>
      <c r="CB18" s="172">
        <v>1</v>
      </c>
      <c r="CZ18" s="143">
        <v>0.19237000000000001</v>
      </c>
    </row>
    <row r="19" spans="1:104" x14ac:dyDescent="0.2">
      <c r="A19" s="173"/>
      <c r="B19" s="175"/>
      <c r="C19" s="230" t="s">
        <v>102</v>
      </c>
      <c r="D19" s="231"/>
      <c r="E19" s="176">
        <v>3.3</v>
      </c>
      <c r="F19" s="177"/>
      <c r="G19" s="178"/>
      <c r="M19" s="174" t="s">
        <v>102</v>
      </c>
      <c r="O19" s="165"/>
    </row>
    <row r="20" spans="1:104" ht="22.5" x14ac:dyDescent="0.2">
      <c r="A20" s="166">
        <v>5</v>
      </c>
      <c r="B20" s="167" t="s">
        <v>103</v>
      </c>
      <c r="C20" s="168" t="s">
        <v>553</v>
      </c>
      <c r="D20" s="169" t="s">
        <v>85</v>
      </c>
      <c r="E20" s="170">
        <v>1.452</v>
      </c>
      <c r="F20" s="206"/>
      <c r="G20" s="171">
        <f>E20*F20</f>
        <v>0</v>
      </c>
      <c r="O20" s="165">
        <v>2</v>
      </c>
      <c r="AA20" s="143">
        <v>1</v>
      </c>
      <c r="AB20" s="143">
        <v>1</v>
      </c>
      <c r="AC20" s="143">
        <v>1</v>
      </c>
      <c r="AZ20" s="143">
        <v>1</v>
      </c>
      <c r="BA20" s="143">
        <f>IF(AZ20=1,G20,0)</f>
        <v>0</v>
      </c>
      <c r="BB20" s="143">
        <f>IF(AZ20=2,G20,0)</f>
        <v>0</v>
      </c>
      <c r="BC20" s="143">
        <f>IF(AZ20=3,G20,0)</f>
        <v>0</v>
      </c>
      <c r="BD20" s="143">
        <f>IF(AZ20=4,G20,0)</f>
        <v>0</v>
      </c>
      <c r="BE20" s="143">
        <f>IF(AZ20=5,G20,0)</f>
        <v>0</v>
      </c>
      <c r="CA20" s="172">
        <v>1</v>
      </c>
      <c r="CB20" s="172">
        <v>1</v>
      </c>
      <c r="CZ20" s="143">
        <v>9.4030000000000002E-2</v>
      </c>
    </row>
    <row r="21" spans="1:104" x14ac:dyDescent="0.2">
      <c r="A21" s="173"/>
      <c r="B21" s="175"/>
      <c r="C21" s="230" t="s">
        <v>104</v>
      </c>
      <c r="D21" s="231"/>
      <c r="E21" s="176">
        <v>1.452</v>
      </c>
      <c r="F21" s="177"/>
      <c r="G21" s="178"/>
      <c r="M21" s="174" t="s">
        <v>104</v>
      </c>
      <c r="O21" s="165"/>
    </row>
    <row r="22" spans="1:104" x14ac:dyDescent="0.2">
      <c r="A22" s="179"/>
      <c r="B22" s="180" t="s">
        <v>75</v>
      </c>
      <c r="C22" s="181" t="str">
        <f>CONCATENATE(B15," ",C15)</f>
        <v>3 Svislé a kompletní konstrukce</v>
      </c>
      <c r="D22" s="182"/>
      <c r="E22" s="183"/>
      <c r="F22" s="184"/>
      <c r="G22" s="185">
        <f>SUM(G15:G21)</f>
        <v>0</v>
      </c>
      <c r="O22" s="165">
        <v>4</v>
      </c>
      <c r="BA22" s="186">
        <f>SUM(BA15:BA21)</f>
        <v>0</v>
      </c>
      <c r="BB22" s="186">
        <f>SUM(BB15:BB21)</f>
        <v>0</v>
      </c>
      <c r="BC22" s="186">
        <f>SUM(BC15:BC21)</f>
        <v>0</v>
      </c>
      <c r="BD22" s="186">
        <f>SUM(BD15:BD21)</f>
        <v>0</v>
      </c>
      <c r="BE22" s="186">
        <f>SUM(BE15:BE21)</f>
        <v>0</v>
      </c>
    </row>
    <row r="23" spans="1:104" x14ac:dyDescent="0.2">
      <c r="A23" s="158" t="s">
        <v>74</v>
      </c>
      <c r="B23" s="159" t="s">
        <v>105</v>
      </c>
      <c r="C23" s="160" t="s">
        <v>106</v>
      </c>
      <c r="D23" s="161"/>
      <c r="E23" s="162"/>
      <c r="F23" s="162"/>
      <c r="G23" s="163"/>
      <c r="H23" s="164"/>
      <c r="I23" s="164"/>
      <c r="O23" s="165">
        <v>1</v>
      </c>
    </row>
    <row r="24" spans="1:104" ht="22.5" x14ac:dyDescent="0.2">
      <c r="A24" s="166">
        <v>6</v>
      </c>
      <c r="B24" s="167" t="s">
        <v>107</v>
      </c>
      <c r="C24" s="168" t="s">
        <v>552</v>
      </c>
      <c r="D24" s="169" t="s">
        <v>85</v>
      </c>
      <c r="E24" s="170">
        <v>16.41</v>
      </c>
      <c r="F24" s="206"/>
      <c r="G24" s="171">
        <f>E24*F24</f>
        <v>0</v>
      </c>
      <c r="O24" s="165">
        <v>2</v>
      </c>
      <c r="AA24" s="143">
        <v>1</v>
      </c>
      <c r="AB24" s="143">
        <v>1</v>
      </c>
      <c r="AC24" s="143">
        <v>1</v>
      </c>
      <c r="AZ24" s="143">
        <v>1</v>
      </c>
      <c r="BA24" s="143">
        <f>IF(AZ24=1,G24,0)</f>
        <v>0</v>
      </c>
      <c r="BB24" s="143">
        <f>IF(AZ24=2,G24,0)</f>
        <v>0</v>
      </c>
      <c r="BC24" s="143">
        <f>IF(AZ24=3,G24,0)</f>
        <v>0</v>
      </c>
      <c r="BD24" s="143">
        <f>IF(AZ24=4,G24,0)</f>
        <v>0</v>
      </c>
      <c r="BE24" s="143">
        <f>IF(AZ24=5,G24,0)</f>
        <v>0</v>
      </c>
      <c r="CA24" s="172">
        <v>1</v>
      </c>
      <c r="CB24" s="172">
        <v>1</v>
      </c>
      <c r="CZ24" s="143">
        <v>0.11219</v>
      </c>
    </row>
    <row r="25" spans="1:104" x14ac:dyDescent="0.2">
      <c r="A25" s="173"/>
      <c r="B25" s="175"/>
      <c r="C25" s="230" t="s">
        <v>108</v>
      </c>
      <c r="D25" s="231"/>
      <c r="E25" s="176">
        <v>26.135999999999999</v>
      </c>
      <c r="F25" s="177"/>
      <c r="G25" s="178"/>
      <c r="M25" s="174" t="s">
        <v>108</v>
      </c>
      <c r="O25" s="165"/>
    </row>
    <row r="26" spans="1:104" x14ac:dyDescent="0.2">
      <c r="A26" s="173"/>
      <c r="B26" s="175"/>
      <c r="C26" s="230" t="s">
        <v>109</v>
      </c>
      <c r="D26" s="231"/>
      <c r="E26" s="176">
        <v>-1.3520000000000001</v>
      </c>
      <c r="F26" s="177"/>
      <c r="G26" s="178"/>
      <c r="M26" s="174" t="s">
        <v>109</v>
      </c>
      <c r="O26" s="165"/>
    </row>
    <row r="27" spans="1:104" x14ac:dyDescent="0.2">
      <c r="A27" s="173"/>
      <c r="B27" s="175"/>
      <c r="C27" s="230" t="s">
        <v>110</v>
      </c>
      <c r="D27" s="231"/>
      <c r="E27" s="176">
        <v>-3.1240000000000001</v>
      </c>
      <c r="F27" s="177"/>
      <c r="G27" s="178"/>
      <c r="M27" s="174" t="s">
        <v>110</v>
      </c>
      <c r="O27" s="165"/>
    </row>
    <row r="28" spans="1:104" x14ac:dyDescent="0.2">
      <c r="A28" s="173"/>
      <c r="B28" s="175"/>
      <c r="C28" s="230" t="s">
        <v>111</v>
      </c>
      <c r="D28" s="231"/>
      <c r="E28" s="176">
        <v>-2.0699999999999998</v>
      </c>
      <c r="F28" s="177"/>
      <c r="G28" s="178"/>
      <c r="M28" s="174" t="s">
        <v>111</v>
      </c>
      <c r="O28" s="165"/>
    </row>
    <row r="29" spans="1:104" x14ac:dyDescent="0.2">
      <c r="A29" s="173"/>
      <c r="B29" s="175"/>
      <c r="C29" s="230" t="s">
        <v>112</v>
      </c>
      <c r="D29" s="231"/>
      <c r="E29" s="176">
        <v>-1.54</v>
      </c>
      <c r="F29" s="177"/>
      <c r="G29" s="178"/>
      <c r="M29" s="174" t="s">
        <v>112</v>
      </c>
      <c r="O29" s="165"/>
    </row>
    <row r="30" spans="1:104" x14ac:dyDescent="0.2">
      <c r="A30" s="173"/>
      <c r="B30" s="175"/>
      <c r="C30" s="230" t="s">
        <v>113</v>
      </c>
      <c r="D30" s="231"/>
      <c r="E30" s="176">
        <v>-0.81200000000000006</v>
      </c>
      <c r="F30" s="177"/>
      <c r="G30" s="178"/>
      <c r="M30" s="174" t="s">
        <v>113</v>
      </c>
      <c r="O30" s="165"/>
    </row>
    <row r="31" spans="1:104" x14ac:dyDescent="0.2">
      <c r="A31" s="173"/>
      <c r="B31" s="175"/>
      <c r="C31" s="230" t="s">
        <v>114</v>
      </c>
      <c r="D31" s="231"/>
      <c r="E31" s="176">
        <v>-0.82799999999999996</v>
      </c>
      <c r="F31" s="177"/>
      <c r="G31" s="178"/>
      <c r="M31" s="174" t="s">
        <v>114</v>
      </c>
      <c r="O31" s="165"/>
    </row>
    <row r="32" spans="1:104" x14ac:dyDescent="0.2">
      <c r="A32" s="166">
        <v>7</v>
      </c>
      <c r="B32" s="167" t="s">
        <v>115</v>
      </c>
      <c r="C32" s="168" t="s">
        <v>116</v>
      </c>
      <c r="D32" s="169" t="s">
        <v>101</v>
      </c>
      <c r="E32" s="170">
        <v>6.6</v>
      </c>
      <c r="F32" s="206"/>
      <c r="G32" s="171">
        <f>E32*F32</f>
        <v>0</v>
      </c>
      <c r="O32" s="165">
        <v>2</v>
      </c>
      <c r="AA32" s="143">
        <v>1</v>
      </c>
      <c r="AB32" s="143">
        <v>1</v>
      </c>
      <c r="AC32" s="143">
        <v>1</v>
      </c>
      <c r="AZ32" s="143">
        <v>1</v>
      </c>
      <c r="BA32" s="143">
        <f>IF(AZ32=1,G32,0)</f>
        <v>0</v>
      </c>
      <c r="BB32" s="143">
        <f>IF(AZ32=2,G32,0)</f>
        <v>0</v>
      </c>
      <c r="BC32" s="143">
        <f>IF(AZ32=3,G32,0)</f>
        <v>0</v>
      </c>
      <c r="BD32" s="143">
        <f>IF(AZ32=4,G32,0)</f>
        <v>0</v>
      </c>
      <c r="BE32" s="143">
        <f>IF(AZ32=5,G32,0)</f>
        <v>0</v>
      </c>
      <c r="CA32" s="172">
        <v>1</v>
      </c>
      <c r="CB32" s="172">
        <v>1</v>
      </c>
      <c r="CZ32" s="143">
        <v>8.0000000000000007E-5</v>
      </c>
    </row>
    <row r="33" spans="1:104" x14ac:dyDescent="0.2">
      <c r="A33" s="173"/>
      <c r="B33" s="175"/>
      <c r="C33" s="230" t="s">
        <v>117</v>
      </c>
      <c r="D33" s="231"/>
      <c r="E33" s="176">
        <v>6.6</v>
      </c>
      <c r="F33" s="177"/>
      <c r="G33" s="178"/>
      <c r="M33" s="174" t="s">
        <v>117</v>
      </c>
      <c r="O33" s="165"/>
    </row>
    <row r="34" spans="1:104" ht="22.5" x14ac:dyDescent="0.2">
      <c r="A34" s="166">
        <v>8</v>
      </c>
      <c r="B34" s="167" t="s">
        <v>118</v>
      </c>
      <c r="C34" s="168" t="s">
        <v>119</v>
      </c>
      <c r="D34" s="169" t="s">
        <v>97</v>
      </c>
      <c r="E34" s="170">
        <v>3</v>
      </c>
      <c r="F34" s="206"/>
      <c r="G34" s="171">
        <f>E34*F34</f>
        <v>0</v>
      </c>
      <c r="O34" s="165">
        <v>2</v>
      </c>
      <c r="AA34" s="143">
        <v>3</v>
      </c>
      <c r="AB34" s="143">
        <v>1</v>
      </c>
      <c r="AC34" s="143" t="s">
        <v>118</v>
      </c>
      <c r="AZ34" s="143">
        <v>1</v>
      </c>
      <c r="BA34" s="143">
        <f>IF(AZ34=1,G34,0)</f>
        <v>0</v>
      </c>
      <c r="BB34" s="143">
        <f>IF(AZ34=2,G34,0)</f>
        <v>0</v>
      </c>
      <c r="BC34" s="143">
        <f>IF(AZ34=3,G34,0)</f>
        <v>0</v>
      </c>
      <c r="BD34" s="143">
        <f>IF(AZ34=4,G34,0)</f>
        <v>0</v>
      </c>
      <c r="BE34" s="143">
        <f>IF(AZ34=5,G34,0)</f>
        <v>0</v>
      </c>
      <c r="CA34" s="172">
        <v>3</v>
      </c>
      <c r="CB34" s="172">
        <v>1</v>
      </c>
      <c r="CZ34" s="143">
        <v>1.9E-2</v>
      </c>
    </row>
    <row r="35" spans="1:104" x14ac:dyDescent="0.2">
      <c r="A35" s="179"/>
      <c r="B35" s="180" t="s">
        <v>75</v>
      </c>
      <c r="C35" s="181" t="str">
        <f>CONCATENATE(B23," ",C23)</f>
        <v>34 Stěny a příčky</v>
      </c>
      <c r="D35" s="182"/>
      <c r="E35" s="183"/>
      <c r="F35" s="184"/>
      <c r="G35" s="185">
        <f>SUM(G23:G34)</f>
        <v>0</v>
      </c>
      <c r="O35" s="165">
        <v>4</v>
      </c>
      <c r="BA35" s="186">
        <f>SUM(BA23:BA34)</f>
        <v>0</v>
      </c>
      <c r="BB35" s="186">
        <f>SUM(BB23:BB34)</f>
        <v>0</v>
      </c>
      <c r="BC35" s="186">
        <f>SUM(BC23:BC34)</f>
        <v>0</v>
      </c>
      <c r="BD35" s="186">
        <f>SUM(BD23:BD34)</f>
        <v>0</v>
      </c>
      <c r="BE35" s="186">
        <f>SUM(BE23:BE34)</f>
        <v>0</v>
      </c>
    </row>
    <row r="36" spans="1:104" x14ac:dyDescent="0.2">
      <c r="A36" s="158" t="s">
        <v>74</v>
      </c>
      <c r="B36" s="159" t="s">
        <v>120</v>
      </c>
      <c r="C36" s="160" t="s">
        <v>121</v>
      </c>
      <c r="D36" s="161"/>
      <c r="E36" s="162"/>
      <c r="F36" s="162"/>
      <c r="G36" s="163"/>
      <c r="H36" s="164"/>
      <c r="I36" s="164"/>
      <c r="O36" s="165">
        <v>1</v>
      </c>
    </row>
    <row r="37" spans="1:104" x14ac:dyDescent="0.2">
      <c r="A37" s="166">
        <v>9</v>
      </c>
      <c r="B37" s="167" t="s">
        <v>122</v>
      </c>
      <c r="C37" s="168" t="s">
        <v>123</v>
      </c>
      <c r="D37" s="169" t="s">
        <v>97</v>
      </c>
      <c r="E37" s="170">
        <v>2</v>
      </c>
      <c r="F37" s="206"/>
      <c r="G37" s="171">
        <f>E37*F37</f>
        <v>0</v>
      </c>
      <c r="O37" s="165">
        <v>2</v>
      </c>
      <c r="AA37" s="143">
        <v>1</v>
      </c>
      <c r="AB37" s="143">
        <v>1</v>
      </c>
      <c r="AC37" s="143">
        <v>1</v>
      </c>
      <c r="AZ37" s="143">
        <v>1</v>
      </c>
      <c r="BA37" s="143">
        <f>IF(AZ37=1,G37,0)</f>
        <v>0</v>
      </c>
      <c r="BB37" s="143">
        <f>IF(AZ37=2,G37,0)</f>
        <v>0</v>
      </c>
      <c r="BC37" s="143">
        <f>IF(AZ37=3,G37,0)</f>
        <v>0</v>
      </c>
      <c r="BD37" s="143">
        <f>IF(AZ37=4,G37,0)</f>
        <v>0</v>
      </c>
      <c r="BE37" s="143">
        <f>IF(AZ37=5,G37,0)</f>
        <v>0</v>
      </c>
      <c r="CA37" s="172">
        <v>1</v>
      </c>
      <c r="CB37" s="172">
        <v>1</v>
      </c>
      <c r="CZ37" s="143">
        <v>2.3980000000000001E-2</v>
      </c>
    </row>
    <row r="38" spans="1:104" x14ac:dyDescent="0.2">
      <c r="A38" s="179"/>
      <c r="B38" s="180" t="s">
        <v>75</v>
      </c>
      <c r="C38" s="181" t="str">
        <f>CONCATENATE(B36," ",C36)</f>
        <v>4 Vodorovné konstrukce</v>
      </c>
      <c r="D38" s="182"/>
      <c r="E38" s="183"/>
      <c r="F38" s="184"/>
      <c r="G38" s="185">
        <f>SUM(G36:G37)</f>
        <v>0</v>
      </c>
      <c r="O38" s="165">
        <v>4</v>
      </c>
      <c r="BA38" s="186">
        <f>SUM(BA36:BA37)</f>
        <v>0</v>
      </c>
      <c r="BB38" s="186">
        <f>SUM(BB36:BB37)</f>
        <v>0</v>
      </c>
      <c r="BC38" s="186">
        <f>SUM(BC36:BC37)</f>
        <v>0</v>
      </c>
      <c r="BD38" s="186">
        <f>SUM(BD36:BD37)</f>
        <v>0</v>
      </c>
      <c r="BE38" s="186">
        <f>SUM(BE36:BE37)</f>
        <v>0</v>
      </c>
    </row>
    <row r="39" spans="1:104" x14ac:dyDescent="0.2">
      <c r="A39" s="158" t="s">
        <v>74</v>
      </c>
      <c r="B39" s="159" t="s">
        <v>124</v>
      </c>
      <c r="C39" s="160" t="s">
        <v>125</v>
      </c>
      <c r="D39" s="161"/>
      <c r="E39" s="162"/>
      <c r="F39" s="162"/>
      <c r="G39" s="163"/>
      <c r="H39" s="164"/>
      <c r="I39" s="164"/>
      <c r="O39" s="165">
        <v>1</v>
      </c>
    </row>
    <row r="40" spans="1:104" ht="22.5" x14ac:dyDescent="0.2">
      <c r="A40" s="166">
        <v>10</v>
      </c>
      <c r="B40" s="167" t="s">
        <v>126</v>
      </c>
      <c r="C40" s="168" t="s">
        <v>551</v>
      </c>
      <c r="D40" s="169" t="s">
        <v>85</v>
      </c>
      <c r="E40" s="170">
        <v>18.181999999999999</v>
      </c>
      <c r="F40" s="206"/>
      <c r="G40" s="171">
        <f>E40*F40</f>
        <v>0</v>
      </c>
      <c r="O40" s="165">
        <v>2</v>
      </c>
      <c r="AA40" s="143">
        <v>1</v>
      </c>
      <c r="AB40" s="143">
        <v>1</v>
      </c>
      <c r="AC40" s="143">
        <v>1</v>
      </c>
      <c r="AZ40" s="143">
        <v>1</v>
      </c>
      <c r="BA40" s="143">
        <f>IF(AZ40=1,G40,0)</f>
        <v>0</v>
      </c>
      <c r="BB40" s="143">
        <f>IF(AZ40=2,G40,0)</f>
        <v>0</v>
      </c>
      <c r="BC40" s="143">
        <f>IF(AZ40=3,G40,0)</f>
        <v>0</v>
      </c>
      <c r="BD40" s="143">
        <f>IF(AZ40=4,G40,0)</f>
        <v>0</v>
      </c>
      <c r="BE40" s="143">
        <f>IF(AZ40=5,G40,0)</f>
        <v>0</v>
      </c>
      <c r="CA40" s="172">
        <v>1</v>
      </c>
      <c r="CB40" s="172">
        <v>1</v>
      </c>
      <c r="CZ40" s="143">
        <v>3.8E-3</v>
      </c>
    </row>
    <row r="41" spans="1:104" x14ac:dyDescent="0.2">
      <c r="A41" s="173"/>
      <c r="B41" s="175"/>
      <c r="C41" s="230" t="s">
        <v>127</v>
      </c>
      <c r="D41" s="231"/>
      <c r="E41" s="176">
        <v>26.268000000000001</v>
      </c>
      <c r="F41" s="177"/>
      <c r="G41" s="178"/>
      <c r="M41" s="174" t="s">
        <v>127</v>
      </c>
      <c r="O41" s="165"/>
    </row>
    <row r="42" spans="1:104" x14ac:dyDescent="0.2">
      <c r="A42" s="173"/>
      <c r="B42" s="175"/>
      <c r="C42" s="230" t="s">
        <v>109</v>
      </c>
      <c r="D42" s="231"/>
      <c r="E42" s="176">
        <v>-1.3520000000000001</v>
      </c>
      <c r="F42" s="177"/>
      <c r="G42" s="178"/>
      <c r="M42" s="174" t="s">
        <v>109</v>
      </c>
      <c r="O42" s="165"/>
    </row>
    <row r="43" spans="1:104" x14ac:dyDescent="0.2">
      <c r="A43" s="173"/>
      <c r="B43" s="175"/>
      <c r="C43" s="230" t="s">
        <v>110</v>
      </c>
      <c r="D43" s="231"/>
      <c r="E43" s="176">
        <v>-3.1240000000000001</v>
      </c>
      <c r="F43" s="177"/>
      <c r="G43" s="178"/>
      <c r="M43" s="174" t="s">
        <v>110</v>
      </c>
      <c r="O43" s="165"/>
    </row>
    <row r="44" spans="1:104" x14ac:dyDescent="0.2">
      <c r="A44" s="173"/>
      <c r="B44" s="175"/>
      <c r="C44" s="230" t="s">
        <v>111</v>
      </c>
      <c r="D44" s="231"/>
      <c r="E44" s="176">
        <v>-2.0699999999999998</v>
      </c>
      <c r="F44" s="177"/>
      <c r="G44" s="178"/>
      <c r="M44" s="174" t="s">
        <v>111</v>
      </c>
      <c r="O44" s="165"/>
    </row>
    <row r="45" spans="1:104" x14ac:dyDescent="0.2">
      <c r="A45" s="173"/>
      <c r="B45" s="175"/>
      <c r="C45" s="230" t="s">
        <v>112</v>
      </c>
      <c r="D45" s="231"/>
      <c r="E45" s="176">
        <v>-1.54</v>
      </c>
      <c r="F45" s="177"/>
      <c r="G45" s="178"/>
      <c r="M45" s="174" t="s">
        <v>112</v>
      </c>
      <c r="O45" s="165"/>
    </row>
    <row r="46" spans="1:104" x14ac:dyDescent="0.2">
      <c r="A46" s="166">
        <v>11</v>
      </c>
      <c r="B46" s="167" t="s">
        <v>128</v>
      </c>
      <c r="C46" s="168" t="s">
        <v>550</v>
      </c>
      <c r="D46" s="169" t="s">
        <v>85</v>
      </c>
      <c r="E46" s="170">
        <v>18.181999999999999</v>
      </c>
      <c r="F46" s="206"/>
      <c r="G46" s="171">
        <f>E46*F46</f>
        <v>0</v>
      </c>
      <c r="O46" s="165">
        <v>2</v>
      </c>
      <c r="AA46" s="143">
        <v>1</v>
      </c>
      <c r="AB46" s="143">
        <v>1</v>
      </c>
      <c r="AC46" s="143">
        <v>1</v>
      </c>
      <c r="AZ46" s="143">
        <v>1</v>
      </c>
      <c r="BA46" s="143">
        <f>IF(AZ46=1,G46,0)</f>
        <v>0</v>
      </c>
      <c r="BB46" s="143">
        <f>IF(AZ46=2,G46,0)</f>
        <v>0</v>
      </c>
      <c r="BC46" s="143">
        <f>IF(AZ46=3,G46,0)</f>
        <v>0</v>
      </c>
      <c r="BD46" s="143">
        <f>IF(AZ46=4,G46,0)</f>
        <v>0</v>
      </c>
      <c r="BE46" s="143">
        <f>IF(AZ46=5,G46,0)</f>
        <v>0</v>
      </c>
      <c r="CA46" s="172">
        <v>1</v>
      </c>
      <c r="CB46" s="172">
        <v>1</v>
      </c>
      <c r="CZ46" s="143">
        <v>1.2999999999999999E-4</v>
      </c>
    </row>
    <row r="47" spans="1:104" x14ac:dyDescent="0.2">
      <c r="A47" s="166">
        <v>12</v>
      </c>
      <c r="B47" s="167" t="s">
        <v>129</v>
      </c>
      <c r="C47" s="168" t="s">
        <v>130</v>
      </c>
      <c r="D47" s="169" t="s">
        <v>85</v>
      </c>
      <c r="E47" s="170">
        <v>8.0860000000000003</v>
      </c>
      <c r="F47" s="206"/>
      <c r="G47" s="171">
        <f>E47*F47</f>
        <v>0</v>
      </c>
      <c r="O47" s="165">
        <v>2</v>
      </c>
      <c r="AA47" s="143">
        <v>1</v>
      </c>
      <c r="AB47" s="143">
        <v>1</v>
      </c>
      <c r="AC47" s="143">
        <v>1</v>
      </c>
      <c r="AZ47" s="143">
        <v>1</v>
      </c>
      <c r="BA47" s="143">
        <f>IF(AZ47=1,G47,0)</f>
        <v>0</v>
      </c>
      <c r="BB47" s="143">
        <f>IF(AZ47=2,G47,0)</f>
        <v>0</v>
      </c>
      <c r="BC47" s="143">
        <f>IF(AZ47=3,G47,0)</f>
        <v>0</v>
      </c>
      <c r="BD47" s="143">
        <f>IF(AZ47=4,G47,0)</f>
        <v>0</v>
      </c>
      <c r="BE47" s="143">
        <f>IF(AZ47=5,G47,0)</f>
        <v>0</v>
      </c>
      <c r="CA47" s="172">
        <v>1</v>
      </c>
      <c r="CB47" s="172">
        <v>1</v>
      </c>
      <c r="CZ47" s="143">
        <v>4.0000000000000003E-5</v>
      </c>
    </row>
    <row r="48" spans="1:104" x14ac:dyDescent="0.2">
      <c r="A48" s="173"/>
      <c r="B48" s="175"/>
      <c r="C48" s="230" t="s">
        <v>131</v>
      </c>
      <c r="D48" s="231"/>
      <c r="E48" s="176">
        <v>2.0699999999999998</v>
      </c>
      <c r="F48" s="177"/>
      <c r="G48" s="178"/>
      <c r="M48" s="174" t="s">
        <v>131</v>
      </c>
      <c r="O48" s="165"/>
    </row>
    <row r="49" spans="1:104" x14ac:dyDescent="0.2">
      <c r="A49" s="173"/>
      <c r="B49" s="175"/>
      <c r="C49" s="230" t="s">
        <v>132</v>
      </c>
      <c r="D49" s="231"/>
      <c r="E49" s="176">
        <v>4.476</v>
      </c>
      <c r="F49" s="177"/>
      <c r="G49" s="178"/>
      <c r="M49" s="174" t="s">
        <v>132</v>
      </c>
      <c r="O49" s="165"/>
    </row>
    <row r="50" spans="1:104" x14ac:dyDescent="0.2">
      <c r="A50" s="173"/>
      <c r="B50" s="175"/>
      <c r="C50" s="230" t="s">
        <v>133</v>
      </c>
      <c r="D50" s="231"/>
      <c r="E50" s="176">
        <v>1.54</v>
      </c>
      <c r="F50" s="177"/>
      <c r="G50" s="178"/>
      <c r="M50" s="174" t="s">
        <v>133</v>
      </c>
      <c r="O50" s="165"/>
    </row>
    <row r="51" spans="1:104" ht="22.5" x14ac:dyDescent="0.2">
      <c r="A51" s="166">
        <v>13</v>
      </c>
      <c r="B51" s="167" t="s">
        <v>134</v>
      </c>
      <c r="C51" s="168" t="s">
        <v>135</v>
      </c>
      <c r="D51" s="169" t="s">
        <v>101</v>
      </c>
      <c r="E51" s="170">
        <v>0.8</v>
      </c>
      <c r="F51" s="206"/>
      <c r="G51" s="171">
        <f>E51*F51</f>
        <v>0</v>
      </c>
      <c r="O51" s="165">
        <v>2</v>
      </c>
      <c r="AA51" s="143">
        <v>1</v>
      </c>
      <c r="AB51" s="143">
        <v>1</v>
      </c>
      <c r="AC51" s="143">
        <v>1</v>
      </c>
      <c r="AZ51" s="143">
        <v>1</v>
      </c>
      <c r="BA51" s="143">
        <f>IF(AZ51=1,G51,0)</f>
        <v>0</v>
      </c>
      <c r="BB51" s="143">
        <f>IF(AZ51=2,G51,0)</f>
        <v>0</v>
      </c>
      <c r="BC51" s="143">
        <f>IF(AZ51=3,G51,0)</f>
        <v>0</v>
      </c>
      <c r="BD51" s="143">
        <f>IF(AZ51=4,G51,0)</f>
        <v>0</v>
      </c>
      <c r="BE51" s="143">
        <f>IF(AZ51=5,G51,0)</f>
        <v>0</v>
      </c>
      <c r="CA51" s="172">
        <v>1</v>
      </c>
      <c r="CB51" s="172">
        <v>1</v>
      </c>
      <c r="CZ51" s="143">
        <v>1.5399999999999999E-3</v>
      </c>
    </row>
    <row r="52" spans="1:104" x14ac:dyDescent="0.2">
      <c r="A52" s="173"/>
      <c r="B52" s="175"/>
      <c r="C52" s="230" t="s">
        <v>136</v>
      </c>
      <c r="D52" s="231"/>
      <c r="E52" s="176">
        <v>0.8</v>
      </c>
      <c r="F52" s="177"/>
      <c r="G52" s="178"/>
      <c r="M52" s="174" t="s">
        <v>136</v>
      </c>
      <c r="O52" s="165"/>
    </row>
    <row r="53" spans="1:104" ht="22.5" x14ac:dyDescent="0.2">
      <c r="A53" s="166">
        <v>14</v>
      </c>
      <c r="B53" s="167" t="s">
        <v>137</v>
      </c>
      <c r="C53" s="168" t="s">
        <v>549</v>
      </c>
      <c r="D53" s="169" t="s">
        <v>85</v>
      </c>
      <c r="E53" s="170">
        <v>20.405999999999999</v>
      </c>
      <c r="F53" s="206"/>
      <c r="G53" s="171">
        <f>E53*F53</f>
        <v>0</v>
      </c>
      <c r="O53" s="165">
        <v>2</v>
      </c>
      <c r="AA53" s="143">
        <v>1</v>
      </c>
      <c r="AB53" s="143">
        <v>1</v>
      </c>
      <c r="AC53" s="143">
        <v>1</v>
      </c>
      <c r="AZ53" s="143">
        <v>1</v>
      </c>
      <c r="BA53" s="143">
        <f>IF(AZ53=1,G53,0)</f>
        <v>0</v>
      </c>
      <c r="BB53" s="143">
        <f>IF(AZ53=2,G53,0)</f>
        <v>0</v>
      </c>
      <c r="BC53" s="143">
        <f>IF(AZ53=3,G53,0)</f>
        <v>0</v>
      </c>
      <c r="BD53" s="143">
        <f>IF(AZ53=4,G53,0)</f>
        <v>0</v>
      </c>
      <c r="BE53" s="143">
        <f>IF(AZ53=5,G53,0)</f>
        <v>0</v>
      </c>
      <c r="CA53" s="172">
        <v>1</v>
      </c>
      <c r="CB53" s="172">
        <v>1</v>
      </c>
      <c r="CZ53" s="143">
        <v>3.6099999999999999E-3</v>
      </c>
    </row>
    <row r="54" spans="1:104" x14ac:dyDescent="0.2">
      <c r="A54" s="173"/>
      <c r="B54" s="175"/>
      <c r="C54" s="230" t="s">
        <v>127</v>
      </c>
      <c r="D54" s="231"/>
      <c r="E54" s="176">
        <v>26.268000000000001</v>
      </c>
      <c r="F54" s="177"/>
      <c r="G54" s="178"/>
      <c r="M54" s="174" t="s">
        <v>127</v>
      </c>
      <c r="O54" s="165"/>
    </row>
    <row r="55" spans="1:104" x14ac:dyDescent="0.2">
      <c r="A55" s="173"/>
      <c r="B55" s="175"/>
      <c r="C55" s="230" t="s">
        <v>109</v>
      </c>
      <c r="D55" s="231"/>
      <c r="E55" s="176">
        <v>-1.3520000000000001</v>
      </c>
      <c r="F55" s="177"/>
      <c r="G55" s="178"/>
      <c r="M55" s="174" t="s">
        <v>109</v>
      </c>
      <c r="O55" s="165"/>
    </row>
    <row r="56" spans="1:104" x14ac:dyDescent="0.2">
      <c r="A56" s="173"/>
      <c r="B56" s="175"/>
      <c r="C56" s="230" t="s">
        <v>110</v>
      </c>
      <c r="D56" s="231"/>
      <c r="E56" s="176">
        <v>-3.1240000000000001</v>
      </c>
      <c r="F56" s="177"/>
      <c r="G56" s="178"/>
      <c r="M56" s="174" t="s">
        <v>110</v>
      </c>
      <c r="O56" s="165"/>
    </row>
    <row r="57" spans="1:104" x14ac:dyDescent="0.2">
      <c r="A57" s="173"/>
      <c r="B57" s="175"/>
      <c r="C57" s="230" t="s">
        <v>111</v>
      </c>
      <c r="D57" s="231"/>
      <c r="E57" s="176">
        <v>-2.0699999999999998</v>
      </c>
      <c r="F57" s="177"/>
      <c r="G57" s="178"/>
      <c r="M57" s="174" t="s">
        <v>111</v>
      </c>
      <c r="O57" s="165"/>
    </row>
    <row r="58" spans="1:104" x14ac:dyDescent="0.2">
      <c r="A58" s="173"/>
      <c r="B58" s="175"/>
      <c r="C58" s="230" t="s">
        <v>112</v>
      </c>
      <c r="D58" s="231"/>
      <c r="E58" s="176">
        <v>-1.54</v>
      </c>
      <c r="F58" s="177"/>
      <c r="G58" s="178"/>
      <c r="M58" s="174" t="s">
        <v>112</v>
      </c>
      <c r="O58" s="165"/>
    </row>
    <row r="59" spans="1:104" x14ac:dyDescent="0.2">
      <c r="A59" s="173"/>
      <c r="B59" s="175"/>
      <c r="C59" s="230" t="s">
        <v>138</v>
      </c>
      <c r="D59" s="231"/>
      <c r="E59" s="176">
        <v>0.54079999999999995</v>
      </c>
      <c r="F59" s="177"/>
      <c r="G59" s="178"/>
      <c r="M59" s="174" t="s">
        <v>138</v>
      </c>
      <c r="O59" s="165"/>
    </row>
    <row r="60" spans="1:104" x14ac:dyDescent="0.2">
      <c r="A60" s="173"/>
      <c r="B60" s="175"/>
      <c r="C60" s="230" t="s">
        <v>139</v>
      </c>
      <c r="D60" s="231"/>
      <c r="E60" s="176">
        <v>0.45440000000000003</v>
      </c>
      <c r="F60" s="177"/>
      <c r="G60" s="178"/>
      <c r="M60" s="174" t="s">
        <v>139</v>
      </c>
      <c r="O60" s="165"/>
    </row>
    <row r="61" spans="1:104" x14ac:dyDescent="0.2">
      <c r="A61" s="173"/>
      <c r="B61" s="175"/>
      <c r="C61" s="230" t="s">
        <v>140</v>
      </c>
      <c r="D61" s="231"/>
      <c r="E61" s="176">
        <v>0.73599999999999999</v>
      </c>
      <c r="F61" s="177"/>
      <c r="G61" s="178"/>
      <c r="M61" s="174" t="s">
        <v>140</v>
      </c>
      <c r="O61" s="165"/>
    </row>
    <row r="62" spans="1:104" x14ac:dyDescent="0.2">
      <c r="A62" s="173"/>
      <c r="B62" s="175"/>
      <c r="C62" s="230" t="s">
        <v>141</v>
      </c>
      <c r="D62" s="231"/>
      <c r="E62" s="176">
        <v>0.49280000000000002</v>
      </c>
      <c r="F62" s="177"/>
      <c r="G62" s="178"/>
      <c r="M62" s="174" t="s">
        <v>141</v>
      </c>
      <c r="O62" s="165"/>
    </row>
    <row r="63" spans="1:104" x14ac:dyDescent="0.2">
      <c r="A63" s="179"/>
      <c r="B63" s="180" t="s">
        <v>75</v>
      </c>
      <c r="C63" s="181" t="str">
        <f>CONCATENATE(B39," ",C39)</f>
        <v>61 Upravy povrchů vnitřní</v>
      </c>
      <c r="D63" s="182"/>
      <c r="E63" s="183"/>
      <c r="F63" s="184"/>
      <c r="G63" s="185">
        <f>SUM(G39:G62)</f>
        <v>0</v>
      </c>
      <c r="O63" s="165">
        <v>4</v>
      </c>
      <c r="BA63" s="186">
        <f>SUM(BA39:BA62)</f>
        <v>0</v>
      </c>
      <c r="BB63" s="186">
        <f>SUM(BB39:BB62)</f>
        <v>0</v>
      </c>
      <c r="BC63" s="186">
        <f>SUM(BC39:BC62)</f>
        <v>0</v>
      </c>
      <c r="BD63" s="186">
        <f>SUM(BD39:BD62)</f>
        <v>0</v>
      </c>
      <c r="BE63" s="186">
        <f>SUM(BE39:BE62)</f>
        <v>0</v>
      </c>
    </row>
    <row r="64" spans="1:104" x14ac:dyDescent="0.2">
      <c r="A64" s="158" t="s">
        <v>74</v>
      </c>
      <c r="B64" s="159" t="s">
        <v>142</v>
      </c>
      <c r="C64" s="160" t="s">
        <v>143</v>
      </c>
      <c r="D64" s="161"/>
      <c r="E64" s="162"/>
      <c r="F64" s="162"/>
      <c r="G64" s="163"/>
      <c r="H64" s="164"/>
      <c r="I64" s="164"/>
      <c r="O64" s="165">
        <v>1</v>
      </c>
    </row>
    <row r="65" spans="1:104" x14ac:dyDescent="0.2">
      <c r="A65" s="166">
        <v>15</v>
      </c>
      <c r="B65" s="167" t="s">
        <v>144</v>
      </c>
      <c r="C65" s="168" t="s">
        <v>548</v>
      </c>
      <c r="D65" s="169" t="s">
        <v>85</v>
      </c>
      <c r="E65" s="170">
        <v>0.72</v>
      </c>
      <c r="F65" s="206"/>
      <c r="G65" s="171">
        <f>E65*F65</f>
        <v>0</v>
      </c>
      <c r="O65" s="165">
        <v>2</v>
      </c>
      <c r="AA65" s="143">
        <v>1</v>
      </c>
      <c r="AB65" s="143">
        <v>1</v>
      </c>
      <c r="AC65" s="143">
        <v>1</v>
      </c>
      <c r="AZ65" s="143">
        <v>1</v>
      </c>
      <c r="BA65" s="143">
        <f>IF(AZ65=1,G65,0)</f>
        <v>0</v>
      </c>
      <c r="BB65" s="143">
        <f>IF(AZ65=2,G65,0)</f>
        <v>0</v>
      </c>
      <c r="BC65" s="143">
        <f>IF(AZ65=3,G65,0)</f>
        <v>0</v>
      </c>
      <c r="BD65" s="143">
        <f>IF(AZ65=4,G65,0)</f>
        <v>0</v>
      </c>
      <c r="BE65" s="143">
        <f>IF(AZ65=5,G65,0)</f>
        <v>0</v>
      </c>
      <c r="CA65" s="172">
        <v>1</v>
      </c>
      <c r="CB65" s="172">
        <v>1</v>
      </c>
      <c r="CZ65" s="143">
        <v>6.1420000000000002E-2</v>
      </c>
    </row>
    <row r="66" spans="1:104" x14ac:dyDescent="0.2">
      <c r="A66" s="173"/>
      <c r="B66" s="175"/>
      <c r="C66" s="230" t="s">
        <v>145</v>
      </c>
      <c r="D66" s="231"/>
      <c r="E66" s="176">
        <v>0</v>
      </c>
      <c r="F66" s="177"/>
      <c r="G66" s="178"/>
      <c r="M66" s="174" t="s">
        <v>145</v>
      </c>
      <c r="O66" s="165"/>
    </row>
    <row r="67" spans="1:104" x14ac:dyDescent="0.2">
      <c r="A67" s="173"/>
      <c r="B67" s="175"/>
      <c r="C67" s="230" t="s">
        <v>146</v>
      </c>
      <c r="D67" s="231"/>
      <c r="E67" s="176">
        <v>0.72</v>
      </c>
      <c r="F67" s="177"/>
      <c r="G67" s="178"/>
      <c r="M67" s="174" t="s">
        <v>146</v>
      </c>
      <c r="O67" s="165"/>
    </row>
    <row r="68" spans="1:104" x14ac:dyDescent="0.2">
      <c r="A68" s="166">
        <v>16</v>
      </c>
      <c r="B68" s="167" t="s">
        <v>147</v>
      </c>
      <c r="C68" s="168" t="s">
        <v>148</v>
      </c>
      <c r="D68" s="169" t="s">
        <v>85</v>
      </c>
      <c r="E68" s="170">
        <v>6.8875000000000002</v>
      </c>
      <c r="F68" s="206"/>
      <c r="G68" s="171">
        <f>E68*F68</f>
        <v>0</v>
      </c>
      <c r="O68" s="165">
        <v>2</v>
      </c>
      <c r="AA68" s="143">
        <v>1</v>
      </c>
      <c r="AB68" s="143">
        <v>0</v>
      </c>
      <c r="AC68" s="143">
        <v>0</v>
      </c>
      <c r="AZ68" s="143">
        <v>1</v>
      </c>
      <c r="BA68" s="143">
        <f>IF(AZ68=1,G68,0)</f>
        <v>0</v>
      </c>
      <c r="BB68" s="143">
        <f>IF(AZ68=2,G68,0)</f>
        <v>0</v>
      </c>
      <c r="BC68" s="143">
        <f>IF(AZ68=3,G68,0)</f>
        <v>0</v>
      </c>
      <c r="BD68" s="143">
        <f>IF(AZ68=4,G68,0)</f>
        <v>0</v>
      </c>
      <c r="BE68" s="143">
        <f>IF(AZ68=5,G68,0)</f>
        <v>0</v>
      </c>
      <c r="CA68" s="172">
        <v>1</v>
      </c>
      <c r="CB68" s="172">
        <v>0</v>
      </c>
      <c r="CZ68" s="143">
        <v>9.8680000000000004E-2</v>
      </c>
    </row>
    <row r="69" spans="1:104" x14ac:dyDescent="0.2">
      <c r="A69" s="173"/>
      <c r="B69" s="175"/>
      <c r="C69" s="230" t="s">
        <v>149</v>
      </c>
      <c r="D69" s="231"/>
      <c r="E69" s="176">
        <v>6.8875000000000002</v>
      </c>
      <c r="F69" s="177"/>
      <c r="G69" s="178"/>
      <c r="M69" s="174" t="s">
        <v>149</v>
      </c>
      <c r="O69" s="165"/>
    </row>
    <row r="70" spans="1:104" x14ac:dyDescent="0.2">
      <c r="A70" s="179"/>
      <c r="B70" s="180" t="s">
        <v>75</v>
      </c>
      <c r="C70" s="181" t="str">
        <f>CONCATENATE(B64," ",C64)</f>
        <v>63 Podlahy a podlahové konstrukce</v>
      </c>
      <c r="D70" s="182"/>
      <c r="E70" s="183"/>
      <c r="F70" s="184"/>
      <c r="G70" s="185">
        <f>SUM(G64:G69)</f>
        <v>0</v>
      </c>
      <c r="O70" s="165">
        <v>4</v>
      </c>
      <c r="BA70" s="186">
        <f>SUM(BA64:BA69)</f>
        <v>0</v>
      </c>
      <c r="BB70" s="186">
        <f>SUM(BB64:BB69)</f>
        <v>0</v>
      </c>
      <c r="BC70" s="186">
        <f>SUM(BC64:BC69)</f>
        <v>0</v>
      </c>
      <c r="BD70" s="186">
        <f>SUM(BD64:BD69)</f>
        <v>0</v>
      </c>
      <c r="BE70" s="186">
        <f>SUM(BE64:BE69)</f>
        <v>0</v>
      </c>
    </row>
    <row r="71" spans="1:104" x14ac:dyDescent="0.2">
      <c r="A71" s="158" t="s">
        <v>74</v>
      </c>
      <c r="B71" s="159" t="s">
        <v>150</v>
      </c>
      <c r="C71" s="160" t="s">
        <v>151</v>
      </c>
      <c r="D71" s="161"/>
      <c r="E71" s="162"/>
      <c r="F71" s="162"/>
      <c r="G71" s="163"/>
      <c r="H71" s="164"/>
      <c r="I71" s="164"/>
      <c r="O71" s="165">
        <v>1</v>
      </c>
    </row>
    <row r="72" spans="1:104" x14ac:dyDescent="0.2">
      <c r="A72" s="166">
        <v>17</v>
      </c>
      <c r="B72" s="167" t="s">
        <v>152</v>
      </c>
      <c r="C72" s="168" t="s">
        <v>153</v>
      </c>
      <c r="D72" s="169" t="s">
        <v>85</v>
      </c>
      <c r="E72" s="170">
        <v>16.533000000000001</v>
      </c>
      <c r="F72" s="206"/>
      <c r="G72" s="171">
        <f>E72*F72</f>
        <v>0</v>
      </c>
      <c r="O72" s="165">
        <v>2</v>
      </c>
      <c r="AA72" s="143">
        <v>1</v>
      </c>
      <c r="AB72" s="143">
        <v>1</v>
      </c>
      <c r="AC72" s="143">
        <v>1</v>
      </c>
      <c r="AZ72" s="143">
        <v>1</v>
      </c>
      <c r="BA72" s="143">
        <f>IF(AZ72=1,G72,0)</f>
        <v>0</v>
      </c>
      <c r="BB72" s="143">
        <f>IF(AZ72=2,G72,0)</f>
        <v>0</v>
      </c>
      <c r="BC72" s="143">
        <f>IF(AZ72=3,G72,0)</f>
        <v>0</v>
      </c>
      <c r="BD72" s="143">
        <f>IF(AZ72=4,G72,0)</f>
        <v>0</v>
      </c>
      <c r="BE72" s="143">
        <f>IF(AZ72=5,G72,0)</f>
        <v>0</v>
      </c>
      <c r="CA72" s="172">
        <v>1</v>
      </c>
      <c r="CB72" s="172">
        <v>1</v>
      </c>
      <c r="CZ72" s="143">
        <v>1.2099999999999999E-3</v>
      </c>
    </row>
    <row r="73" spans="1:104" x14ac:dyDescent="0.2">
      <c r="A73" s="173"/>
      <c r="B73" s="175"/>
      <c r="C73" s="230" t="s">
        <v>154</v>
      </c>
      <c r="D73" s="231"/>
      <c r="E73" s="176">
        <v>8.7780000000000005</v>
      </c>
      <c r="F73" s="177"/>
      <c r="G73" s="178"/>
      <c r="M73" s="174" t="s">
        <v>154</v>
      </c>
      <c r="O73" s="165"/>
    </row>
    <row r="74" spans="1:104" x14ac:dyDescent="0.2">
      <c r="A74" s="173"/>
      <c r="B74" s="175"/>
      <c r="C74" s="230" t="s">
        <v>155</v>
      </c>
      <c r="D74" s="231"/>
      <c r="E74" s="176">
        <v>7.7549999999999999</v>
      </c>
      <c r="F74" s="177"/>
      <c r="G74" s="178"/>
      <c r="M74" s="174" t="s">
        <v>155</v>
      </c>
      <c r="O74" s="165"/>
    </row>
    <row r="75" spans="1:104" x14ac:dyDescent="0.2">
      <c r="A75" s="179"/>
      <c r="B75" s="180" t="s">
        <v>75</v>
      </c>
      <c r="C75" s="181" t="str">
        <f>CONCATENATE(B71," ",C71)</f>
        <v>94 Lešení a stavební výtahy</v>
      </c>
      <c r="D75" s="182"/>
      <c r="E75" s="183"/>
      <c r="F75" s="184"/>
      <c r="G75" s="185">
        <f>SUM(G71:G74)</f>
        <v>0</v>
      </c>
      <c r="O75" s="165">
        <v>4</v>
      </c>
      <c r="BA75" s="186">
        <f>SUM(BA71:BA74)</f>
        <v>0</v>
      </c>
      <c r="BB75" s="186">
        <f>SUM(BB71:BB74)</f>
        <v>0</v>
      </c>
      <c r="BC75" s="186">
        <f>SUM(BC71:BC74)</f>
        <v>0</v>
      </c>
      <c r="BD75" s="186">
        <f>SUM(BD71:BD74)</f>
        <v>0</v>
      </c>
      <c r="BE75" s="186">
        <f>SUM(BE71:BE74)</f>
        <v>0</v>
      </c>
    </row>
    <row r="76" spans="1:104" x14ac:dyDescent="0.2">
      <c r="A76" s="158" t="s">
        <v>74</v>
      </c>
      <c r="B76" s="159" t="s">
        <v>156</v>
      </c>
      <c r="C76" s="160" t="s">
        <v>157</v>
      </c>
      <c r="D76" s="161"/>
      <c r="E76" s="162"/>
      <c r="F76" s="162"/>
      <c r="G76" s="163"/>
      <c r="H76" s="164"/>
      <c r="I76" s="164"/>
      <c r="O76" s="165">
        <v>1</v>
      </c>
    </row>
    <row r="77" spans="1:104" x14ac:dyDescent="0.2">
      <c r="A77" s="166">
        <v>18</v>
      </c>
      <c r="B77" s="167" t="s">
        <v>158</v>
      </c>
      <c r="C77" s="168" t="s">
        <v>159</v>
      </c>
      <c r="D77" s="169" t="s">
        <v>85</v>
      </c>
      <c r="E77" s="170">
        <v>64.38</v>
      </c>
      <c r="F77" s="206"/>
      <c r="G77" s="171">
        <f>E77*F77</f>
        <v>0</v>
      </c>
      <c r="O77" s="165">
        <v>2</v>
      </c>
      <c r="AA77" s="143">
        <v>1</v>
      </c>
      <c r="AB77" s="143">
        <v>1</v>
      </c>
      <c r="AC77" s="143">
        <v>1</v>
      </c>
      <c r="AZ77" s="143">
        <v>1</v>
      </c>
      <c r="BA77" s="143">
        <f>IF(AZ77=1,G77,0)</f>
        <v>0</v>
      </c>
      <c r="BB77" s="143">
        <f>IF(AZ77=2,G77,0)</f>
        <v>0</v>
      </c>
      <c r="BC77" s="143">
        <f>IF(AZ77=3,G77,0)</f>
        <v>0</v>
      </c>
      <c r="BD77" s="143">
        <f>IF(AZ77=4,G77,0)</f>
        <v>0</v>
      </c>
      <c r="BE77" s="143">
        <f>IF(AZ77=5,G77,0)</f>
        <v>0</v>
      </c>
      <c r="CA77" s="172">
        <v>1</v>
      </c>
      <c r="CB77" s="172">
        <v>1</v>
      </c>
      <c r="CZ77" s="143">
        <v>4.0000000000000003E-5</v>
      </c>
    </row>
    <row r="78" spans="1:104" x14ac:dyDescent="0.2">
      <c r="A78" s="173"/>
      <c r="B78" s="175"/>
      <c r="C78" s="230" t="s">
        <v>160</v>
      </c>
      <c r="D78" s="231"/>
      <c r="E78" s="176">
        <v>24.42</v>
      </c>
      <c r="F78" s="177"/>
      <c r="G78" s="178"/>
      <c r="M78" s="174" t="s">
        <v>160</v>
      </c>
      <c r="O78" s="165"/>
    </row>
    <row r="79" spans="1:104" x14ac:dyDescent="0.2">
      <c r="A79" s="173"/>
      <c r="B79" s="175"/>
      <c r="C79" s="230" t="s">
        <v>161</v>
      </c>
      <c r="D79" s="231"/>
      <c r="E79" s="176">
        <v>39.96</v>
      </c>
      <c r="F79" s="177"/>
      <c r="G79" s="178"/>
      <c r="M79" s="174" t="s">
        <v>161</v>
      </c>
      <c r="O79" s="165"/>
    </row>
    <row r="80" spans="1:104" x14ac:dyDescent="0.2">
      <c r="A80" s="166">
        <v>19</v>
      </c>
      <c r="B80" s="167" t="s">
        <v>162</v>
      </c>
      <c r="C80" s="168" t="s">
        <v>163</v>
      </c>
      <c r="D80" s="169" t="s">
        <v>97</v>
      </c>
      <c r="E80" s="170">
        <v>3</v>
      </c>
      <c r="F80" s="206"/>
      <c r="G80" s="171">
        <f>E80*F80</f>
        <v>0</v>
      </c>
      <c r="O80" s="165">
        <v>2</v>
      </c>
      <c r="AA80" s="143">
        <v>1</v>
      </c>
      <c r="AB80" s="143">
        <v>1</v>
      </c>
      <c r="AC80" s="143">
        <v>1</v>
      </c>
      <c r="AZ80" s="143">
        <v>1</v>
      </c>
      <c r="BA80" s="143">
        <f>IF(AZ80=1,G80,0)</f>
        <v>0</v>
      </c>
      <c r="BB80" s="143">
        <f>IF(AZ80=2,G80,0)</f>
        <v>0</v>
      </c>
      <c r="BC80" s="143">
        <f>IF(AZ80=3,G80,0)</f>
        <v>0</v>
      </c>
      <c r="BD80" s="143">
        <f>IF(AZ80=4,G80,0)</f>
        <v>0</v>
      </c>
      <c r="BE80" s="143">
        <f>IF(AZ80=5,G80,0)</f>
        <v>0</v>
      </c>
      <c r="CA80" s="172">
        <v>1</v>
      </c>
      <c r="CB80" s="172">
        <v>1</v>
      </c>
      <c r="CZ80" s="143">
        <v>4.0000000000000003E-5</v>
      </c>
    </row>
    <row r="81" spans="1:104" ht="22.5" x14ac:dyDescent="0.2">
      <c r="A81" s="166">
        <v>20</v>
      </c>
      <c r="B81" s="167" t="s">
        <v>164</v>
      </c>
      <c r="C81" s="168" t="s">
        <v>165</v>
      </c>
      <c r="D81" s="169" t="s">
        <v>97</v>
      </c>
      <c r="E81" s="170">
        <v>12</v>
      </c>
      <c r="F81" s="206"/>
      <c r="G81" s="171">
        <f>E81*F81</f>
        <v>0</v>
      </c>
      <c r="O81" s="165">
        <v>2</v>
      </c>
      <c r="AA81" s="143">
        <v>1</v>
      </c>
      <c r="AB81" s="143">
        <v>1</v>
      </c>
      <c r="AC81" s="143">
        <v>1</v>
      </c>
      <c r="AZ81" s="143">
        <v>1</v>
      </c>
      <c r="BA81" s="143">
        <f>IF(AZ81=1,G81,0)</f>
        <v>0</v>
      </c>
      <c r="BB81" s="143">
        <f>IF(AZ81=2,G81,0)</f>
        <v>0</v>
      </c>
      <c r="BC81" s="143">
        <f>IF(AZ81=3,G81,0)</f>
        <v>0</v>
      </c>
      <c r="BD81" s="143">
        <f>IF(AZ81=4,G81,0)</f>
        <v>0</v>
      </c>
      <c r="BE81" s="143">
        <f>IF(AZ81=5,G81,0)</f>
        <v>0</v>
      </c>
      <c r="CA81" s="172">
        <v>1</v>
      </c>
      <c r="CB81" s="172">
        <v>1</v>
      </c>
      <c r="CZ81" s="143">
        <v>0</v>
      </c>
    </row>
    <row r="82" spans="1:104" x14ac:dyDescent="0.2">
      <c r="A82" s="173"/>
      <c r="B82" s="175"/>
      <c r="C82" s="230" t="s">
        <v>166</v>
      </c>
      <c r="D82" s="231"/>
      <c r="E82" s="176">
        <v>11</v>
      </c>
      <c r="F82" s="177"/>
      <c r="G82" s="178"/>
      <c r="M82" s="174" t="s">
        <v>166</v>
      </c>
      <c r="O82" s="165"/>
    </row>
    <row r="83" spans="1:104" x14ac:dyDescent="0.2">
      <c r="A83" s="173"/>
      <c r="B83" s="175"/>
      <c r="C83" s="230" t="s">
        <v>167</v>
      </c>
      <c r="D83" s="231"/>
      <c r="E83" s="176">
        <v>1</v>
      </c>
      <c r="F83" s="177"/>
      <c r="G83" s="178"/>
      <c r="M83" s="174" t="s">
        <v>167</v>
      </c>
      <c r="O83" s="165"/>
    </row>
    <row r="84" spans="1:104" x14ac:dyDescent="0.2">
      <c r="A84" s="166">
        <v>21</v>
      </c>
      <c r="B84" s="167" t="s">
        <v>168</v>
      </c>
      <c r="C84" s="168" t="s">
        <v>169</v>
      </c>
      <c r="D84" s="169" t="s">
        <v>97</v>
      </c>
      <c r="E84" s="170">
        <v>12</v>
      </c>
      <c r="F84" s="206"/>
      <c r="G84" s="171">
        <f>E84*F84</f>
        <v>0</v>
      </c>
      <c r="O84" s="165">
        <v>2</v>
      </c>
      <c r="AA84" s="143">
        <v>12</v>
      </c>
      <c r="AB84" s="143">
        <v>0</v>
      </c>
      <c r="AC84" s="143">
        <v>153</v>
      </c>
      <c r="AZ84" s="143">
        <v>1</v>
      </c>
      <c r="BA84" s="143">
        <f>IF(AZ84=1,G84,0)</f>
        <v>0</v>
      </c>
      <c r="BB84" s="143">
        <f>IF(AZ84=2,G84,0)</f>
        <v>0</v>
      </c>
      <c r="BC84" s="143">
        <f>IF(AZ84=3,G84,0)</f>
        <v>0</v>
      </c>
      <c r="BD84" s="143">
        <f>IF(AZ84=4,G84,0)</f>
        <v>0</v>
      </c>
      <c r="BE84" s="143">
        <f>IF(AZ84=5,G84,0)</f>
        <v>0</v>
      </c>
      <c r="CA84" s="172">
        <v>12</v>
      </c>
      <c r="CB84" s="172">
        <v>0</v>
      </c>
      <c r="CZ84" s="143">
        <v>5.0000000000000002E-5</v>
      </c>
    </row>
    <row r="85" spans="1:104" x14ac:dyDescent="0.2">
      <c r="A85" s="173"/>
      <c r="B85" s="175"/>
      <c r="C85" s="230" t="s">
        <v>170</v>
      </c>
      <c r="D85" s="231"/>
      <c r="E85" s="176">
        <v>12</v>
      </c>
      <c r="F85" s="177"/>
      <c r="G85" s="178"/>
      <c r="M85" s="174" t="s">
        <v>170</v>
      </c>
      <c r="O85" s="165"/>
    </row>
    <row r="86" spans="1:104" ht="15.6" customHeight="1" x14ac:dyDescent="0.2">
      <c r="A86" s="166">
        <v>22</v>
      </c>
      <c r="B86" s="167" t="s">
        <v>171</v>
      </c>
      <c r="C86" s="168" t="s">
        <v>172</v>
      </c>
      <c r="D86" s="169" t="s">
        <v>85</v>
      </c>
      <c r="E86" s="170">
        <v>24</v>
      </c>
      <c r="F86" s="206"/>
      <c r="G86" s="171">
        <f>E86*F86</f>
        <v>0</v>
      </c>
      <c r="O86" s="165">
        <v>2</v>
      </c>
      <c r="AA86" s="143">
        <v>12</v>
      </c>
      <c r="AB86" s="143">
        <v>0</v>
      </c>
      <c r="AC86" s="143">
        <v>259</v>
      </c>
      <c r="AZ86" s="143">
        <v>1</v>
      </c>
      <c r="BA86" s="143">
        <f>IF(AZ86=1,G86,0)</f>
        <v>0</v>
      </c>
      <c r="BB86" s="143">
        <f>IF(AZ86=2,G86,0)</f>
        <v>0</v>
      </c>
      <c r="BC86" s="143">
        <f>IF(AZ86=3,G86,0)</f>
        <v>0</v>
      </c>
      <c r="BD86" s="143">
        <f>IF(AZ86=4,G86,0)</f>
        <v>0</v>
      </c>
      <c r="BE86" s="143">
        <f>IF(AZ86=5,G86,0)</f>
        <v>0</v>
      </c>
      <c r="CA86" s="172">
        <v>12</v>
      </c>
      <c r="CB86" s="172">
        <v>0</v>
      </c>
      <c r="CZ86" s="143">
        <v>6.4999999999999997E-3</v>
      </c>
    </row>
    <row r="87" spans="1:104" x14ac:dyDescent="0.2">
      <c r="A87" s="173"/>
      <c r="B87" s="175"/>
      <c r="C87" s="230" t="s">
        <v>173</v>
      </c>
      <c r="D87" s="231"/>
      <c r="E87" s="176">
        <v>24</v>
      </c>
      <c r="F87" s="177"/>
      <c r="G87" s="178"/>
      <c r="M87" s="174" t="s">
        <v>173</v>
      </c>
      <c r="O87" s="165"/>
    </row>
    <row r="88" spans="1:104" ht="22.5" x14ac:dyDescent="0.2">
      <c r="A88" s="166">
        <v>23</v>
      </c>
      <c r="B88" s="167" t="s">
        <v>174</v>
      </c>
      <c r="C88" s="168" t="s">
        <v>175</v>
      </c>
      <c r="D88" s="169" t="s">
        <v>97</v>
      </c>
      <c r="E88" s="170">
        <v>3</v>
      </c>
      <c r="F88" s="206"/>
      <c r="G88" s="171">
        <f>E88*F88</f>
        <v>0</v>
      </c>
      <c r="O88" s="165">
        <v>2</v>
      </c>
      <c r="AA88" s="143">
        <v>3</v>
      </c>
      <c r="AB88" s="143">
        <v>1</v>
      </c>
      <c r="AC88" s="143">
        <v>429727</v>
      </c>
      <c r="AZ88" s="143">
        <v>1</v>
      </c>
      <c r="BA88" s="143">
        <f>IF(AZ88=1,G88,0)</f>
        <v>0</v>
      </c>
      <c r="BB88" s="143">
        <f>IF(AZ88=2,G88,0)</f>
        <v>0</v>
      </c>
      <c r="BC88" s="143">
        <f>IF(AZ88=3,G88,0)</f>
        <v>0</v>
      </c>
      <c r="BD88" s="143">
        <f>IF(AZ88=4,G88,0)</f>
        <v>0</v>
      </c>
      <c r="BE88" s="143">
        <f>IF(AZ88=5,G88,0)</f>
        <v>0</v>
      </c>
      <c r="CA88" s="172">
        <v>3</v>
      </c>
      <c r="CB88" s="172">
        <v>1</v>
      </c>
      <c r="CZ88" s="143">
        <v>2.2000000000000001E-3</v>
      </c>
    </row>
    <row r="89" spans="1:104" x14ac:dyDescent="0.2">
      <c r="A89" s="173"/>
      <c r="B89" s="175"/>
      <c r="C89" s="230" t="s">
        <v>176</v>
      </c>
      <c r="D89" s="231"/>
      <c r="E89" s="176">
        <v>3</v>
      </c>
      <c r="F89" s="177"/>
      <c r="G89" s="178"/>
      <c r="M89" s="174" t="s">
        <v>176</v>
      </c>
      <c r="O89" s="165"/>
    </row>
    <row r="90" spans="1:104" x14ac:dyDescent="0.2">
      <c r="A90" s="166">
        <v>24</v>
      </c>
      <c r="B90" s="167" t="s">
        <v>89</v>
      </c>
      <c r="C90" s="168" t="s">
        <v>90</v>
      </c>
      <c r="D90" s="169" t="s">
        <v>91</v>
      </c>
      <c r="E90" s="170">
        <v>8</v>
      </c>
      <c r="F90" s="206"/>
      <c r="G90" s="171">
        <f>E90*F90</f>
        <v>0</v>
      </c>
      <c r="O90" s="165">
        <v>2</v>
      </c>
      <c r="AA90" s="143">
        <v>10</v>
      </c>
      <c r="AB90" s="143">
        <v>1</v>
      </c>
      <c r="AC90" s="143">
        <v>8</v>
      </c>
      <c r="AZ90" s="143">
        <v>5</v>
      </c>
      <c r="BA90" s="143">
        <f>IF(AZ90=1,G90,0)</f>
        <v>0</v>
      </c>
      <c r="BB90" s="143">
        <f>IF(AZ90=2,G90,0)</f>
        <v>0</v>
      </c>
      <c r="BC90" s="143">
        <f>IF(AZ90=3,G90,0)</f>
        <v>0</v>
      </c>
      <c r="BD90" s="143">
        <f>IF(AZ90=4,G90,0)</f>
        <v>0</v>
      </c>
      <c r="BE90" s="143">
        <f>IF(AZ90=5,G90,0)</f>
        <v>0</v>
      </c>
      <c r="CA90" s="172">
        <v>10</v>
      </c>
      <c r="CB90" s="172">
        <v>1</v>
      </c>
      <c r="CZ90" s="143">
        <v>0</v>
      </c>
    </row>
    <row r="91" spans="1:104" x14ac:dyDescent="0.2">
      <c r="A91" s="173"/>
      <c r="B91" s="175"/>
      <c r="C91" s="230" t="s">
        <v>177</v>
      </c>
      <c r="D91" s="231"/>
      <c r="E91" s="176">
        <v>8</v>
      </c>
      <c r="F91" s="177"/>
      <c r="G91" s="178"/>
      <c r="M91" s="174" t="s">
        <v>177</v>
      </c>
      <c r="O91" s="165"/>
    </row>
    <row r="92" spans="1:104" x14ac:dyDescent="0.2">
      <c r="A92" s="179"/>
      <c r="B92" s="180" t="s">
        <v>75</v>
      </c>
      <c r="C92" s="181" t="str">
        <f>CONCATENATE(B76," ",C76)</f>
        <v>95 Dokončovací konstrukce na pozemních stavbách</v>
      </c>
      <c r="D92" s="182"/>
      <c r="E92" s="183"/>
      <c r="F92" s="184"/>
      <c r="G92" s="185">
        <f>SUM(G76:G91)</f>
        <v>0</v>
      </c>
      <c r="O92" s="165">
        <v>4</v>
      </c>
      <c r="BA92" s="186">
        <f>SUM(BA76:BA91)</f>
        <v>0</v>
      </c>
      <c r="BB92" s="186">
        <f>SUM(BB76:BB91)</f>
        <v>0</v>
      </c>
      <c r="BC92" s="186">
        <f>SUM(BC76:BC91)</f>
        <v>0</v>
      </c>
      <c r="BD92" s="186">
        <f>SUM(BD76:BD91)</f>
        <v>0</v>
      </c>
      <c r="BE92" s="186">
        <f>SUM(BE76:BE91)</f>
        <v>0</v>
      </c>
    </row>
    <row r="93" spans="1:104" x14ac:dyDescent="0.2">
      <c r="A93" s="158" t="s">
        <v>74</v>
      </c>
      <c r="B93" s="159" t="s">
        <v>178</v>
      </c>
      <c r="C93" s="160" t="s">
        <v>179</v>
      </c>
      <c r="D93" s="161"/>
      <c r="E93" s="162"/>
      <c r="F93" s="162"/>
      <c r="G93" s="163"/>
      <c r="H93" s="164"/>
      <c r="I93" s="164"/>
      <c r="O93" s="165">
        <v>1</v>
      </c>
    </row>
    <row r="94" spans="1:104" x14ac:dyDescent="0.2">
      <c r="A94" s="166">
        <v>25</v>
      </c>
      <c r="B94" s="167" t="s">
        <v>180</v>
      </c>
      <c r="C94" s="168" t="s">
        <v>181</v>
      </c>
      <c r="D94" s="169" t="s">
        <v>85</v>
      </c>
      <c r="E94" s="170">
        <v>19.266999999999999</v>
      </c>
      <c r="F94" s="206"/>
      <c r="G94" s="171">
        <f>E94*F94</f>
        <v>0</v>
      </c>
      <c r="O94" s="165">
        <v>2</v>
      </c>
      <c r="AA94" s="143">
        <v>1</v>
      </c>
      <c r="AB94" s="143">
        <v>1</v>
      </c>
      <c r="AC94" s="143">
        <v>1</v>
      </c>
      <c r="AZ94" s="143">
        <v>1</v>
      </c>
      <c r="BA94" s="143">
        <f>IF(AZ94=1,G94,0)</f>
        <v>0</v>
      </c>
      <c r="BB94" s="143">
        <f>IF(AZ94=2,G94,0)</f>
        <v>0</v>
      </c>
      <c r="BC94" s="143">
        <f>IF(AZ94=3,G94,0)</f>
        <v>0</v>
      </c>
      <c r="BD94" s="143">
        <f>IF(AZ94=4,G94,0)</f>
        <v>0</v>
      </c>
      <c r="BE94" s="143">
        <f>IF(AZ94=5,G94,0)</f>
        <v>0</v>
      </c>
      <c r="CA94" s="172">
        <v>1</v>
      </c>
      <c r="CB94" s="172">
        <v>1</v>
      </c>
      <c r="CZ94" s="143">
        <v>6.7000000000000002E-4</v>
      </c>
    </row>
    <row r="95" spans="1:104" x14ac:dyDescent="0.2">
      <c r="A95" s="173"/>
      <c r="B95" s="175"/>
      <c r="C95" s="230" t="s">
        <v>182</v>
      </c>
      <c r="D95" s="231"/>
      <c r="E95" s="176">
        <v>24.353999999999999</v>
      </c>
      <c r="F95" s="177"/>
      <c r="G95" s="178"/>
      <c r="M95" s="174" t="s">
        <v>182</v>
      </c>
      <c r="O95" s="165"/>
    </row>
    <row r="96" spans="1:104" x14ac:dyDescent="0.2">
      <c r="A96" s="173"/>
      <c r="B96" s="175"/>
      <c r="C96" s="230" t="s">
        <v>183</v>
      </c>
      <c r="D96" s="231"/>
      <c r="E96" s="176">
        <v>-1.98</v>
      </c>
      <c r="F96" s="177"/>
      <c r="G96" s="178"/>
      <c r="M96" s="174" t="s">
        <v>183</v>
      </c>
      <c r="O96" s="165"/>
    </row>
    <row r="97" spans="1:104" x14ac:dyDescent="0.2">
      <c r="A97" s="173"/>
      <c r="B97" s="175"/>
      <c r="C97" s="230" t="s">
        <v>184</v>
      </c>
      <c r="D97" s="231"/>
      <c r="E97" s="176">
        <v>-3.1070000000000002</v>
      </c>
      <c r="F97" s="177"/>
      <c r="G97" s="178"/>
      <c r="M97" s="174" t="s">
        <v>184</v>
      </c>
      <c r="O97" s="165"/>
    </row>
    <row r="98" spans="1:104" x14ac:dyDescent="0.2">
      <c r="A98" s="166">
        <v>26</v>
      </c>
      <c r="B98" s="167" t="s">
        <v>185</v>
      </c>
      <c r="C98" s="168" t="s">
        <v>186</v>
      </c>
      <c r="D98" s="169" t="s">
        <v>80</v>
      </c>
      <c r="E98" s="170">
        <v>8.77E-2</v>
      </c>
      <c r="F98" s="206"/>
      <c r="G98" s="171">
        <f>E98*F98</f>
        <v>0</v>
      </c>
      <c r="O98" s="165">
        <v>2</v>
      </c>
      <c r="AA98" s="143">
        <v>1</v>
      </c>
      <c r="AB98" s="143">
        <v>1</v>
      </c>
      <c r="AC98" s="143">
        <v>1</v>
      </c>
      <c r="AZ98" s="143">
        <v>1</v>
      </c>
      <c r="BA98" s="143">
        <f>IF(AZ98=1,G98,0)</f>
        <v>0</v>
      </c>
      <c r="BB98" s="143">
        <f>IF(AZ98=2,G98,0)</f>
        <v>0</v>
      </c>
      <c r="BC98" s="143">
        <f>IF(AZ98=3,G98,0)</f>
        <v>0</v>
      </c>
      <c r="BD98" s="143">
        <f>IF(AZ98=4,G98,0)</f>
        <v>0</v>
      </c>
      <c r="BE98" s="143">
        <f>IF(AZ98=5,G98,0)</f>
        <v>0</v>
      </c>
      <c r="CA98" s="172">
        <v>1</v>
      </c>
      <c r="CB98" s="172">
        <v>1</v>
      </c>
      <c r="CZ98" s="143">
        <v>1.7989999999999999E-2</v>
      </c>
    </row>
    <row r="99" spans="1:104" x14ac:dyDescent="0.2">
      <c r="A99" s="173"/>
      <c r="B99" s="175"/>
      <c r="C99" s="230" t="s">
        <v>187</v>
      </c>
      <c r="D99" s="231"/>
      <c r="E99" s="176">
        <v>6.0699999999999997E-2</v>
      </c>
      <c r="F99" s="177"/>
      <c r="G99" s="178"/>
      <c r="M99" s="174" t="s">
        <v>187</v>
      </c>
      <c r="O99" s="165"/>
    </row>
    <row r="100" spans="1:104" x14ac:dyDescent="0.2">
      <c r="A100" s="173"/>
      <c r="B100" s="175"/>
      <c r="C100" s="230" t="s">
        <v>188</v>
      </c>
      <c r="D100" s="231"/>
      <c r="E100" s="176">
        <v>2.7E-2</v>
      </c>
      <c r="F100" s="177"/>
      <c r="G100" s="178"/>
      <c r="M100" s="174" t="s">
        <v>188</v>
      </c>
      <c r="O100" s="165"/>
    </row>
    <row r="101" spans="1:104" x14ac:dyDescent="0.2">
      <c r="A101" s="166">
        <v>27</v>
      </c>
      <c r="B101" s="167" t="s">
        <v>189</v>
      </c>
      <c r="C101" s="168" t="s">
        <v>190</v>
      </c>
      <c r="D101" s="169" t="s">
        <v>85</v>
      </c>
      <c r="E101" s="170">
        <v>0.99</v>
      </c>
      <c r="F101" s="206"/>
      <c r="G101" s="171">
        <f>E101*F101</f>
        <v>0</v>
      </c>
      <c r="O101" s="165">
        <v>2</v>
      </c>
      <c r="AA101" s="143">
        <v>1</v>
      </c>
      <c r="AB101" s="143">
        <v>1</v>
      </c>
      <c r="AC101" s="143">
        <v>1</v>
      </c>
      <c r="AZ101" s="143">
        <v>1</v>
      </c>
      <c r="BA101" s="143">
        <f>IF(AZ101=1,G101,0)</f>
        <v>0</v>
      </c>
      <c r="BB101" s="143">
        <f>IF(AZ101=2,G101,0)</f>
        <v>0</v>
      </c>
      <c r="BC101" s="143">
        <f>IF(AZ101=3,G101,0)</f>
        <v>0</v>
      </c>
      <c r="BD101" s="143">
        <f>IF(AZ101=4,G101,0)</f>
        <v>0</v>
      </c>
      <c r="BE101" s="143">
        <f>IF(AZ101=5,G101,0)</f>
        <v>0</v>
      </c>
      <c r="CA101" s="172">
        <v>1</v>
      </c>
      <c r="CB101" s="172">
        <v>1</v>
      </c>
      <c r="CZ101" s="143">
        <v>0</v>
      </c>
    </row>
    <row r="102" spans="1:104" x14ac:dyDescent="0.2">
      <c r="A102" s="173"/>
      <c r="B102" s="175"/>
      <c r="C102" s="230" t="s">
        <v>191</v>
      </c>
      <c r="D102" s="231"/>
      <c r="E102" s="176">
        <v>0.99</v>
      </c>
      <c r="F102" s="177"/>
      <c r="G102" s="178"/>
      <c r="M102" s="174" t="s">
        <v>191</v>
      </c>
      <c r="O102" s="165"/>
    </row>
    <row r="103" spans="1:104" ht="22.5" x14ac:dyDescent="0.2">
      <c r="A103" s="166">
        <v>28</v>
      </c>
      <c r="B103" s="167" t="s">
        <v>192</v>
      </c>
      <c r="C103" s="168" t="s">
        <v>193</v>
      </c>
      <c r="D103" s="169" t="s">
        <v>85</v>
      </c>
      <c r="E103" s="170">
        <v>6.3</v>
      </c>
      <c r="F103" s="206"/>
      <c r="G103" s="171">
        <f>E103*F103</f>
        <v>0</v>
      </c>
      <c r="O103" s="165">
        <v>2</v>
      </c>
      <c r="AA103" s="143">
        <v>12</v>
      </c>
      <c r="AB103" s="143">
        <v>0</v>
      </c>
      <c r="AC103" s="143">
        <v>264</v>
      </c>
      <c r="AZ103" s="143">
        <v>1</v>
      </c>
      <c r="BA103" s="143">
        <f>IF(AZ103=1,G103,0)</f>
        <v>0</v>
      </c>
      <c r="BB103" s="143">
        <f>IF(AZ103=2,G103,0)</f>
        <v>0</v>
      </c>
      <c r="BC103" s="143">
        <f>IF(AZ103=3,G103,0)</f>
        <v>0</v>
      </c>
      <c r="BD103" s="143">
        <f>IF(AZ103=4,G103,0)</f>
        <v>0</v>
      </c>
      <c r="BE103" s="143">
        <f>IF(AZ103=5,G103,0)</f>
        <v>0</v>
      </c>
      <c r="CA103" s="172">
        <v>12</v>
      </c>
      <c r="CB103" s="172">
        <v>0</v>
      </c>
      <c r="CZ103" s="143">
        <v>3.3E-4</v>
      </c>
    </row>
    <row r="104" spans="1:104" x14ac:dyDescent="0.2">
      <c r="A104" s="173"/>
      <c r="B104" s="175"/>
      <c r="C104" s="230" t="s">
        <v>194</v>
      </c>
      <c r="D104" s="231"/>
      <c r="E104" s="176">
        <v>6.3</v>
      </c>
      <c r="F104" s="177"/>
      <c r="G104" s="178"/>
      <c r="M104" s="174" t="s">
        <v>194</v>
      </c>
      <c r="O104" s="165"/>
    </row>
    <row r="105" spans="1:104" x14ac:dyDescent="0.2">
      <c r="A105" s="179"/>
      <c r="B105" s="180" t="s">
        <v>75</v>
      </c>
      <c r="C105" s="181" t="str">
        <f>CONCATENATE(B93," ",C93)</f>
        <v>96 Bourání konstrukcí</v>
      </c>
      <c r="D105" s="182"/>
      <c r="E105" s="183"/>
      <c r="F105" s="184"/>
      <c r="G105" s="185">
        <f>SUM(G93:G104)</f>
        <v>0</v>
      </c>
      <c r="O105" s="165">
        <v>4</v>
      </c>
      <c r="BA105" s="186">
        <f>SUM(BA93:BA104)</f>
        <v>0</v>
      </c>
      <c r="BB105" s="186">
        <f>SUM(BB93:BB104)</f>
        <v>0</v>
      </c>
      <c r="BC105" s="186">
        <f>SUM(BC93:BC104)</f>
        <v>0</v>
      </c>
      <c r="BD105" s="186">
        <f>SUM(BD93:BD104)</f>
        <v>0</v>
      </c>
      <c r="BE105" s="186">
        <f>SUM(BE93:BE104)</f>
        <v>0</v>
      </c>
    </row>
    <row r="106" spans="1:104" x14ac:dyDescent="0.2">
      <c r="A106" s="158" t="s">
        <v>74</v>
      </c>
      <c r="B106" s="159" t="s">
        <v>195</v>
      </c>
      <c r="C106" s="160" t="s">
        <v>196</v>
      </c>
      <c r="D106" s="161"/>
      <c r="E106" s="162"/>
      <c r="F106" s="162"/>
      <c r="G106" s="163"/>
      <c r="H106" s="164"/>
      <c r="I106" s="164"/>
      <c r="O106" s="165">
        <v>1</v>
      </c>
    </row>
    <row r="107" spans="1:104" x14ac:dyDescent="0.2">
      <c r="A107" s="166">
        <v>29</v>
      </c>
      <c r="B107" s="167" t="s">
        <v>197</v>
      </c>
      <c r="C107" s="168" t="s">
        <v>198</v>
      </c>
      <c r="D107" s="169" t="s">
        <v>101</v>
      </c>
      <c r="E107" s="170">
        <v>9.6</v>
      </c>
      <c r="F107" s="206"/>
      <c r="G107" s="171">
        <f>E107*F107</f>
        <v>0</v>
      </c>
      <c r="O107" s="165">
        <v>2</v>
      </c>
      <c r="AA107" s="143">
        <v>1</v>
      </c>
      <c r="AB107" s="143">
        <v>1</v>
      </c>
      <c r="AC107" s="143">
        <v>1</v>
      </c>
      <c r="AZ107" s="143">
        <v>1</v>
      </c>
      <c r="BA107" s="143">
        <f>IF(AZ107=1,G107,0)</f>
        <v>0</v>
      </c>
      <c r="BB107" s="143">
        <f>IF(AZ107=2,G107,0)</f>
        <v>0</v>
      </c>
      <c r="BC107" s="143">
        <f>IF(AZ107=3,G107,0)</f>
        <v>0</v>
      </c>
      <c r="BD107" s="143">
        <f>IF(AZ107=4,G107,0)</f>
        <v>0</v>
      </c>
      <c r="BE107" s="143">
        <f>IF(AZ107=5,G107,0)</f>
        <v>0</v>
      </c>
      <c r="CA107" s="172">
        <v>1</v>
      </c>
      <c r="CB107" s="172">
        <v>1</v>
      </c>
      <c r="CZ107" s="143">
        <v>0</v>
      </c>
    </row>
    <row r="108" spans="1:104" x14ac:dyDescent="0.2">
      <c r="A108" s="173"/>
      <c r="B108" s="175"/>
      <c r="C108" s="230" t="s">
        <v>199</v>
      </c>
      <c r="D108" s="231"/>
      <c r="E108" s="176">
        <v>9.6</v>
      </c>
      <c r="F108" s="177"/>
      <c r="G108" s="178"/>
      <c r="M108" s="174" t="s">
        <v>199</v>
      </c>
      <c r="O108" s="165"/>
    </row>
    <row r="109" spans="1:104" x14ac:dyDescent="0.2">
      <c r="A109" s="166">
        <v>30</v>
      </c>
      <c r="B109" s="167" t="s">
        <v>200</v>
      </c>
      <c r="C109" s="168" t="s">
        <v>201</v>
      </c>
      <c r="D109" s="169" t="s">
        <v>101</v>
      </c>
      <c r="E109" s="170">
        <v>4.8</v>
      </c>
      <c r="F109" s="206"/>
      <c r="G109" s="171">
        <f>E109*F109</f>
        <v>0</v>
      </c>
      <c r="O109" s="165">
        <v>2</v>
      </c>
      <c r="AA109" s="143">
        <v>1</v>
      </c>
      <c r="AB109" s="143">
        <v>1</v>
      </c>
      <c r="AC109" s="143">
        <v>1</v>
      </c>
      <c r="AZ109" s="143">
        <v>1</v>
      </c>
      <c r="BA109" s="143">
        <f>IF(AZ109=1,G109,0)</f>
        <v>0</v>
      </c>
      <c r="BB109" s="143">
        <f>IF(AZ109=2,G109,0)</f>
        <v>0</v>
      </c>
      <c r="BC109" s="143">
        <f>IF(AZ109=3,G109,0)</f>
        <v>0</v>
      </c>
      <c r="BD109" s="143">
        <f>IF(AZ109=4,G109,0)</f>
        <v>0</v>
      </c>
      <c r="BE109" s="143">
        <f>IF(AZ109=5,G109,0)</f>
        <v>0</v>
      </c>
      <c r="CA109" s="172">
        <v>1</v>
      </c>
      <c r="CB109" s="172">
        <v>1</v>
      </c>
      <c r="CZ109" s="143">
        <v>0</v>
      </c>
    </row>
    <row r="110" spans="1:104" x14ac:dyDescent="0.2">
      <c r="A110" s="173"/>
      <c r="B110" s="175"/>
      <c r="C110" s="230" t="s">
        <v>202</v>
      </c>
      <c r="D110" s="231"/>
      <c r="E110" s="176">
        <v>4.8</v>
      </c>
      <c r="F110" s="177"/>
      <c r="G110" s="178"/>
      <c r="M110" s="174" t="s">
        <v>202</v>
      </c>
      <c r="O110" s="165"/>
    </row>
    <row r="111" spans="1:104" x14ac:dyDescent="0.2">
      <c r="A111" s="166">
        <v>31</v>
      </c>
      <c r="B111" s="167" t="s">
        <v>203</v>
      </c>
      <c r="C111" s="168" t="s">
        <v>204</v>
      </c>
      <c r="D111" s="169" t="s">
        <v>205</v>
      </c>
      <c r="E111" s="170">
        <v>10</v>
      </c>
      <c r="F111" s="206"/>
      <c r="G111" s="171">
        <f t="shared" ref="G111:G120" si="0">E111*F111</f>
        <v>0</v>
      </c>
      <c r="O111" s="165">
        <v>2</v>
      </c>
      <c r="AA111" s="143">
        <v>1</v>
      </c>
      <c r="AB111" s="143">
        <v>1</v>
      </c>
      <c r="AC111" s="143">
        <v>1</v>
      </c>
      <c r="AZ111" s="143">
        <v>1</v>
      </c>
      <c r="BA111" s="143">
        <f t="shared" ref="BA111:BA120" si="1">IF(AZ111=1,G111,0)</f>
        <v>0</v>
      </c>
      <c r="BB111" s="143">
        <f t="shared" ref="BB111:BB120" si="2">IF(AZ111=2,G111,0)</f>
        <v>0</v>
      </c>
      <c r="BC111" s="143">
        <f t="shared" ref="BC111:BC120" si="3">IF(AZ111=3,G111,0)</f>
        <v>0</v>
      </c>
      <c r="BD111" s="143">
        <f t="shared" ref="BD111:BD120" si="4">IF(AZ111=4,G111,0)</f>
        <v>0</v>
      </c>
      <c r="BE111" s="143">
        <f t="shared" ref="BE111:BE120" si="5">IF(AZ111=5,G111,0)</f>
        <v>0</v>
      </c>
      <c r="CA111" s="172">
        <v>1</v>
      </c>
      <c r="CB111" s="172">
        <v>1</v>
      </c>
      <c r="CZ111" s="143">
        <v>0</v>
      </c>
    </row>
    <row r="112" spans="1:104" x14ac:dyDescent="0.2">
      <c r="A112" s="166">
        <v>32</v>
      </c>
      <c r="B112" s="167" t="s">
        <v>206</v>
      </c>
      <c r="C112" s="168" t="s">
        <v>207</v>
      </c>
      <c r="D112" s="169" t="s">
        <v>208</v>
      </c>
      <c r="E112" s="170">
        <v>7.0087605999999996</v>
      </c>
      <c r="F112" s="206"/>
      <c r="G112" s="171">
        <f t="shared" si="0"/>
        <v>0</v>
      </c>
      <c r="O112" s="165">
        <v>2</v>
      </c>
      <c r="AA112" s="143">
        <v>8</v>
      </c>
      <c r="AB112" s="143">
        <v>0</v>
      </c>
      <c r="AC112" s="143">
        <v>3</v>
      </c>
      <c r="AZ112" s="143">
        <v>1</v>
      </c>
      <c r="BA112" s="143">
        <f t="shared" si="1"/>
        <v>0</v>
      </c>
      <c r="BB112" s="143">
        <f t="shared" si="2"/>
        <v>0</v>
      </c>
      <c r="BC112" s="143">
        <f t="shared" si="3"/>
        <v>0</v>
      </c>
      <c r="BD112" s="143">
        <f t="shared" si="4"/>
        <v>0</v>
      </c>
      <c r="BE112" s="143">
        <f t="shared" si="5"/>
        <v>0</v>
      </c>
      <c r="CA112" s="172">
        <v>8</v>
      </c>
      <c r="CB112" s="172">
        <v>0</v>
      </c>
      <c r="CZ112" s="143">
        <v>0</v>
      </c>
    </row>
    <row r="113" spans="1:104" x14ac:dyDescent="0.2">
      <c r="A113" s="166">
        <v>33</v>
      </c>
      <c r="B113" s="167" t="s">
        <v>209</v>
      </c>
      <c r="C113" s="168" t="s">
        <v>210</v>
      </c>
      <c r="D113" s="169" t="s">
        <v>208</v>
      </c>
      <c r="E113" s="170">
        <v>7.0087605999999996</v>
      </c>
      <c r="F113" s="206"/>
      <c r="G113" s="171">
        <f t="shared" si="0"/>
        <v>0</v>
      </c>
      <c r="O113" s="165">
        <v>2</v>
      </c>
      <c r="AA113" s="143">
        <v>8</v>
      </c>
      <c r="AB113" s="143">
        <v>1</v>
      </c>
      <c r="AC113" s="143">
        <v>3</v>
      </c>
      <c r="AZ113" s="143">
        <v>1</v>
      </c>
      <c r="BA113" s="143">
        <f t="shared" si="1"/>
        <v>0</v>
      </c>
      <c r="BB113" s="143">
        <f t="shared" si="2"/>
        <v>0</v>
      </c>
      <c r="BC113" s="143">
        <f t="shared" si="3"/>
        <v>0</v>
      </c>
      <c r="BD113" s="143">
        <f t="shared" si="4"/>
        <v>0</v>
      </c>
      <c r="BE113" s="143">
        <f t="shared" si="5"/>
        <v>0</v>
      </c>
      <c r="CA113" s="172">
        <v>8</v>
      </c>
      <c r="CB113" s="172">
        <v>1</v>
      </c>
      <c r="CZ113" s="143">
        <v>0</v>
      </c>
    </row>
    <row r="114" spans="1:104" x14ac:dyDescent="0.2">
      <c r="A114" s="166">
        <v>34</v>
      </c>
      <c r="B114" s="167" t="s">
        <v>211</v>
      </c>
      <c r="C114" s="168" t="s">
        <v>212</v>
      </c>
      <c r="D114" s="169" t="s">
        <v>208</v>
      </c>
      <c r="E114" s="170">
        <v>63.078845399999999</v>
      </c>
      <c r="F114" s="206"/>
      <c r="G114" s="171">
        <f t="shared" si="0"/>
        <v>0</v>
      </c>
      <c r="O114" s="165">
        <v>2</v>
      </c>
      <c r="AA114" s="143">
        <v>8</v>
      </c>
      <c r="AB114" s="143">
        <v>1</v>
      </c>
      <c r="AC114" s="143">
        <v>3</v>
      </c>
      <c r="AZ114" s="143">
        <v>1</v>
      </c>
      <c r="BA114" s="143">
        <f t="shared" si="1"/>
        <v>0</v>
      </c>
      <c r="BB114" s="143">
        <f t="shared" si="2"/>
        <v>0</v>
      </c>
      <c r="BC114" s="143">
        <f t="shared" si="3"/>
        <v>0</v>
      </c>
      <c r="BD114" s="143">
        <f t="shared" si="4"/>
        <v>0</v>
      </c>
      <c r="BE114" s="143">
        <f t="shared" si="5"/>
        <v>0</v>
      </c>
      <c r="CA114" s="172">
        <v>8</v>
      </c>
      <c r="CB114" s="172">
        <v>1</v>
      </c>
      <c r="CZ114" s="143">
        <v>0</v>
      </c>
    </row>
    <row r="115" spans="1:104" x14ac:dyDescent="0.2">
      <c r="A115" s="166">
        <v>35</v>
      </c>
      <c r="B115" s="167" t="s">
        <v>213</v>
      </c>
      <c r="C115" s="168" t="s">
        <v>214</v>
      </c>
      <c r="D115" s="169" t="s">
        <v>208</v>
      </c>
      <c r="E115" s="170">
        <v>7.0087605999999996</v>
      </c>
      <c r="F115" s="206"/>
      <c r="G115" s="171">
        <f t="shared" si="0"/>
        <v>0</v>
      </c>
      <c r="O115" s="165">
        <v>2</v>
      </c>
      <c r="AA115" s="143">
        <v>8</v>
      </c>
      <c r="AB115" s="143">
        <v>1</v>
      </c>
      <c r="AC115" s="143">
        <v>3</v>
      </c>
      <c r="AZ115" s="143">
        <v>1</v>
      </c>
      <c r="BA115" s="143">
        <f t="shared" si="1"/>
        <v>0</v>
      </c>
      <c r="BB115" s="143">
        <f t="shared" si="2"/>
        <v>0</v>
      </c>
      <c r="BC115" s="143">
        <f t="shared" si="3"/>
        <v>0</v>
      </c>
      <c r="BD115" s="143">
        <f t="shared" si="4"/>
        <v>0</v>
      </c>
      <c r="BE115" s="143">
        <f t="shared" si="5"/>
        <v>0</v>
      </c>
      <c r="CA115" s="172">
        <v>8</v>
      </c>
      <c r="CB115" s="172">
        <v>1</v>
      </c>
      <c r="CZ115" s="143">
        <v>0</v>
      </c>
    </row>
    <row r="116" spans="1:104" x14ac:dyDescent="0.2">
      <c r="A116" s="166">
        <v>36</v>
      </c>
      <c r="B116" s="167" t="s">
        <v>215</v>
      </c>
      <c r="C116" s="168" t="s">
        <v>216</v>
      </c>
      <c r="D116" s="169" t="s">
        <v>208</v>
      </c>
      <c r="E116" s="170">
        <v>28.035042399999998</v>
      </c>
      <c r="F116" s="206"/>
      <c r="G116" s="171">
        <f t="shared" si="0"/>
        <v>0</v>
      </c>
      <c r="O116" s="165">
        <v>2</v>
      </c>
      <c r="AA116" s="143">
        <v>8</v>
      </c>
      <c r="AB116" s="143">
        <v>1</v>
      </c>
      <c r="AC116" s="143">
        <v>3</v>
      </c>
      <c r="AZ116" s="143">
        <v>1</v>
      </c>
      <c r="BA116" s="143">
        <f t="shared" si="1"/>
        <v>0</v>
      </c>
      <c r="BB116" s="143">
        <f t="shared" si="2"/>
        <v>0</v>
      </c>
      <c r="BC116" s="143">
        <f t="shared" si="3"/>
        <v>0</v>
      </c>
      <c r="BD116" s="143">
        <f t="shared" si="4"/>
        <v>0</v>
      </c>
      <c r="BE116" s="143">
        <f t="shared" si="5"/>
        <v>0</v>
      </c>
      <c r="CA116" s="172">
        <v>8</v>
      </c>
      <c r="CB116" s="172">
        <v>1</v>
      </c>
      <c r="CZ116" s="143">
        <v>0</v>
      </c>
    </row>
    <row r="117" spans="1:104" x14ac:dyDescent="0.2">
      <c r="A117" s="166">
        <v>37</v>
      </c>
      <c r="B117" s="167" t="s">
        <v>217</v>
      </c>
      <c r="C117" s="168" t="s">
        <v>218</v>
      </c>
      <c r="D117" s="169" t="s">
        <v>208</v>
      </c>
      <c r="E117" s="170">
        <v>7.0087605999999996</v>
      </c>
      <c r="F117" s="206"/>
      <c r="G117" s="171">
        <f t="shared" si="0"/>
        <v>0</v>
      </c>
      <c r="O117" s="165">
        <v>2</v>
      </c>
      <c r="AA117" s="143">
        <v>8</v>
      </c>
      <c r="AB117" s="143">
        <v>0</v>
      </c>
      <c r="AC117" s="143">
        <v>3</v>
      </c>
      <c r="AZ117" s="143">
        <v>1</v>
      </c>
      <c r="BA117" s="143">
        <f t="shared" si="1"/>
        <v>0</v>
      </c>
      <c r="BB117" s="143">
        <f t="shared" si="2"/>
        <v>0</v>
      </c>
      <c r="BC117" s="143">
        <f t="shared" si="3"/>
        <v>0</v>
      </c>
      <c r="BD117" s="143">
        <f t="shared" si="4"/>
        <v>0</v>
      </c>
      <c r="BE117" s="143">
        <f t="shared" si="5"/>
        <v>0</v>
      </c>
      <c r="CA117" s="172">
        <v>8</v>
      </c>
      <c r="CB117" s="172">
        <v>0</v>
      </c>
      <c r="CZ117" s="143">
        <v>0</v>
      </c>
    </row>
    <row r="118" spans="1:104" x14ac:dyDescent="0.2">
      <c r="A118" s="166">
        <v>38</v>
      </c>
      <c r="B118" s="167" t="s">
        <v>219</v>
      </c>
      <c r="C118" s="168" t="s">
        <v>220</v>
      </c>
      <c r="D118" s="169" t="s">
        <v>208</v>
      </c>
      <c r="E118" s="170">
        <v>7.0087605999999996</v>
      </c>
      <c r="F118" s="206"/>
      <c r="G118" s="171">
        <f t="shared" si="0"/>
        <v>0</v>
      </c>
      <c r="O118" s="165">
        <v>2</v>
      </c>
      <c r="AA118" s="143">
        <v>8</v>
      </c>
      <c r="AB118" s="143">
        <v>0</v>
      </c>
      <c r="AC118" s="143">
        <v>3</v>
      </c>
      <c r="AZ118" s="143">
        <v>1</v>
      </c>
      <c r="BA118" s="143">
        <f t="shared" si="1"/>
        <v>0</v>
      </c>
      <c r="BB118" s="143">
        <f t="shared" si="2"/>
        <v>0</v>
      </c>
      <c r="BC118" s="143">
        <f t="shared" si="3"/>
        <v>0</v>
      </c>
      <c r="BD118" s="143">
        <f t="shared" si="4"/>
        <v>0</v>
      </c>
      <c r="BE118" s="143">
        <f t="shared" si="5"/>
        <v>0</v>
      </c>
      <c r="CA118" s="172">
        <v>8</v>
      </c>
      <c r="CB118" s="172">
        <v>0</v>
      </c>
      <c r="CZ118" s="143">
        <v>0</v>
      </c>
    </row>
    <row r="119" spans="1:104" x14ac:dyDescent="0.2">
      <c r="A119" s="166">
        <v>39</v>
      </c>
      <c r="B119" s="167" t="s">
        <v>221</v>
      </c>
      <c r="C119" s="168" t="s">
        <v>222</v>
      </c>
      <c r="D119" s="169" t="s">
        <v>208</v>
      </c>
      <c r="E119" s="170">
        <v>7.0087605999999996</v>
      </c>
      <c r="F119" s="206"/>
      <c r="G119" s="171">
        <f t="shared" si="0"/>
        <v>0</v>
      </c>
      <c r="O119" s="165">
        <v>2</v>
      </c>
      <c r="AA119" s="143">
        <v>8</v>
      </c>
      <c r="AB119" s="143">
        <v>0</v>
      </c>
      <c r="AC119" s="143">
        <v>3</v>
      </c>
      <c r="AZ119" s="143">
        <v>1</v>
      </c>
      <c r="BA119" s="143">
        <f t="shared" si="1"/>
        <v>0</v>
      </c>
      <c r="BB119" s="143">
        <f t="shared" si="2"/>
        <v>0</v>
      </c>
      <c r="BC119" s="143">
        <f t="shared" si="3"/>
        <v>0</v>
      </c>
      <c r="BD119" s="143">
        <f t="shared" si="4"/>
        <v>0</v>
      </c>
      <c r="BE119" s="143">
        <f t="shared" si="5"/>
        <v>0</v>
      </c>
      <c r="CA119" s="172">
        <v>8</v>
      </c>
      <c r="CB119" s="172">
        <v>0</v>
      </c>
      <c r="CZ119" s="143">
        <v>0</v>
      </c>
    </row>
    <row r="120" spans="1:104" x14ac:dyDescent="0.2">
      <c r="A120" s="166">
        <v>40</v>
      </c>
      <c r="B120" s="167" t="s">
        <v>223</v>
      </c>
      <c r="C120" s="168" t="s">
        <v>224</v>
      </c>
      <c r="D120" s="169" t="s">
        <v>208</v>
      </c>
      <c r="E120" s="170">
        <v>7.0087605999999996</v>
      </c>
      <c r="F120" s="206"/>
      <c r="G120" s="171">
        <f t="shared" si="0"/>
        <v>0</v>
      </c>
      <c r="O120" s="165">
        <v>2</v>
      </c>
      <c r="AA120" s="143">
        <v>8</v>
      </c>
      <c r="AB120" s="143">
        <v>0</v>
      </c>
      <c r="AC120" s="143">
        <v>3</v>
      </c>
      <c r="AZ120" s="143">
        <v>1</v>
      </c>
      <c r="BA120" s="143">
        <f t="shared" si="1"/>
        <v>0</v>
      </c>
      <c r="BB120" s="143">
        <f t="shared" si="2"/>
        <v>0</v>
      </c>
      <c r="BC120" s="143">
        <f t="shared" si="3"/>
        <v>0</v>
      </c>
      <c r="BD120" s="143">
        <f t="shared" si="4"/>
        <v>0</v>
      </c>
      <c r="BE120" s="143">
        <f t="shared" si="5"/>
        <v>0</v>
      </c>
      <c r="CA120" s="172">
        <v>8</v>
      </c>
      <c r="CB120" s="172">
        <v>0</v>
      </c>
      <c r="CZ120" s="143">
        <v>0</v>
      </c>
    </row>
    <row r="121" spans="1:104" x14ac:dyDescent="0.2">
      <c r="A121" s="179"/>
      <c r="B121" s="180" t="s">
        <v>75</v>
      </c>
      <c r="C121" s="181" t="str">
        <f>CONCATENATE(B106," ",C106)</f>
        <v>97 Prorážení otvorů</v>
      </c>
      <c r="D121" s="182"/>
      <c r="E121" s="183"/>
      <c r="F121" s="184"/>
      <c r="G121" s="185">
        <f>SUM(G106:G120)</f>
        <v>0</v>
      </c>
      <c r="O121" s="165">
        <v>4</v>
      </c>
      <c r="BA121" s="186">
        <f>SUM(BA106:BA120)</f>
        <v>0</v>
      </c>
      <c r="BB121" s="186">
        <f>SUM(BB106:BB120)</f>
        <v>0</v>
      </c>
      <c r="BC121" s="186">
        <f>SUM(BC106:BC120)</f>
        <v>0</v>
      </c>
      <c r="BD121" s="186">
        <f>SUM(BD106:BD120)</f>
        <v>0</v>
      </c>
      <c r="BE121" s="186">
        <f>SUM(BE106:BE120)</f>
        <v>0</v>
      </c>
    </row>
    <row r="122" spans="1:104" x14ac:dyDescent="0.2">
      <c r="A122" s="158" t="s">
        <v>74</v>
      </c>
      <c r="B122" s="159" t="s">
        <v>225</v>
      </c>
      <c r="C122" s="160" t="s">
        <v>226</v>
      </c>
      <c r="D122" s="161"/>
      <c r="E122" s="162"/>
      <c r="F122" s="162"/>
      <c r="G122" s="163"/>
      <c r="H122" s="164"/>
      <c r="I122" s="164"/>
      <c r="O122" s="165">
        <v>1</v>
      </c>
    </row>
    <row r="123" spans="1:104" x14ac:dyDescent="0.2">
      <c r="A123" s="166">
        <v>41</v>
      </c>
      <c r="B123" s="167" t="s">
        <v>227</v>
      </c>
      <c r="C123" s="168" t="s">
        <v>228</v>
      </c>
      <c r="D123" s="169" t="s">
        <v>208</v>
      </c>
      <c r="E123" s="170">
        <v>3.8122914630000002</v>
      </c>
      <c r="F123" s="206"/>
      <c r="G123" s="171">
        <f>E123*F123</f>
        <v>0</v>
      </c>
      <c r="O123" s="165">
        <v>2</v>
      </c>
      <c r="AA123" s="143">
        <v>7</v>
      </c>
      <c r="AB123" s="143">
        <v>1</v>
      </c>
      <c r="AC123" s="143">
        <v>2</v>
      </c>
      <c r="AZ123" s="143">
        <v>1</v>
      </c>
      <c r="BA123" s="143">
        <f>IF(AZ123=1,G123,0)</f>
        <v>0</v>
      </c>
      <c r="BB123" s="143">
        <f>IF(AZ123=2,G123,0)</f>
        <v>0</v>
      </c>
      <c r="BC123" s="143">
        <f>IF(AZ123=3,G123,0)</f>
        <v>0</v>
      </c>
      <c r="BD123" s="143">
        <f>IF(AZ123=4,G123,0)</f>
        <v>0</v>
      </c>
      <c r="BE123" s="143">
        <f>IF(AZ123=5,G123,0)</f>
        <v>0</v>
      </c>
      <c r="CA123" s="172">
        <v>7</v>
      </c>
      <c r="CB123" s="172">
        <v>1</v>
      </c>
      <c r="CZ123" s="143">
        <v>0</v>
      </c>
    </row>
    <row r="124" spans="1:104" x14ac:dyDescent="0.2">
      <c r="A124" s="179"/>
      <c r="B124" s="180" t="s">
        <v>75</v>
      </c>
      <c r="C124" s="181" t="str">
        <f>CONCATENATE(B122," ",C122)</f>
        <v>99 Staveništní přesun hmot</v>
      </c>
      <c r="D124" s="182"/>
      <c r="E124" s="183"/>
      <c r="F124" s="184"/>
      <c r="G124" s="185">
        <f>SUM(G122:G123)</f>
        <v>0</v>
      </c>
      <c r="O124" s="165">
        <v>4</v>
      </c>
      <c r="BA124" s="186">
        <f>SUM(BA122:BA123)</f>
        <v>0</v>
      </c>
      <c r="BB124" s="186">
        <f>SUM(BB122:BB123)</f>
        <v>0</v>
      </c>
      <c r="BC124" s="186">
        <f>SUM(BC122:BC123)</f>
        <v>0</v>
      </c>
      <c r="BD124" s="186">
        <f>SUM(BD122:BD123)</f>
        <v>0</v>
      </c>
      <c r="BE124" s="186">
        <f>SUM(BE122:BE123)</f>
        <v>0</v>
      </c>
    </row>
    <row r="125" spans="1:104" x14ac:dyDescent="0.2">
      <c r="A125" s="158" t="s">
        <v>74</v>
      </c>
      <c r="B125" s="159" t="s">
        <v>229</v>
      </c>
      <c r="C125" s="160" t="s">
        <v>230</v>
      </c>
      <c r="D125" s="161"/>
      <c r="E125" s="162"/>
      <c r="F125" s="162"/>
      <c r="G125" s="163"/>
      <c r="H125" s="164"/>
      <c r="I125" s="164"/>
      <c r="O125" s="165">
        <v>1</v>
      </c>
    </row>
    <row r="126" spans="1:104" x14ac:dyDescent="0.2">
      <c r="A126" s="166">
        <v>42</v>
      </c>
      <c r="B126" s="167" t="s">
        <v>231</v>
      </c>
      <c r="C126" s="168" t="s">
        <v>545</v>
      </c>
      <c r="D126" s="169" t="s">
        <v>85</v>
      </c>
      <c r="E126" s="170">
        <v>5.2874999999999996</v>
      </c>
      <c r="F126" s="206"/>
      <c r="G126" s="171">
        <f>E126*F126</f>
        <v>0</v>
      </c>
      <c r="O126" s="165">
        <v>2</v>
      </c>
      <c r="AA126" s="143">
        <v>1</v>
      </c>
      <c r="AB126" s="143">
        <v>7</v>
      </c>
      <c r="AC126" s="143">
        <v>7</v>
      </c>
      <c r="AZ126" s="143">
        <v>2</v>
      </c>
      <c r="BA126" s="143">
        <f>IF(AZ126=1,G126,0)</f>
        <v>0</v>
      </c>
      <c r="BB126" s="143">
        <f>IF(AZ126=2,G126,0)</f>
        <v>0</v>
      </c>
      <c r="BC126" s="143">
        <f>IF(AZ126=3,G126,0)</f>
        <v>0</v>
      </c>
      <c r="BD126" s="143">
        <f>IF(AZ126=4,G126,0)</f>
        <v>0</v>
      </c>
      <c r="BE126" s="143">
        <f>IF(AZ126=5,G126,0)</f>
        <v>0</v>
      </c>
      <c r="CA126" s="172">
        <v>1</v>
      </c>
      <c r="CB126" s="172">
        <v>7</v>
      </c>
      <c r="CZ126" s="143">
        <v>1.58E-3</v>
      </c>
    </row>
    <row r="127" spans="1:104" x14ac:dyDescent="0.2">
      <c r="A127" s="173"/>
      <c r="B127" s="175"/>
      <c r="C127" s="230" t="s">
        <v>546</v>
      </c>
      <c r="D127" s="231"/>
      <c r="E127" s="176">
        <v>5.2874999999999996</v>
      </c>
      <c r="F127" s="177"/>
      <c r="G127" s="178"/>
      <c r="O127" s="165"/>
      <c r="CA127" s="172"/>
      <c r="CB127" s="172"/>
    </row>
    <row r="128" spans="1:104" x14ac:dyDescent="0.2">
      <c r="A128" s="166">
        <v>43</v>
      </c>
      <c r="B128" s="167" t="s">
        <v>232</v>
      </c>
      <c r="C128" s="168" t="s">
        <v>547</v>
      </c>
      <c r="D128" s="169" t="s">
        <v>101</v>
      </c>
      <c r="E128" s="170">
        <v>8.52</v>
      </c>
      <c r="F128" s="206"/>
      <c r="G128" s="171">
        <f>E128*F128</f>
        <v>0</v>
      </c>
      <c r="O128" s="165">
        <v>2</v>
      </c>
      <c r="AA128" s="143">
        <v>1</v>
      </c>
      <c r="AB128" s="143">
        <v>7</v>
      </c>
      <c r="AC128" s="143">
        <v>7</v>
      </c>
      <c r="AZ128" s="143">
        <v>2</v>
      </c>
      <c r="BA128" s="143">
        <f>IF(AZ128=1,G128,0)</f>
        <v>0</v>
      </c>
      <c r="BB128" s="143">
        <f>IF(AZ128=2,G128,0)</f>
        <v>0</v>
      </c>
      <c r="BC128" s="143">
        <f>IF(AZ128=3,G128,0)</f>
        <v>0</v>
      </c>
      <c r="BD128" s="143">
        <f>IF(AZ128=4,G128,0)</f>
        <v>0</v>
      </c>
      <c r="BE128" s="143">
        <f>IF(AZ128=5,G128,0)</f>
        <v>0</v>
      </c>
      <c r="CA128" s="172">
        <v>1</v>
      </c>
      <c r="CB128" s="172">
        <v>7</v>
      </c>
      <c r="CZ128" s="143">
        <v>2.9E-4</v>
      </c>
    </row>
    <row r="129" spans="1:104" x14ac:dyDescent="0.2">
      <c r="A129" s="166">
        <v>44</v>
      </c>
      <c r="B129" s="167" t="s">
        <v>233</v>
      </c>
      <c r="C129" s="168" t="s">
        <v>234</v>
      </c>
      <c r="D129" s="169" t="s">
        <v>208</v>
      </c>
      <c r="E129" s="170">
        <v>1.0800000000000001E-2</v>
      </c>
      <c r="F129" s="206"/>
      <c r="G129" s="171">
        <f>E129*F129</f>
        <v>0</v>
      </c>
      <c r="O129" s="165">
        <v>2</v>
      </c>
      <c r="AA129" s="143">
        <v>7</v>
      </c>
      <c r="AB129" s="143">
        <v>1001</v>
      </c>
      <c r="AC129" s="143">
        <v>5</v>
      </c>
      <c r="AZ129" s="143">
        <v>2</v>
      </c>
      <c r="BA129" s="143">
        <f>IF(AZ129=1,G129,0)</f>
        <v>0</v>
      </c>
      <c r="BB129" s="143">
        <f>IF(AZ129=2,G129,0)</f>
        <v>0</v>
      </c>
      <c r="BC129" s="143">
        <f>IF(AZ129=3,G129,0)</f>
        <v>0</v>
      </c>
      <c r="BD129" s="143">
        <f>IF(AZ129=4,G129,0)</f>
        <v>0</v>
      </c>
      <c r="BE129" s="143">
        <f>IF(AZ129=5,G129,0)</f>
        <v>0</v>
      </c>
      <c r="CA129" s="172">
        <v>7</v>
      </c>
      <c r="CB129" s="172">
        <v>1001</v>
      </c>
      <c r="CZ129" s="143">
        <v>0</v>
      </c>
    </row>
    <row r="130" spans="1:104" x14ac:dyDescent="0.2">
      <c r="A130" s="179"/>
      <c r="B130" s="180" t="s">
        <v>75</v>
      </c>
      <c r="C130" s="181" t="str">
        <f>CONCATENATE(B125," ",C125)</f>
        <v>711 Izolace proti vodě</v>
      </c>
      <c r="D130" s="182"/>
      <c r="E130" s="183"/>
      <c r="F130" s="184"/>
      <c r="G130" s="185">
        <f>SUM(G125:G129)</f>
        <v>0</v>
      </c>
      <c r="O130" s="165">
        <v>4</v>
      </c>
      <c r="BA130" s="186">
        <f>SUM(BA125:BA129)</f>
        <v>0</v>
      </c>
      <c r="BB130" s="186">
        <f>SUM(BB125:BB129)</f>
        <v>0</v>
      </c>
      <c r="BC130" s="186">
        <f>SUM(BC125:BC129)</f>
        <v>0</v>
      </c>
      <c r="BD130" s="186">
        <f>SUM(BD125:BD129)</f>
        <v>0</v>
      </c>
      <c r="BE130" s="186">
        <f>SUM(BE125:BE129)</f>
        <v>0</v>
      </c>
    </row>
    <row r="131" spans="1:104" x14ac:dyDescent="0.2">
      <c r="A131" s="158" t="s">
        <v>74</v>
      </c>
      <c r="B131" s="159" t="s">
        <v>235</v>
      </c>
      <c r="C131" s="160" t="s">
        <v>236</v>
      </c>
      <c r="D131" s="161"/>
      <c r="E131" s="162"/>
      <c r="F131" s="162"/>
      <c r="G131" s="163"/>
      <c r="H131" s="164"/>
      <c r="I131" s="164"/>
      <c r="O131" s="165">
        <v>1</v>
      </c>
    </row>
    <row r="132" spans="1:104" x14ac:dyDescent="0.2">
      <c r="A132" s="166">
        <v>45</v>
      </c>
      <c r="B132" s="167" t="s">
        <v>237</v>
      </c>
      <c r="C132" s="168" t="s">
        <v>238</v>
      </c>
      <c r="D132" s="169" t="s">
        <v>101</v>
      </c>
      <c r="E132" s="170">
        <v>5.5</v>
      </c>
      <c r="F132" s="206"/>
      <c r="G132" s="171">
        <f>E132*F132</f>
        <v>0</v>
      </c>
      <c r="O132" s="165">
        <v>2</v>
      </c>
      <c r="AA132" s="143">
        <v>1</v>
      </c>
      <c r="AB132" s="143">
        <v>7</v>
      </c>
      <c r="AC132" s="143">
        <v>7</v>
      </c>
      <c r="AZ132" s="143">
        <v>2</v>
      </c>
      <c r="BA132" s="143">
        <f>IF(AZ132=1,G132,0)</f>
        <v>0</v>
      </c>
      <c r="BB132" s="143">
        <f>IF(AZ132=2,G132,0)</f>
        <v>0</v>
      </c>
      <c r="BC132" s="143">
        <f>IF(AZ132=3,G132,0)</f>
        <v>0</v>
      </c>
      <c r="BD132" s="143">
        <f>IF(AZ132=4,G132,0)</f>
        <v>0</v>
      </c>
      <c r="BE132" s="143">
        <f>IF(AZ132=5,G132,0)</f>
        <v>0</v>
      </c>
      <c r="CA132" s="172">
        <v>1</v>
      </c>
      <c r="CB132" s="172">
        <v>7</v>
      </c>
      <c r="CZ132" s="143">
        <v>5.1799999999999997E-3</v>
      </c>
    </row>
    <row r="133" spans="1:104" x14ac:dyDescent="0.2">
      <c r="A133" s="173"/>
      <c r="B133" s="175"/>
      <c r="C133" s="230" t="s">
        <v>239</v>
      </c>
      <c r="D133" s="231"/>
      <c r="E133" s="176">
        <v>5.5</v>
      </c>
      <c r="F133" s="177"/>
      <c r="G133" s="178"/>
      <c r="M133" s="174" t="s">
        <v>239</v>
      </c>
      <c r="O133" s="165"/>
    </row>
    <row r="134" spans="1:104" x14ac:dyDescent="0.2">
      <c r="A134" s="166">
        <v>46</v>
      </c>
      <c r="B134" s="167" t="s">
        <v>240</v>
      </c>
      <c r="C134" s="168" t="s">
        <v>241</v>
      </c>
      <c r="D134" s="169" t="s">
        <v>97</v>
      </c>
      <c r="E134" s="170">
        <v>1</v>
      </c>
      <c r="F134" s="206"/>
      <c r="G134" s="171">
        <f t="shared" ref="G134:G143" si="6">E134*F134</f>
        <v>0</v>
      </c>
      <c r="O134" s="165">
        <v>2</v>
      </c>
      <c r="AA134" s="143">
        <v>1</v>
      </c>
      <c r="AB134" s="143">
        <v>7</v>
      </c>
      <c r="AC134" s="143">
        <v>7</v>
      </c>
      <c r="AZ134" s="143">
        <v>2</v>
      </c>
      <c r="BA134" s="143">
        <f t="shared" ref="BA134:BA143" si="7">IF(AZ134=1,G134,0)</f>
        <v>0</v>
      </c>
      <c r="BB134" s="143">
        <f t="shared" ref="BB134:BB143" si="8">IF(AZ134=2,G134,0)</f>
        <v>0</v>
      </c>
      <c r="BC134" s="143">
        <f t="shared" ref="BC134:BC143" si="9">IF(AZ134=3,G134,0)</f>
        <v>0</v>
      </c>
      <c r="BD134" s="143">
        <f t="shared" ref="BD134:BD143" si="10">IF(AZ134=4,G134,0)</f>
        <v>0</v>
      </c>
      <c r="BE134" s="143">
        <f t="shared" ref="BE134:BE143" si="11">IF(AZ134=5,G134,0)</f>
        <v>0</v>
      </c>
      <c r="CA134" s="172">
        <v>1</v>
      </c>
      <c r="CB134" s="172">
        <v>7</v>
      </c>
      <c r="CZ134" s="143">
        <v>0</v>
      </c>
    </row>
    <row r="135" spans="1:104" ht="22.5" x14ac:dyDescent="0.2">
      <c r="A135" s="166">
        <v>47</v>
      </c>
      <c r="B135" s="167" t="s">
        <v>242</v>
      </c>
      <c r="C135" s="168" t="s">
        <v>543</v>
      </c>
      <c r="D135" s="169" t="s">
        <v>101</v>
      </c>
      <c r="E135" s="170">
        <v>5.5</v>
      </c>
      <c r="F135" s="206"/>
      <c r="G135" s="171">
        <f t="shared" si="6"/>
        <v>0</v>
      </c>
      <c r="O135" s="165">
        <v>2</v>
      </c>
      <c r="AA135" s="143">
        <v>1</v>
      </c>
      <c r="AB135" s="143">
        <v>7</v>
      </c>
      <c r="AC135" s="143">
        <v>7</v>
      </c>
      <c r="AZ135" s="143">
        <v>2</v>
      </c>
      <c r="BA135" s="143">
        <f t="shared" si="7"/>
        <v>0</v>
      </c>
      <c r="BB135" s="143">
        <f t="shared" si="8"/>
        <v>0</v>
      </c>
      <c r="BC135" s="143">
        <f t="shared" si="9"/>
        <v>0</v>
      </c>
      <c r="BD135" s="143">
        <f t="shared" si="10"/>
        <v>0</v>
      </c>
      <c r="BE135" s="143">
        <f t="shared" si="11"/>
        <v>0</v>
      </c>
      <c r="CA135" s="172">
        <v>1</v>
      </c>
      <c r="CB135" s="172">
        <v>7</v>
      </c>
      <c r="CZ135" s="143">
        <v>6.0000000000000002E-5</v>
      </c>
    </row>
    <row r="136" spans="1:104" x14ac:dyDescent="0.2">
      <c r="A136" s="166">
        <v>48</v>
      </c>
      <c r="B136" s="167" t="s">
        <v>243</v>
      </c>
      <c r="C136" s="168" t="s">
        <v>244</v>
      </c>
      <c r="D136" s="169" t="s">
        <v>97</v>
      </c>
      <c r="E136" s="170">
        <v>1</v>
      </c>
      <c r="F136" s="206"/>
      <c r="G136" s="171">
        <f t="shared" si="6"/>
        <v>0</v>
      </c>
      <c r="O136" s="165">
        <v>2</v>
      </c>
      <c r="AA136" s="143">
        <v>1</v>
      </c>
      <c r="AB136" s="143">
        <v>7</v>
      </c>
      <c r="AC136" s="143">
        <v>7</v>
      </c>
      <c r="AZ136" s="143">
        <v>2</v>
      </c>
      <c r="BA136" s="143">
        <f t="shared" si="7"/>
        <v>0</v>
      </c>
      <c r="BB136" s="143">
        <f t="shared" si="8"/>
        <v>0</v>
      </c>
      <c r="BC136" s="143">
        <f t="shared" si="9"/>
        <v>0</v>
      </c>
      <c r="BD136" s="143">
        <f t="shared" si="10"/>
        <v>0</v>
      </c>
      <c r="BE136" s="143">
        <f t="shared" si="11"/>
        <v>0</v>
      </c>
      <c r="CA136" s="172">
        <v>1</v>
      </c>
      <c r="CB136" s="172">
        <v>7</v>
      </c>
      <c r="CZ136" s="143">
        <v>0</v>
      </c>
    </row>
    <row r="137" spans="1:104" x14ac:dyDescent="0.2">
      <c r="A137" s="166">
        <v>49</v>
      </c>
      <c r="B137" s="167" t="s">
        <v>245</v>
      </c>
      <c r="C137" s="168" t="s">
        <v>246</v>
      </c>
      <c r="D137" s="169" t="s">
        <v>97</v>
      </c>
      <c r="E137" s="170">
        <v>2</v>
      </c>
      <c r="F137" s="206"/>
      <c r="G137" s="171">
        <f t="shared" si="6"/>
        <v>0</v>
      </c>
      <c r="O137" s="165">
        <v>2</v>
      </c>
      <c r="AA137" s="143">
        <v>1</v>
      </c>
      <c r="AB137" s="143">
        <v>7</v>
      </c>
      <c r="AC137" s="143">
        <v>7</v>
      </c>
      <c r="AZ137" s="143">
        <v>2</v>
      </c>
      <c r="BA137" s="143">
        <f t="shared" si="7"/>
        <v>0</v>
      </c>
      <c r="BB137" s="143">
        <f t="shared" si="8"/>
        <v>0</v>
      </c>
      <c r="BC137" s="143">
        <f t="shared" si="9"/>
        <v>0</v>
      </c>
      <c r="BD137" s="143">
        <f t="shared" si="10"/>
        <v>0</v>
      </c>
      <c r="BE137" s="143">
        <f t="shared" si="11"/>
        <v>0</v>
      </c>
      <c r="CA137" s="172">
        <v>1</v>
      </c>
      <c r="CB137" s="172">
        <v>7</v>
      </c>
      <c r="CZ137" s="143">
        <v>0</v>
      </c>
    </row>
    <row r="138" spans="1:104" x14ac:dyDescent="0.2">
      <c r="A138" s="166">
        <v>50</v>
      </c>
      <c r="B138" s="167" t="s">
        <v>247</v>
      </c>
      <c r="C138" s="168" t="s">
        <v>248</v>
      </c>
      <c r="D138" s="169" t="s">
        <v>97</v>
      </c>
      <c r="E138" s="170">
        <v>1</v>
      </c>
      <c r="F138" s="206"/>
      <c r="G138" s="171">
        <f t="shared" si="6"/>
        <v>0</v>
      </c>
      <c r="O138" s="165">
        <v>2</v>
      </c>
      <c r="AA138" s="143">
        <v>1</v>
      </c>
      <c r="AB138" s="143">
        <v>7</v>
      </c>
      <c r="AC138" s="143">
        <v>7</v>
      </c>
      <c r="AZ138" s="143">
        <v>2</v>
      </c>
      <c r="BA138" s="143">
        <f t="shared" si="7"/>
        <v>0</v>
      </c>
      <c r="BB138" s="143">
        <f t="shared" si="8"/>
        <v>0</v>
      </c>
      <c r="BC138" s="143">
        <f t="shared" si="9"/>
        <v>0</v>
      </c>
      <c r="BD138" s="143">
        <f t="shared" si="10"/>
        <v>0</v>
      </c>
      <c r="BE138" s="143">
        <f t="shared" si="11"/>
        <v>0</v>
      </c>
      <c r="CA138" s="172">
        <v>1</v>
      </c>
      <c r="CB138" s="172">
        <v>7</v>
      </c>
      <c r="CZ138" s="143">
        <v>0</v>
      </c>
    </row>
    <row r="139" spans="1:104" x14ac:dyDescent="0.2">
      <c r="A139" s="166">
        <v>51</v>
      </c>
      <c r="B139" s="167" t="s">
        <v>249</v>
      </c>
      <c r="C139" s="168" t="s">
        <v>250</v>
      </c>
      <c r="D139" s="169" t="s">
        <v>101</v>
      </c>
      <c r="E139" s="170">
        <v>5.5</v>
      </c>
      <c r="F139" s="206"/>
      <c r="G139" s="171">
        <f t="shared" si="6"/>
        <v>0</v>
      </c>
      <c r="O139" s="165">
        <v>2</v>
      </c>
      <c r="AA139" s="143">
        <v>1</v>
      </c>
      <c r="AB139" s="143">
        <v>7</v>
      </c>
      <c r="AC139" s="143">
        <v>7</v>
      </c>
      <c r="AZ139" s="143">
        <v>2</v>
      </c>
      <c r="BA139" s="143">
        <f t="shared" si="7"/>
        <v>0</v>
      </c>
      <c r="BB139" s="143">
        <f t="shared" si="8"/>
        <v>0</v>
      </c>
      <c r="BC139" s="143">
        <f t="shared" si="9"/>
        <v>0</v>
      </c>
      <c r="BD139" s="143">
        <f t="shared" si="10"/>
        <v>0</v>
      </c>
      <c r="BE139" s="143">
        <f t="shared" si="11"/>
        <v>0</v>
      </c>
      <c r="CA139" s="172">
        <v>1</v>
      </c>
      <c r="CB139" s="172">
        <v>7</v>
      </c>
      <c r="CZ139" s="143">
        <v>1.8000000000000001E-4</v>
      </c>
    </row>
    <row r="140" spans="1:104" x14ac:dyDescent="0.2">
      <c r="A140" s="166">
        <v>52</v>
      </c>
      <c r="B140" s="167" t="s">
        <v>251</v>
      </c>
      <c r="C140" s="168" t="s">
        <v>252</v>
      </c>
      <c r="D140" s="169" t="s">
        <v>101</v>
      </c>
      <c r="E140" s="170">
        <v>5.5</v>
      </c>
      <c r="F140" s="206"/>
      <c r="G140" s="171">
        <f t="shared" si="6"/>
        <v>0</v>
      </c>
      <c r="O140" s="165">
        <v>2</v>
      </c>
      <c r="AA140" s="143">
        <v>1</v>
      </c>
      <c r="AB140" s="143">
        <v>7</v>
      </c>
      <c r="AC140" s="143">
        <v>7</v>
      </c>
      <c r="AZ140" s="143">
        <v>2</v>
      </c>
      <c r="BA140" s="143">
        <f t="shared" si="7"/>
        <v>0</v>
      </c>
      <c r="BB140" s="143">
        <f t="shared" si="8"/>
        <v>0</v>
      </c>
      <c r="BC140" s="143">
        <f t="shared" si="9"/>
        <v>0</v>
      </c>
      <c r="BD140" s="143">
        <f t="shared" si="10"/>
        <v>0</v>
      </c>
      <c r="BE140" s="143">
        <f t="shared" si="11"/>
        <v>0</v>
      </c>
      <c r="CA140" s="172">
        <v>1</v>
      </c>
      <c r="CB140" s="172">
        <v>7</v>
      </c>
      <c r="CZ140" s="143">
        <v>1.0000000000000001E-5</v>
      </c>
    </row>
    <row r="141" spans="1:104" x14ac:dyDescent="0.2">
      <c r="A141" s="166">
        <v>53</v>
      </c>
      <c r="B141" s="167" t="s">
        <v>253</v>
      </c>
      <c r="C141" s="168" t="s">
        <v>254</v>
      </c>
      <c r="D141" s="169" t="s">
        <v>97</v>
      </c>
      <c r="E141" s="170">
        <v>1</v>
      </c>
      <c r="F141" s="206"/>
      <c r="G141" s="171">
        <f t="shared" si="6"/>
        <v>0</v>
      </c>
      <c r="O141" s="165">
        <v>2</v>
      </c>
      <c r="AA141" s="143">
        <v>3</v>
      </c>
      <c r="AB141" s="143">
        <v>1</v>
      </c>
      <c r="AC141" s="143" t="s">
        <v>253</v>
      </c>
      <c r="AZ141" s="143">
        <v>2</v>
      </c>
      <c r="BA141" s="143">
        <f t="shared" si="7"/>
        <v>0</v>
      </c>
      <c r="BB141" s="143">
        <f t="shared" si="8"/>
        <v>0</v>
      </c>
      <c r="BC141" s="143">
        <f t="shared" si="9"/>
        <v>0</v>
      </c>
      <c r="BD141" s="143">
        <f t="shared" si="10"/>
        <v>0</v>
      </c>
      <c r="BE141" s="143">
        <f t="shared" si="11"/>
        <v>0</v>
      </c>
      <c r="CA141" s="172">
        <v>3</v>
      </c>
      <c r="CB141" s="172">
        <v>1</v>
      </c>
      <c r="CZ141" s="143">
        <v>0</v>
      </c>
    </row>
    <row r="142" spans="1:104" x14ac:dyDescent="0.2">
      <c r="A142" s="166">
        <v>54</v>
      </c>
      <c r="B142" s="167" t="s">
        <v>255</v>
      </c>
      <c r="C142" s="168" t="s">
        <v>544</v>
      </c>
      <c r="D142" s="169" t="s">
        <v>97</v>
      </c>
      <c r="E142" s="170">
        <v>1</v>
      </c>
      <c r="F142" s="206"/>
      <c r="G142" s="171">
        <f t="shared" si="6"/>
        <v>0</v>
      </c>
      <c r="O142" s="165">
        <v>2</v>
      </c>
      <c r="AA142" s="143">
        <v>3</v>
      </c>
      <c r="AB142" s="143">
        <v>7</v>
      </c>
      <c r="AC142" s="143" t="s">
        <v>255</v>
      </c>
      <c r="AZ142" s="143">
        <v>2</v>
      </c>
      <c r="BA142" s="143">
        <f t="shared" si="7"/>
        <v>0</v>
      </c>
      <c r="BB142" s="143">
        <f t="shared" si="8"/>
        <v>0</v>
      </c>
      <c r="BC142" s="143">
        <f t="shared" si="9"/>
        <v>0</v>
      </c>
      <c r="BD142" s="143">
        <f t="shared" si="10"/>
        <v>0</v>
      </c>
      <c r="BE142" s="143">
        <f t="shared" si="11"/>
        <v>0</v>
      </c>
      <c r="CA142" s="172">
        <v>3</v>
      </c>
      <c r="CB142" s="172">
        <v>7</v>
      </c>
      <c r="CZ142" s="143">
        <v>5.9999999999999995E-4</v>
      </c>
    </row>
    <row r="143" spans="1:104" x14ac:dyDescent="0.2">
      <c r="A143" s="166">
        <v>55</v>
      </c>
      <c r="B143" s="167" t="s">
        <v>256</v>
      </c>
      <c r="C143" s="168" t="s">
        <v>257</v>
      </c>
      <c r="D143" s="169" t="s">
        <v>208</v>
      </c>
      <c r="E143" s="170">
        <v>3.0464999999999999E-2</v>
      </c>
      <c r="F143" s="206"/>
      <c r="G143" s="171">
        <f t="shared" si="6"/>
        <v>0</v>
      </c>
      <c r="O143" s="165">
        <v>2</v>
      </c>
      <c r="AA143" s="143">
        <v>7</v>
      </c>
      <c r="AB143" s="143">
        <v>1001</v>
      </c>
      <c r="AC143" s="143">
        <v>5</v>
      </c>
      <c r="AZ143" s="143">
        <v>2</v>
      </c>
      <c r="BA143" s="143">
        <f t="shared" si="7"/>
        <v>0</v>
      </c>
      <c r="BB143" s="143">
        <f t="shared" si="8"/>
        <v>0</v>
      </c>
      <c r="BC143" s="143">
        <f t="shared" si="9"/>
        <v>0</v>
      </c>
      <c r="BD143" s="143">
        <f t="shared" si="10"/>
        <v>0</v>
      </c>
      <c r="BE143" s="143">
        <f t="shared" si="11"/>
        <v>0</v>
      </c>
      <c r="CA143" s="172">
        <v>7</v>
      </c>
      <c r="CB143" s="172">
        <v>1001</v>
      </c>
      <c r="CZ143" s="143">
        <v>0</v>
      </c>
    </row>
    <row r="144" spans="1:104" x14ac:dyDescent="0.2">
      <c r="A144" s="179"/>
      <c r="B144" s="180" t="s">
        <v>75</v>
      </c>
      <c r="C144" s="181" t="str">
        <f>CONCATENATE(B131," ",C131)</f>
        <v>722 Vnitřní vodovod</v>
      </c>
      <c r="D144" s="182"/>
      <c r="E144" s="183"/>
      <c r="F144" s="184"/>
      <c r="G144" s="185">
        <f>SUM(G131:G143)</f>
        <v>0</v>
      </c>
      <c r="O144" s="165">
        <v>4</v>
      </c>
      <c r="BA144" s="186">
        <f>SUM(BA131:BA143)</f>
        <v>0</v>
      </c>
      <c r="BB144" s="186">
        <f>SUM(BB131:BB143)</f>
        <v>0</v>
      </c>
      <c r="BC144" s="186">
        <f>SUM(BC131:BC143)</f>
        <v>0</v>
      </c>
      <c r="BD144" s="186">
        <f>SUM(BD131:BD143)</f>
        <v>0</v>
      </c>
      <c r="BE144" s="186">
        <f>SUM(BE131:BE143)</f>
        <v>0</v>
      </c>
    </row>
    <row r="145" spans="1:104" x14ac:dyDescent="0.2">
      <c r="A145" s="158" t="s">
        <v>74</v>
      </c>
      <c r="B145" s="159" t="s">
        <v>258</v>
      </c>
      <c r="C145" s="160" t="s">
        <v>259</v>
      </c>
      <c r="D145" s="161"/>
      <c r="E145" s="162"/>
      <c r="F145" s="162"/>
      <c r="G145" s="163"/>
      <c r="H145" s="164"/>
      <c r="I145" s="164"/>
      <c r="O145" s="165">
        <v>1</v>
      </c>
    </row>
    <row r="146" spans="1:104" ht="14.45" customHeight="1" x14ac:dyDescent="0.2">
      <c r="A146" s="166">
        <v>56</v>
      </c>
      <c r="B146" s="167" t="s">
        <v>260</v>
      </c>
      <c r="C146" s="168" t="s">
        <v>261</v>
      </c>
      <c r="D146" s="169" t="s">
        <v>97</v>
      </c>
      <c r="E146" s="170">
        <v>1</v>
      </c>
      <c r="F146" s="206"/>
      <c r="G146" s="171">
        <f t="shared" ref="G146:G151" si="12">E146*F146</f>
        <v>0</v>
      </c>
      <c r="O146" s="165">
        <v>2</v>
      </c>
      <c r="AA146" s="143">
        <v>12</v>
      </c>
      <c r="AB146" s="143">
        <v>0</v>
      </c>
      <c r="AC146" s="143">
        <v>235</v>
      </c>
      <c r="AZ146" s="143">
        <v>2</v>
      </c>
      <c r="BA146" s="143">
        <f t="shared" ref="BA146:BA151" si="13">IF(AZ146=1,G146,0)</f>
        <v>0</v>
      </c>
      <c r="BB146" s="143">
        <f t="shared" ref="BB146:BB151" si="14">IF(AZ146=2,G146,0)</f>
        <v>0</v>
      </c>
      <c r="BC146" s="143">
        <f t="shared" ref="BC146:BC151" si="15">IF(AZ146=3,G146,0)</f>
        <v>0</v>
      </c>
      <c r="BD146" s="143">
        <f t="shared" ref="BD146:BD151" si="16">IF(AZ146=4,G146,0)</f>
        <v>0</v>
      </c>
      <c r="BE146" s="143">
        <f t="shared" ref="BE146:BE151" si="17">IF(AZ146=5,G146,0)</f>
        <v>0</v>
      </c>
      <c r="CA146" s="172">
        <v>12</v>
      </c>
      <c r="CB146" s="172">
        <v>0</v>
      </c>
      <c r="CZ146" s="143">
        <v>3.3000000000000002E-2</v>
      </c>
    </row>
    <row r="147" spans="1:104" x14ac:dyDescent="0.2">
      <c r="A147" s="166">
        <v>57</v>
      </c>
      <c r="B147" s="167" t="s">
        <v>262</v>
      </c>
      <c r="C147" s="168" t="s">
        <v>263</v>
      </c>
      <c r="D147" s="169" t="s">
        <v>97</v>
      </c>
      <c r="E147" s="170">
        <v>2</v>
      </c>
      <c r="F147" s="206"/>
      <c r="G147" s="171">
        <f t="shared" si="12"/>
        <v>0</v>
      </c>
      <c r="O147" s="165">
        <v>2</v>
      </c>
      <c r="AA147" s="143">
        <v>12</v>
      </c>
      <c r="AB147" s="143">
        <v>0</v>
      </c>
      <c r="AC147" s="143">
        <v>237</v>
      </c>
      <c r="AZ147" s="143">
        <v>2</v>
      </c>
      <c r="BA147" s="143">
        <f t="shared" si="13"/>
        <v>0</v>
      </c>
      <c r="BB147" s="143">
        <f t="shared" si="14"/>
        <v>0</v>
      </c>
      <c r="BC147" s="143">
        <f t="shared" si="15"/>
        <v>0</v>
      </c>
      <c r="BD147" s="143">
        <f t="shared" si="16"/>
        <v>0</v>
      </c>
      <c r="BE147" s="143">
        <f t="shared" si="17"/>
        <v>0</v>
      </c>
      <c r="CA147" s="172">
        <v>12</v>
      </c>
      <c r="CB147" s="172">
        <v>0</v>
      </c>
      <c r="CZ147" s="143">
        <v>1.7000000000000001E-2</v>
      </c>
    </row>
    <row r="148" spans="1:104" ht="22.5" x14ac:dyDescent="0.2">
      <c r="A148" s="166">
        <v>58</v>
      </c>
      <c r="B148" s="167" t="s">
        <v>264</v>
      </c>
      <c r="C148" s="168" t="s">
        <v>265</v>
      </c>
      <c r="D148" s="169" t="s">
        <v>266</v>
      </c>
      <c r="E148" s="170">
        <v>1</v>
      </c>
      <c r="F148" s="206"/>
      <c r="G148" s="171">
        <f t="shared" si="12"/>
        <v>0</v>
      </c>
      <c r="O148" s="165">
        <v>2</v>
      </c>
      <c r="AA148" s="143">
        <v>12</v>
      </c>
      <c r="AB148" s="143">
        <v>0</v>
      </c>
      <c r="AC148" s="143">
        <v>238</v>
      </c>
      <c r="AZ148" s="143">
        <v>2</v>
      </c>
      <c r="BA148" s="143">
        <f t="shared" si="13"/>
        <v>0</v>
      </c>
      <c r="BB148" s="143">
        <f t="shared" si="14"/>
        <v>0</v>
      </c>
      <c r="BC148" s="143">
        <f t="shared" si="15"/>
        <v>0</v>
      </c>
      <c r="BD148" s="143">
        <f t="shared" si="16"/>
        <v>0</v>
      </c>
      <c r="BE148" s="143">
        <f t="shared" si="17"/>
        <v>0</v>
      </c>
      <c r="CA148" s="172">
        <v>12</v>
      </c>
      <c r="CB148" s="172">
        <v>0</v>
      </c>
      <c r="CZ148" s="143">
        <v>0.12</v>
      </c>
    </row>
    <row r="149" spans="1:104" x14ac:dyDescent="0.2">
      <c r="A149" s="166">
        <v>59</v>
      </c>
      <c r="B149" s="167" t="s">
        <v>267</v>
      </c>
      <c r="C149" s="168" t="s">
        <v>268</v>
      </c>
      <c r="D149" s="169" t="s">
        <v>269</v>
      </c>
      <c r="E149" s="170">
        <v>100</v>
      </c>
      <c r="F149" s="206"/>
      <c r="G149" s="171">
        <f t="shared" si="12"/>
        <v>0</v>
      </c>
      <c r="O149" s="165">
        <v>2</v>
      </c>
      <c r="AA149" s="143">
        <v>12</v>
      </c>
      <c r="AB149" s="143">
        <v>0</v>
      </c>
      <c r="AC149" s="143">
        <v>247</v>
      </c>
      <c r="AZ149" s="143">
        <v>2</v>
      </c>
      <c r="BA149" s="143">
        <f t="shared" si="13"/>
        <v>0</v>
      </c>
      <c r="BB149" s="143">
        <f t="shared" si="14"/>
        <v>0</v>
      </c>
      <c r="BC149" s="143">
        <f t="shared" si="15"/>
        <v>0</v>
      </c>
      <c r="BD149" s="143">
        <f t="shared" si="16"/>
        <v>0</v>
      </c>
      <c r="BE149" s="143">
        <f t="shared" si="17"/>
        <v>0</v>
      </c>
      <c r="CA149" s="172">
        <v>12</v>
      </c>
      <c r="CB149" s="172">
        <v>0</v>
      </c>
      <c r="CZ149" s="143">
        <v>0</v>
      </c>
    </row>
    <row r="150" spans="1:104" x14ac:dyDescent="0.2">
      <c r="A150" s="166">
        <v>60</v>
      </c>
      <c r="B150" s="167" t="s">
        <v>270</v>
      </c>
      <c r="C150" s="168" t="s">
        <v>271</v>
      </c>
      <c r="D150" s="169" t="s">
        <v>208</v>
      </c>
      <c r="E150" s="170">
        <v>0.187</v>
      </c>
      <c r="F150" s="206"/>
      <c r="G150" s="171">
        <f t="shared" si="12"/>
        <v>0</v>
      </c>
      <c r="O150" s="165">
        <v>2</v>
      </c>
      <c r="AA150" s="143">
        <v>7</v>
      </c>
      <c r="AB150" s="143">
        <v>1001</v>
      </c>
      <c r="AC150" s="143">
        <v>5</v>
      </c>
      <c r="AZ150" s="143">
        <v>2</v>
      </c>
      <c r="BA150" s="143">
        <f t="shared" si="13"/>
        <v>0</v>
      </c>
      <c r="BB150" s="143">
        <f t="shared" si="14"/>
        <v>0</v>
      </c>
      <c r="BC150" s="143">
        <f t="shared" si="15"/>
        <v>0</v>
      </c>
      <c r="BD150" s="143">
        <f t="shared" si="16"/>
        <v>0</v>
      </c>
      <c r="BE150" s="143">
        <f t="shared" si="17"/>
        <v>0</v>
      </c>
      <c r="CA150" s="172">
        <v>7</v>
      </c>
      <c r="CB150" s="172">
        <v>1001</v>
      </c>
      <c r="CZ150" s="143">
        <v>0</v>
      </c>
    </row>
    <row r="151" spans="1:104" x14ac:dyDescent="0.2">
      <c r="A151" s="166">
        <v>61</v>
      </c>
      <c r="B151" s="167" t="s">
        <v>89</v>
      </c>
      <c r="C151" s="168" t="s">
        <v>90</v>
      </c>
      <c r="D151" s="169" t="s">
        <v>91</v>
      </c>
      <c r="E151" s="170">
        <v>20</v>
      </c>
      <c r="F151" s="206"/>
      <c r="G151" s="171">
        <f t="shared" si="12"/>
        <v>0</v>
      </c>
      <c r="O151" s="165">
        <v>2</v>
      </c>
      <c r="AA151" s="143">
        <v>10</v>
      </c>
      <c r="AB151" s="143">
        <v>1</v>
      </c>
      <c r="AC151" s="143">
        <v>8</v>
      </c>
      <c r="AZ151" s="143">
        <v>5</v>
      </c>
      <c r="BA151" s="143">
        <f t="shared" si="13"/>
        <v>0</v>
      </c>
      <c r="BB151" s="143">
        <f t="shared" si="14"/>
        <v>0</v>
      </c>
      <c r="BC151" s="143">
        <f t="shared" si="15"/>
        <v>0</v>
      </c>
      <c r="BD151" s="143">
        <f t="shared" si="16"/>
        <v>0</v>
      </c>
      <c r="BE151" s="143">
        <f t="shared" si="17"/>
        <v>0</v>
      </c>
      <c r="CA151" s="172">
        <v>10</v>
      </c>
      <c r="CB151" s="172">
        <v>1</v>
      </c>
      <c r="CZ151" s="143">
        <v>0</v>
      </c>
    </row>
    <row r="152" spans="1:104" x14ac:dyDescent="0.2">
      <c r="A152" s="173"/>
      <c r="B152" s="175"/>
      <c r="C152" s="230" t="s">
        <v>272</v>
      </c>
      <c r="D152" s="231"/>
      <c r="E152" s="176">
        <v>20</v>
      </c>
      <c r="F152" s="177"/>
      <c r="G152" s="178"/>
      <c r="M152" s="174" t="s">
        <v>272</v>
      </c>
      <c r="O152" s="165"/>
    </row>
    <row r="153" spans="1:104" x14ac:dyDescent="0.2">
      <c r="A153" s="166">
        <v>62</v>
      </c>
      <c r="B153" s="167" t="s">
        <v>273</v>
      </c>
      <c r="C153" s="168" t="s">
        <v>274</v>
      </c>
      <c r="D153" s="169" t="s">
        <v>91</v>
      </c>
      <c r="E153" s="170">
        <v>5</v>
      </c>
      <c r="F153" s="206"/>
      <c r="G153" s="171">
        <f>E153*F153</f>
        <v>0</v>
      </c>
      <c r="O153" s="165">
        <v>2</v>
      </c>
      <c r="AA153" s="143">
        <v>10</v>
      </c>
      <c r="AB153" s="143">
        <v>0</v>
      </c>
      <c r="AC153" s="143">
        <v>8</v>
      </c>
      <c r="AZ153" s="143">
        <v>5</v>
      </c>
      <c r="BA153" s="143">
        <f>IF(AZ153=1,G153,0)</f>
        <v>0</v>
      </c>
      <c r="BB153" s="143">
        <f>IF(AZ153=2,G153,0)</f>
        <v>0</v>
      </c>
      <c r="BC153" s="143">
        <f>IF(AZ153=3,G153,0)</f>
        <v>0</v>
      </c>
      <c r="BD153" s="143">
        <f>IF(AZ153=4,G153,0)</f>
        <v>0</v>
      </c>
      <c r="BE153" s="143">
        <f>IF(AZ153=5,G153,0)</f>
        <v>0</v>
      </c>
      <c r="CA153" s="172">
        <v>10</v>
      </c>
      <c r="CB153" s="172">
        <v>0</v>
      </c>
      <c r="CZ153" s="143">
        <v>0</v>
      </c>
    </row>
    <row r="154" spans="1:104" x14ac:dyDescent="0.2">
      <c r="A154" s="179"/>
      <c r="B154" s="180" t="s">
        <v>75</v>
      </c>
      <c r="C154" s="181" t="str">
        <f>CONCATENATE(B145," ",C145)</f>
        <v>728 Vzduchotechnika</v>
      </c>
      <c r="D154" s="182"/>
      <c r="E154" s="183"/>
      <c r="F154" s="184"/>
      <c r="G154" s="185">
        <f>SUM(G145:G153)</f>
        <v>0</v>
      </c>
      <c r="O154" s="165">
        <v>4</v>
      </c>
      <c r="BA154" s="186">
        <f>SUM(BA145:BA153)</f>
        <v>0</v>
      </c>
      <c r="BB154" s="186">
        <f>SUM(BB145:BB153)</f>
        <v>0</v>
      </c>
      <c r="BC154" s="186">
        <f>SUM(BC145:BC153)</f>
        <v>0</v>
      </c>
      <c r="BD154" s="186">
        <f>SUM(BD145:BD153)</f>
        <v>0</v>
      </c>
      <c r="BE154" s="186">
        <f>SUM(BE145:BE153)</f>
        <v>0</v>
      </c>
    </row>
    <row r="155" spans="1:104" x14ac:dyDescent="0.2">
      <c r="A155" s="158" t="s">
        <v>74</v>
      </c>
      <c r="B155" s="159" t="s">
        <v>275</v>
      </c>
      <c r="C155" s="160" t="s">
        <v>276</v>
      </c>
      <c r="D155" s="161"/>
      <c r="E155" s="162"/>
      <c r="F155" s="162"/>
      <c r="G155" s="163"/>
      <c r="H155" s="164"/>
      <c r="I155" s="164"/>
      <c r="O155" s="165">
        <v>1</v>
      </c>
    </row>
    <row r="156" spans="1:104" x14ac:dyDescent="0.2">
      <c r="A156" s="166">
        <v>63</v>
      </c>
      <c r="B156" s="167" t="s">
        <v>277</v>
      </c>
      <c r="C156" s="168" t="s">
        <v>278</v>
      </c>
      <c r="D156" s="169" t="s">
        <v>279</v>
      </c>
      <c r="E156" s="170">
        <v>97.52</v>
      </c>
      <c r="F156" s="206"/>
      <c r="G156" s="171">
        <f>E156*F156</f>
        <v>0</v>
      </c>
      <c r="O156" s="165">
        <v>2</v>
      </c>
      <c r="AA156" s="143">
        <v>1</v>
      </c>
      <c r="AB156" s="143">
        <v>7</v>
      </c>
      <c r="AC156" s="143">
        <v>7</v>
      </c>
      <c r="AZ156" s="143">
        <v>2</v>
      </c>
      <c r="BA156" s="143">
        <f>IF(AZ156=1,G156,0)</f>
        <v>0</v>
      </c>
      <c r="BB156" s="143">
        <f>IF(AZ156=2,G156,0)</f>
        <v>0</v>
      </c>
      <c r="BC156" s="143">
        <f>IF(AZ156=3,G156,0)</f>
        <v>0</v>
      </c>
      <c r="BD156" s="143">
        <f>IF(AZ156=4,G156,0)</f>
        <v>0</v>
      </c>
      <c r="BE156" s="143">
        <f>IF(AZ156=5,G156,0)</f>
        <v>0</v>
      </c>
      <c r="CA156" s="172">
        <v>1</v>
      </c>
      <c r="CB156" s="172">
        <v>7</v>
      </c>
      <c r="CZ156" s="143">
        <v>5.0000000000000002E-5</v>
      </c>
    </row>
    <row r="157" spans="1:104" x14ac:dyDescent="0.2">
      <c r="A157" s="173"/>
      <c r="B157" s="175"/>
      <c r="C157" s="230" t="s">
        <v>280</v>
      </c>
      <c r="D157" s="231"/>
      <c r="E157" s="176">
        <v>97.52</v>
      </c>
      <c r="F157" s="177"/>
      <c r="G157" s="178"/>
      <c r="M157" s="174" t="s">
        <v>280</v>
      </c>
      <c r="O157" s="165"/>
    </row>
    <row r="158" spans="1:104" x14ac:dyDescent="0.2">
      <c r="A158" s="166">
        <v>64</v>
      </c>
      <c r="B158" s="167" t="s">
        <v>281</v>
      </c>
      <c r="C158" s="168" t="s">
        <v>282</v>
      </c>
      <c r="D158" s="169" t="s">
        <v>279</v>
      </c>
      <c r="E158" s="170">
        <v>186.76</v>
      </c>
      <c r="F158" s="206"/>
      <c r="G158" s="171">
        <f>E158*F158</f>
        <v>0</v>
      </c>
      <c r="O158" s="165">
        <v>2</v>
      </c>
      <c r="AA158" s="143">
        <v>1</v>
      </c>
      <c r="AB158" s="143">
        <v>7</v>
      </c>
      <c r="AC158" s="143">
        <v>7</v>
      </c>
      <c r="AZ158" s="143">
        <v>2</v>
      </c>
      <c r="BA158" s="143">
        <f>IF(AZ158=1,G158,0)</f>
        <v>0</v>
      </c>
      <c r="BB158" s="143">
        <f>IF(AZ158=2,G158,0)</f>
        <v>0</v>
      </c>
      <c r="BC158" s="143">
        <f>IF(AZ158=3,G158,0)</f>
        <v>0</v>
      </c>
      <c r="BD158" s="143">
        <f>IF(AZ158=4,G158,0)</f>
        <v>0</v>
      </c>
      <c r="BE158" s="143">
        <f>IF(AZ158=5,G158,0)</f>
        <v>0</v>
      </c>
      <c r="CA158" s="172">
        <v>1</v>
      </c>
      <c r="CB158" s="172">
        <v>7</v>
      </c>
      <c r="CZ158" s="143">
        <v>5.0000000000000002E-5</v>
      </c>
    </row>
    <row r="159" spans="1:104" x14ac:dyDescent="0.2">
      <c r="A159" s="173"/>
      <c r="B159" s="175"/>
      <c r="C159" s="230" t="s">
        <v>283</v>
      </c>
      <c r="D159" s="231"/>
      <c r="E159" s="176">
        <v>186.76</v>
      </c>
      <c r="F159" s="177"/>
      <c r="G159" s="178"/>
      <c r="M159" s="174" t="s">
        <v>283</v>
      </c>
      <c r="O159" s="165"/>
    </row>
    <row r="160" spans="1:104" x14ac:dyDescent="0.2">
      <c r="A160" s="166">
        <v>65</v>
      </c>
      <c r="B160" s="167" t="s">
        <v>284</v>
      </c>
      <c r="C160" s="168" t="s">
        <v>285</v>
      </c>
      <c r="D160" s="169" t="s">
        <v>97</v>
      </c>
      <c r="E160" s="170">
        <v>4</v>
      </c>
      <c r="F160" s="206"/>
      <c r="G160" s="171">
        <f>E160*F160</f>
        <v>0</v>
      </c>
      <c r="O160" s="165">
        <v>2</v>
      </c>
      <c r="AA160" s="143">
        <v>1</v>
      </c>
      <c r="AB160" s="143">
        <v>1</v>
      </c>
      <c r="AC160" s="143">
        <v>1</v>
      </c>
      <c r="AZ160" s="143">
        <v>2</v>
      </c>
      <c r="BA160" s="143">
        <f>IF(AZ160=1,G160,0)</f>
        <v>0</v>
      </c>
      <c r="BB160" s="143">
        <f>IF(AZ160=2,G160,0)</f>
        <v>0</v>
      </c>
      <c r="BC160" s="143">
        <f>IF(AZ160=3,G160,0)</f>
        <v>0</v>
      </c>
      <c r="BD160" s="143">
        <f>IF(AZ160=4,G160,0)</f>
        <v>0</v>
      </c>
      <c r="BE160" s="143">
        <f>IF(AZ160=5,G160,0)</f>
        <v>0</v>
      </c>
      <c r="CA160" s="172">
        <v>1</v>
      </c>
      <c r="CB160" s="172">
        <v>1</v>
      </c>
      <c r="CZ160" s="143">
        <v>0</v>
      </c>
    </row>
    <row r="161" spans="1:104" x14ac:dyDescent="0.2">
      <c r="A161" s="173"/>
      <c r="B161" s="175"/>
      <c r="C161" s="230" t="s">
        <v>286</v>
      </c>
      <c r="D161" s="231"/>
      <c r="E161" s="176">
        <v>4</v>
      </c>
      <c r="F161" s="177"/>
      <c r="G161" s="178"/>
      <c r="M161" s="174" t="s">
        <v>286</v>
      </c>
      <c r="O161" s="165"/>
    </row>
    <row r="162" spans="1:104" x14ac:dyDescent="0.2">
      <c r="A162" s="166">
        <v>66</v>
      </c>
      <c r="B162" s="167" t="s">
        <v>287</v>
      </c>
      <c r="C162" s="168" t="s">
        <v>169</v>
      </c>
      <c r="D162" s="169" t="s">
        <v>97</v>
      </c>
      <c r="E162" s="170">
        <v>4</v>
      </c>
      <c r="F162" s="206"/>
      <c r="G162" s="171">
        <f>E162*F162</f>
        <v>0</v>
      </c>
      <c r="O162" s="165">
        <v>2</v>
      </c>
      <c r="AA162" s="143">
        <v>12</v>
      </c>
      <c r="AB162" s="143">
        <v>0</v>
      </c>
      <c r="AC162" s="143">
        <v>253</v>
      </c>
      <c r="AZ162" s="143">
        <v>2</v>
      </c>
      <c r="BA162" s="143">
        <f>IF(AZ162=1,G162,0)</f>
        <v>0</v>
      </c>
      <c r="BB162" s="143">
        <f>IF(AZ162=2,G162,0)</f>
        <v>0</v>
      </c>
      <c r="BC162" s="143">
        <f>IF(AZ162=3,G162,0)</f>
        <v>0</v>
      </c>
      <c r="BD162" s="143">
        <f>IF(AZ162=4,G162,0)</f>
        <v>0</v>
      </c>
      <c r="BE162" s="143">
        <f>IF(AZ162=5,G162,0)</f>
        <v>0</v>
      </c>
      <c r="CA162" s="172">
        <v>12</v>
      </c>
      <c r="CB162" s="172">
        <v>0</v>
      </c>
      <c r="CZ162" s="143">
        <v>5.0000000000000002E-5</v>
      </c>
    </row>
    <row r="163" spans="1:104" x14ac:dyDescent="0.2">
      <c r="A163" s="173"/>
      <c r="B163" s="175"/>
      <c r="C163" s="230" t="s">
        <v>288</v>
      </c>
      <c r="D163" s="231"/>
      <c r="E163" s="176">
        <v>4</v>
      </c>
      <c r="F163" s="177"/>
      <c r="G163" s="178"/>
      <c r="M163" s="174" t="s">
        <v>288</v>
      </c>
      <c r="O163" s="165"/>
    </row>
    <row r="164" spans="1:104" x14ac:dyDescent="0.2">
      <c r="A164" s="166">
        <v>67</v>
      </c>
      <c r="B164" s="167" t="s">
        <v>289</v>
      </c>
      <c r="C164" s="168" t="s">
        <v>290</v>
      </c>
      <c r="D164" s="169" t="s">
        <v>208</v>
      </c>
      <c r="E164" s="170">
        <v>0.1024</v>
      </c>
      <c r="F164" s="206"/>
      <c r="G164" s="171">
        <f>E164*F164</f>
        <v>0</v>
      </c>
      <c r="O164" s="165">
        <v>2</v>
      </c>
      <c r="AA164" s="143">
        <v>3</v>
      </c>
      <c r="AB164" s="143">
        <v>0</v>
      </c>
      <c r="AC164" s="143" t="s">
        <v>289</v>
      </c>
      <c r="AZ164" s="143">
        <v>2</v>
      </c>
      <c r="BA164" s="143">
        <f>IF(AZ164=1,G164,0)</f>
        <v>0</v>
      </c>
      <c r="BB164" s="143">
        <f>IF(AZ164=2,G164,0)</f>
        <v>0</v>
      </c>
      <c r="BC164" s="143">
        <f>IF(AZ164=3,G164,0)</f>
        <v>0</v>
      </c>
      <c r="BD164" s="143">
        <f>IF(AZ164=4,G164,0)</f>
        <v>0</v>
      </c>
      <c r="BE164" s="143">
        <f>IF(AZ164=5,G164,0)</f>
        <v>0</v>
      </c>
      <c r="CA164" s="172">
        <v>3</v>
      </c>
      <c r="CB164" s="172">
        <v>0</v>
      </c>
      <c r="CZ164" s="143">
        <v>1</v>
      </c>
    </row>
    <row r="165" spans="1:104" x14ac:dyDescent="0.2">
      <c r="A165" s="173"/>
      <c r="B165" s="175"/>
      <c r="C165" s="230" t="s">
        <v>291</v>
      </c>
      <c r="D165" s="231"/>
      <c r="E165" s="176">
        <v>9.7500000000000003E-2</v>
      </c>
      <c r="F165" s="177"/>
      <c r="G165" s="178"/>
      <c r="M165" s="174" t="s">
        <v>291</v>
      </c>
      <c r="O165" s="165"/>
    </row>
    <row r="166" spans="1:104" x14ac:dyDescent="0.2">
      <c r="A166" s="173"/>
      <c r="B166" s="175"/>
      <c r="C166" s="230" t="s">
        <v>292</v>
      </c>
      <c r="D166" s="231"/>
      <c r="E166" s="176">
        <v>4.8999999999999998E-3</v>
      </c>
      <c r="F166" s="177"/>
      <c r="G166" s="178"/>
      <c r="M166" s="174" t="s">
        <v>292</v>
      </c>
      <c r="O166" s="165"/>
    </row>
    <row r="167" spans="1:104" x14ac:dyDescent="0.2">
      <c r="A167" s="166">
        <v>68</v>
      </c>
      <c r="B167" s="167" t="s">
        <v>293</v>
      </c>
      <c r="C167" s="168" t="s">
        <v>294</v>
      </c>
      <c r="D167" s="169" t="s">
        <v>208</v>
      </c>
      <c r="E167" s="170">
        <v>0.1961</v>
      </c>
      <c r="F167" s="206"/>
      <c r="G167" s="171">
        <f>E167*F167</f>
        <v>0</v>
      </c>
      <c r="O167" s="165">
        <v>2</v>
      </c>
      <c r="AA167" s="143">
        <v>3</v>
      </c>
      <c r="AB167" s="143">
        <v>0</v>
      </c>
      <c r="AC167" s="143" t="s">
        <v>293</v>
      </c>
      <c r="AZ167" s="143">
        <v>2</v>
      </c>
      <c r="BA167" s="143">
        <f>IF(AZ167=1,G167,0)</f>
        <v>0</v>
      </c>
      <c r="BB167" s="143">
        <f>IF(AZ167=2,G167,0)</f>
        <v>0</v>
      </c>
      <c r="BC167" s="143">
        <f>IF(AZ167=3,G167,0)</f>
        <v>0</v>
      </c>
      <c r="BD167" s="143">
        <f>IF(AZ167=4,G167,0)</f>
        <v>0</v>
      </c>
      <c r="BE167" s="143">
        <f>IF(AZ167=5,G167,0)</f>
        <v>0</v>
      </c>
      <c r="CA167" s="172">
        <v>3</v>
      </c>
      <c r="CB167" s="172">
        <v>0</v>
      </c>
      <c r="CZ167" s="143">
        <v>1</v>
      </c>
    </row>
    <row r="168" spans="1:104" x14ac:dyDescent="0.2">
      <c r="A168" s="173"/>
      <c r="B168" s="175"/>
      <c r="C168" s="230" t="s">
        <v>295</v>
      </c>
      <c r="D168" s="231"/>
      <c r="E168" s="176">
        <v>0.18679999999999999</v>
      </c>
      <c r="F168" s="177"/>
      <c r="G168" s="178"/>
      <c r="M168" s="174" t="s">
        <v>295</v>
      </c>
      <c r="O168" s="165"/>
    </row>
    <row r="169" spans="1:104" x14ac:dyDescent="0.2">
      <c r="A169" s="173"/>
      <c r="B169" s="175"/>
      <c r="C169" s="230" t="s">
        <v>296</v>
      </c>
      <c r="D169" s="231"/>
      <c r="E169" s="176">
        <v>9.2999999999999992E-3</v>
      </c>
      <c r="F169" s="177"/>
      <c r="G169" s="178"/>
      <c r="M169" s="174" t="s">
        <v>296</v>
      </c>
      <c r="O169" s="165"/>
    </row>
    <row r="170" spans="1:104" x14ac:dyDescent="0.2">
      <c r="A170" s="166">
        <v>69</v>
      </c>
      <c r="B170" s="167" t="s">
        <v>297</v>
      </c>
      <c r="C170" s="168" t="s">
        <v>298</v>
      </c>
      <c r="D170" s="169" t="s">
        <v>208</v>
      </c>
      <c r="E170" s="170">
        <v>0.31291400000000003</v>
      </c>
      <c r="F170" s="206"/>
      <c r="G170" s="171">
        <f>E170*F170</f>
        <v>0</v>
      </c>
      <c r="O170" s="165">
        <v>2</v>
      </c>
      <c r="AA170" s="143">
        <v>7</v>
      </c>
      <c r="AB170" s="143">
        <v>1001</v>
      </c>
      <c r="AC170" s="143">
        <v>5</v>
      </c>
      <c r="AZ170" s="143">
        <v>2</v>
      </c>
      <c r="BA170" s="143">
        <f>IF(AZ170=1,G170,0)</f>
        <v>0</v>
      </c>
      <c r="BB170" s="143">
        <f>IF(AZ170=2,G170,0)</f>
        <v>0</v>
      </c>
      <c r="BC170" s="143">
        <f>IF(AZ170=3,G170,0)</f>
        <v>0</v>
      </c>
      <c r="BD170" s="143">
        <f>IF(AZ170=4,G170,0)</f>
        <v>0</v>
      </c>
      <c r="BE170" s="143">
        <f>IF(AZ170=5,G170,0)</f>
        <v>0</v>
      </c>
      <c r="CA170" s="172">
        <v>7</v>
      </c>
      <c r="CB170" s="172">
        <v>1001</v>
      </c>
      <c r="CZ170" s="143">
        <v>0</v>
      </c>
    </row>
    <row r="171" spans="1:104" x14ac:dyDescent="0.2">
      <c r="A171" s="179"/>
      <c r="B171" s="180" t="s">
        <v>75</v>
      </c>
      <c r="C171" s="181" t="str">
        <f>CONCATENATE(B155," ",C155)</f>
        <v>767 Konstrukce zámečnické</v>
      </c>
      <c r="D171" s="182"/>
      <c r="E171" s="183"/>
      <c r="F171" s="184"/>
      <c r="G171" s="185">
        <f>SUM(G155:G170)</f>
        <v>0</v>
      </c>
      <c r="O171" s="165">
        <v>4</v>
      </c>
      <c r="BA171" s="186">
        <f>SUM(BA155:BA170)</f>
        <v>0</v>
      </c>
      <c r="BB171" s="186">
        <f>SUM(BB155:BB170)</f>
        <v>0</v>
      </c>
      <c r="BC171" s="186">
        <f>SUM(BC155:BC170)</f>
        <v>0</v>
      </c>
      <c r="BD171" s="186">
        <f>SUM(BD155:BD170)</f>
        <v>0</v>
      </c>
      <c r="BE171" s="186">
        <f>SUM(BE155:BE170)</f>
        <v>0</v>
      </c>
    </row>
    <row r="172" spans="1:104" x14ac:dyDescent="0.2">
      <c r="A172" s="158" t="s">
        <v>74</v>
      </c>
      <c r="B172" s="159" t="s">
        <v>299</v>
      </c>
      <c r="C172" s="160" t="s">
        <v>300</v>
      </c>
      <c r="D172" s="161"/>
      <c r="E172" s="162"/>
      <c r="F172" s="162"/>
      <c r="G172" s="163"/>
      <c r="H172" s="164"/>
      <c r="I172" s="164"/>
      <c r="O172" s="165">
        <v>1</v>
      </c>
    </row>
    <row r="173" spans="1:104" x14ac:dyDescent="0.2">
      <c r="A173" s="166">
        <v>70</v>
      </c>
      <c r="B173" s="167" t="s">
        <v>301</v>
      </c>
      <c r="C173" s="168" t="s">
        <v>302</v>
      </c>
      <c r="D173" s="169" t="s">
        <v>97</v>
      </c>
      <c r="E173" s="170">
        <v>1</v>
      </c>
      <c r="F173" s="206"/>
      <c r="G173" s="171">
        <f>E173*F173</f>
        <v>0</v>
      </c>
      <c r="O173" s="165">
        <v>2</v>
      </c>
      <c r="AA173" s="143">
        <v>1</v>
      </c>
      <c r="AB173" s="143">
        <v>7</v>
      </c>
      <c r="AC173" s="143">
        <v>7</v>
      </c>
      <c r="AZ173" s="143">
        <v>2</v>
      </c>
      <c r="BA173" s="143">
        <f>IF(AZ173=1,G173,0)</f>
        <v>0</v>
      </c>
      <c r="BB173" s="143">
        <f>IF(AZ173=2,G173,0)</f>
        <v>0</v>
      </c>
      <c r="BC173" s="143">
        <f>IF(AZ173=3,G173,0)</f>
        <v>0</v>
      </c>
      <c r="BD173" s="143">
        <f>IF(AZ173=4,G173,0)</f>
        <v>0</v>
      </c>
      <c r="BE173" s="143">
        <f>IF(AZ173=5,G173,0)</f>
        <v>0</v>
      </c>
      <c r="CA173" s="172">
        <v>1</v>
      </c>
      <c r="CB173" s="172">
        <v>7</v>
      </c>
      <c r="CZ173" s="143">
        <v>8.9999999999999998E-4</v>
      </c>
    </row>
    <row r="174" spans="1:104" x14ac:dyDescent="0.2">
      <c r="A174" s="173"/>
      <c r="B174" s="175"/>
      <c r="C174" s="230" t="s">
        <v>303</v>
      </c>
      <c r="D174" s="231"/>
      <c r="E174" s="176">
        <v>1</v>
      </c>
      <c r="F174" s="177"/>
      <c r="G174" s="178"/>
      <c r="M174" s="174" t="s">
        <v>303</v>
      </c>
      <c r="O174" s="165"/>
    </row>
    <row r="175" spans="1:104" x14ac:dyDescent="0.2">
      <c r="A175" s="166">
        <v>71</v>
      </c>
      <c r="B175" s="167" t="s">
        <v>304</v>
      </c>
      <c r="C175" s="168" t="s">
        <v>305</v>
      </c>
      <c r="D175" s="169" t="s">
        <v>97</v>
      </c>
      <c r="E175" s="170">
        <v>1</v>
      </c>
      <c r="F175" s="206"/>
      <c r="G175" s="171">
        <f>E175*F175</f>
        <v>0</v>
      </c>
      <c r="O175" s="165">
        <v>2</v>
      </c>
      <c r="AA175" s="143">
        <v>1</v>
      </c>
      <c r="AB175" s="143">
        <v>7</v>
      </c>
      <c r="AC175" s="143">
        <v>7</v>
      </c>
      <c r="AZ175" s="143">
        <v>2</v>
      </c>
      <c r="BA175" s="143">
        <f>IF(AZ175=1,G175,0)</f>
        <v>0</v>
      </c>
      <c r="BB175" s="143">
        <f>IF(AZ175=2,G175,0)</f>
        <v>0</v>
      </c>
      <c r="BC175" s="143">
        <f>IF(AZ175=3,G175,0)</f>
        <v>0</v>
      </c>
      <c r="BD175" s="143">
        <f>IF(AZ175=4,G175,0)</f>
        <v>0</v>
      </c>
      <c r="BE175" s="143">
        <f>IF(AZ175=5,G175,0)</f>
        <v>0</v>
      </c>
      <c r="CA175" s="172">
        <v>1</v>
      </c>
      <c r="CB175" s="172">
        <v>7</v>
      </c>
      <c r="CZ175" s="143">
        <v>1.1999999999999999E-3</v>
      </c>
    </row>
    <row r="176" spans="1:104" x14ac:dyDescent="0.2">
      <c r="A176" s="173"/>
      <c r="B176" s="175"/>
      <c r="C176" s="230" t="s">
        <v>306</v>
      </c>
      <c r="D176" s="231"/>
      <c r="E176" s="176">
        <v>1</v>
      </c>
      <c r="F176" s="177"/>
      <c r="G176" s="178"/>
      <c r="M176" s="174" t="s">
        <v>306</v>
      </c>
      <c r="O176" s="165"/>
    </row>
    <row r="177" spans="1:104" x14ac:dyDescent="0.2">
      <c r="A177" s="166">
        <v>72</v>
      </c>
      <c r="B177" s="167" t="s">
        <v>307</v>
      </c>
      <c r="C177" s="168" t="s">
        <v>308</v>
      </c>
      <c r="D177" s="169" t="s">
        <v>97</v>
      </c>
      <c r="E177" s="170">
        <v>1</v>
      </c>
      <c r="F177" s="206"/>
      <c r="G177" s="171">
        <f>E177*F177</f>
        <v>0</v>
      </c>
      <c r="O177" s="165">
        <v>2</v>
      </c>
      <c r="AA177" s="143">
        <v>1</v>
      </c>
      <c r="AB177" s="143">
        <v>7</v>
      </c>
      <c r="AC177" s="143">
        <v>7</v>
      </c>
      <c r="AZ177" s="143">
        <v>2</v>
      </c>
      <c r="BA177" s="143">
        <f>IF(AZ177=1,G177,0)</f>
        <v>0</v>
      </c>
      <c r="BB177" s="143">
        <f>IF(AZ177=2,G177,0)</f>
        <v>0</v>
      </c>
      <c r="BC177" s="143">
        <f>IF(AZ177=3,G177,0)</f>
        <v>0</v>
      </c>
      <c r="BD177" s="143">
        <f>IF(AZ177=4,G177,0)</f>
        <v>0</v>
      </c>
      <c r="BE177" s="143">
        <f>IF(AZ177=5,G177,0)</f>
        <v>0</v>
      </c>
      <c r="CA177" s="172">
        <v>1</v>
      </c>
      <c r="CB177" s="172">
        <v>7</v>
      </c>
      <c r="CZ177" s="143">
        <v>1.6800000000000001E-3</v>
      </c>
    </row>
    <row r="178" spans="1:104" x14ac:dyDescent="0.2">
      <c r="A178" s="173"/>
      <c r="B178" s="175"/>
      <c r="C178" s="230" t="s">
        <v>309</v>
      </c>
      <c r="D178" s="231"/>
      <c r="E178" s="176">
        <v>1</v>
      </c>
      <c r="F178" s="177"/>
      <c r="G178" s="178"/>
      <c r="M178" s="174" t="s">
        <v>309</v>
      </c>
      <c r="O178" s="165"/>
    </row>
    <row r="179" spans="1:104" ht="22.5" x14ac:dyDescent="0.2">
      <c r="A179" s="166">
        <v>73</v>
      </c>
      <c r="B179" s="167" t="s">
        <v>310</v>
      </c>
      <c r="C179" s="168" t="s">
        <v>311</v>
      </c>
      <c r="D179" s="169" t="s">
        <v>97</v>
      </c>
      <c r="E179" s="170">
        <v>2</v>
      </c>
      <c r="F179" s="206"/>
      <c r="G179" s="171">
        <f>E179*F179</f>
        <v>0</v>
      </c>
      <c r="O179" s="165">
        <v>2</v>
      </c>
      <c r="AA179" s="143">
        <v>1</v>
      </c>
      <c r="AB179" s="143">
        <v>1</v>
      </c>
      <c r="AC179" s="143">
        <v>1</v>
      </c>
      <c r="AZ179" s="143">
        <v>2</v>
      </c>
      <c r="BA179" s="143">
        <f>IF(AZ179=1,G179,0)</f>
        <v>0</v>
      </c>
      <c r="BB179" s="143">
        <f>IF(AZ179=2,G179,0)</f>
        <v>0</v>
      </c>
      <c r="BC179" s="143">
        <f>IF(AZ179=3,G179,0)</f>
        <v>0</v>
      </c>
      <c r="BD179" s="143">
        <f>IF(AZ179=4,G179,0)</f>
        <v>0</v>
      </c>
      <c r="BE179" s="143">
        <f>IF(AZ179=5,G179,0)</f>
        <v>0</v>
      </c>
      <c r="CA179" s="172">
        <v>1</v>
      </c>
      <c r="CB179" s="172">
        <v>1</v>
      </c>
      <c r="CZ179" s="143">
        <v>0</v>
      </c>
    </row>
    <row r="180" spans="1:104" ht="22.5" x14ac:dyDescent="0.2">
      <c r="A180" s="166">
        <v>74</v>
      </c>
      <c r="B180" s="167" t="s">
        <v>312</v>
      </c>
      <c r="C180" s="168" t="s">
        <v>313</v>
      </c>
      <c r="D180" s="169" t="s">
        <v>97</v>
      </c>
      <c r="E180" s="170">
        <v>1</v>
      </c>
      <c r="F180" s="206"/>
      <c r="G180" s="171">
        <f>E180*F180</f>
        <v>0</v>
      </c>
      <c r="O180" s="165">
        <v>2</v>
      </c>
      <c r="AA180" s="143">
        <v>1</v>
      </c>
      <c r="AB180" s="143">
        <v>1</v>
      </c>
      <c r="AC180" s="143">
        <v>1</v>
      </c>
      <c r="AZ180" s="143">
        <v>2</v>
      </c>
      <c r="BA180" s="143">
        <f>IF(AZ180=1,G180,0)</f>
        <v>0</v>
      </c>
      <c r="BB180" s="143">
        <f>IF(AZ180=2,G180,0)</f>
        <v>0</v>
      </c>
      <c r="BC180" s="143">
        <f>IF(AZ180=3,G180,0)</f>
        <v>0</v>
      </c>
      <c r="BD180" s="143">
        <f>IF(AZ180=4,G180,0)</f>
        <v>0</v>
      </c>
      <c r="BE180" s="143">
        <f>IF(AZ180=5,G180,0)</f>
        <v>0</v>
      </c>
      <c r="CA180" s="172">
        <v>1</v>
      </c>
      <c r="CB180" s="172">
        <v>1</v>
      </c>
      <c r="CZ180" s="143">
        <v>0</v>
      </c>
    </row>
    <row r="181" spans="1:104" x14ac:dyDescent="0.2">
      <c r="A181" s="166">
        <v>75</v>
      </c>
      <c r="B181" s="167" t="s">
        <v>314</v>
      </c>
      <c r="C181" s="168" t="s">
        <v>315</v>
      </c>
      <c r="D181" s="169" t="s">
        <v>85</v>
      </c>
      <c r="E181" s="170">
        <v>3.12</v>
      </c>
      <c r="F181" s="206"/>
      <c r="G181" s="171">
        <f>E181*F181</f>
        <v>0</v>
      </c>
      <c r="O181" s="165">
        <v>2</v>
      </c>
      <c r="AA181" s="143">
        <v>1</v>
      </c>
      <c r="AB181" s="143">
        <v>1</v>
      </c>
      <c r="AC181" s="143">
        <v>1</v>
      </c>
      <c r="AZ181" s="143">
        <v>2</v>
      </c>
      <c r="BA181" s="143">
        <f>IF(AZ181=1,G181,0)</f>
        <v>0</v>
      </c>
      <c r="BB181" s="143">
        <f>IF(AZ181=2,G181,0)</f>
        <v>0</v>
      </c>
      <c r="BC181" s="143">
        <f>IF(AZ181=3,G181,0)</f>
        <v>0</v>
      </c>
      <c r="BD181" s="143">
        <f>IF(AZ181=4,G181,0)</f>
        <v>0</v>
      </c>
      <c r="BE181" s="143">
        <f>IF(AZ181=5,G181,0)</f>
        <v>0</v>
      </c>
      <c r="CA181" s="172">
        <v>1</v>
      </c>
      <c r="CB181" s="172">
        <v>1</v>
      </c>
      <c r="CZ181" s="143">
        <v>1E-3</v>
      </c>
    </row>
    <row r="182" spans="1:104" x14ac:dyDescent="0.2">
      <c r="A182" s="173"/>
      <c r="B182" s="175"/>
      <c r="C182" s="230" t="s">
        <v>316</v>
      </c>
      <c r="D182" s="231"/>
      <c r="E182" s="176">
        <v>3.12</v>
      </c>
      <c r="F182" s="177"/>
      <c r="G182" s="178"/>
      <c r="M182" s="174" t="s">
        <v>316</v>
      </c>
      <c r="O182" s="165"/>
    </row>
    <row r="183" spans="1:104" x14ac:dyDescent="0.2">
      <c r="A183" s="166">
        <v>76</v>
      </c>
      <c r="B183" s="167" t="s">
        <v>317</v>
      </c>
      <c r="C183" s="168" t="s">
        <v>318</v>
      </c>
      <c r="D183" s="169" t="s">
        <v>85</v>
      </c>
      <c r="E183" s="170">
        <v>2.0699999999999998</v>
      </c>
      <c r="F183" s="206"/>
      <c r="G183" s="171">
        <f>E183*F183</f>
        <v>0</v>
      </c>
      <c r="O183" s="165">
        <v>2</v>
      </c>
      <c r="AA183" s="143">
        <v>1</v>
      </c>
      <c r="AB183" s="143">
        <v>1</v>
      </c>
      <c r="AC183" s="143">
        <v>1</v>
      </c>
      <c r="AZ183" s="143">
        <v>2</v>
      </c>
      <c r="BA183" s="143">
        <f>IF(AZ183=1,G183,0)</f>
        <v>0</v>
      </c>
      <c r="BB183" s="143">
        <f>IF(AZ183=2,G183,0)</f>
        <v>0</v>
      </c>
      <c r="BC183" s="143">
        <f>IF(AZ183=3,G183,0)</f>
        <v>0</v>
      </c>
      <c r="BD183" s="143">
        <f>IF(AZ183=4,G183,0)</f>
        <v>0</v>
      </c>
      <c r="BE183" s="143">
        <f>IF(AZ183=5,G183,0)</f>
        <v>0</v>
      </c>
      <c r="CA183" s="172">
        <v>1</v>
      </c>
      <c r="CB183" s="172">
        <v>1</v>
      </c>
      <c r="CZ183" s="143">
        <v>1.17E-3</v>
      </c>
    </row>
    <row r="184" spans="1:104" x14ac:dyDescent="0.2">
      <c r="A184" s="173"/>
      <c r="B184" s="175"/>
      <c r="C184" s="230" t="s">
        <v>319</v>
      </c>
      <c r="D184" s="231"/>
      <c r="E184" s="176">
        <v>2.0699999999999998</v>
      </c>
      <c r="F184" s="177"/>
      <c r="G184" s="178"/>
      <c r="M184" s="174" t="s">
        <v>319</v>
      </c>
      <c r="O184" s="165"/>
    </row>
    <row r="185" spans="1:104" x14ac:dyDescent="0.2">
      <c r="A185" s="166">
        <v>77</v>
      </c>
      <c r="B185" s="167" t="s">
        <v>320</v>
      </c>
      <c r="C185" s="168" t="s">
        <v>321</v>
      </c>
      <c r="D185" s="169" t="s">
        <v>85</v>
      </c>
      <c r="E185" s="170">
        <v>2.0699999999999998</v>
      </c>
      <c r="F185" s="206"/>
      <c r="G185" s="171">
        <f>E185*F185</f>
        <v>0</v>
      </c>
      <c r="O185" s="165">
        <v>2</v>
      </c>
      <c r="AA185" s="143">
        <v>3</v>
      </c>
      <c r="AB185" s="143">
        <v>7</v>
      </c>
      <c r="AC185" s="143" t="s">
        <v>320</v>
      </c>
      <c r="AZ185" s="143">
        <v>2</v>
      </c>
      <c r="BA185" s="143">
        <f>IF(AZ185=1,G185,0)</f>
        <v>0</v>
      </c>
      <c r="BB185" s="143">
        <f>IF(AZ185=2,G185,0)</f>
        <v>0</v>
      </c>
      <c r="BC185" s="143">
        <f>IF(AZ185=3,G185,0)</f>
        <v>0</v>
      </c>
      <c r="BD185" s="143">
        <f>IF(AZ185=4,G185,0)</f>
        <v>0</v>
      </c>
      <c r="BE185" s="143">
        <f>IF(AZ185=5,G185,0)</f>
        <v>0</v>
      </c>
      <c r="CA185" s="172">
        <v>3</v>
      </c>
      <c r="CB185" s="172">
        <v>7</v>
      </c>
      <c r="CZ185" s="143">
        <v>3.7999999999999999E-2</v>
      </c>
    </row>
    <row r="186" spans="1:104" x14ac:dyDescent="0.2">
      <c r="A186" s="173"/>
      <c r="B186" s="175"/>
      <c r="C186" s="230" t="s">
        <v>131</v>
      </c>
      <c r="D186" s="231"/>
      <c r="E186" s="176">
        <v>2.0699999999999998</v>
      </c>
      <c r="F186" s="177"/>
      <c r="G186" s="178"/>
      <c r="M186" s="174" t="s">
        <v>131</v>
      </c>
      <c r="O186" s="165"/>
    </row>
    <row r="187" spans="1:104" x14ac:dyDescent="0.2">
      <c r="A187" s="166">
        <v>78</v>
      </c>
      <c r="B187" s="167" t="s">
        <v>322</v>
      </c>
      <c r="C187" s="168" t="s">
        <v>323</v>
      </c>
      <c r="D187" s="169" t="s">
        <v>85</v>
      </c>
      <c r="E187" s="170">
        <v>6.016</v>
      </c>
      <c r="F187" s="206"/>
      <c r="G187" s="171">
        <f>E187*F187</f>
        <v>0</v>
      </c>
      <c r="O187" s="165">
        <v>2</v>
      </c>
      <c r="AA187" s="143">
        <v>3</v>
      </c>
      <c r="AB187" s="143">
        <v>7</v>
      </c>
      <c r="AC187" s="143" t="s">
        <v>322</v>
      </c>
      <c r="AZ187" s="143">
        <v>2</v>
      </c>
      <c r="BA187" s="143">
        <f>IF(AZ187=1,G187,0)</f>
        <v>0</v>
      </c>
      <c r="BB187" s="143">
        <f>IF(AZ187=2,G187,0)</f>
        <v>0</v>
      </c>
      <c r="BC187" s="143">
        <f>IF(AZ187=3,G187,0)</f>
        <v>0</v>
      </c>
      <c r="BD187" s="143">
        <f>IF(AZ187=4,G187,0)</f>
        <v>0</v>
      </c>
      <c r="BE187" s="143">
        <f>IF(AZ187=5,G187,0)</f>
        <v>0</v>
      </c>
      <c r="CA187" s="172">
        <v>3</v>
      </c>
      <c r="CB187" s="172">
        <v>7</v>
      </c>
      <c r="CZ187" s="143">
        <v>2.3E-2</v>
      </c>
    </row>
    <row r="188" spans="1:104" x14ac:dyDescent="0.2">
      <c r="A188" s="173"/>
      <c r="B188" s="175"/>
      <c r="C188" s="230" t="s">
        <v>132</v>
      </c>
      <c r="D188" s="231"/>
      <c r="E188" s="176">
        <v>4.476</v>
      </c>
      <c r="F188" s="177"/>
      <c r="G188" s="178"/>
      <c r="M188" s="174" t="s">
        <v>132</v>
      </c>
      <c r="O188" s="165"/>
    </row>
    <row r="189" spans="1:104" x14ac:dyDescent="0.2">
      <c r="A189" s="173"/>
      <c r="B189" s="175"/>
      <c r="C189" s="230" t="s">
        <v>133</v>
      </c>
      <c r="D189" s="231"/>
      <c r="E189" s="176">
        <v>1.54</v>
      </c>
      <c r="F189" s="177"/>
      <c r="G189" s="178"/>
      <c r="M189" s="174" t="s">
        <v>133</v>
      </c>
      <c r="O189" s="165"/>
    </row>
    <row r="190" spans="1:104" x14ac:dyDescent="0.2">
      <c r="A190" s="166">
        <v>79</v>
      </c>
      <c r="B190" s="167" t="s">
        <v>324</v>
      </c>
      <c r="C190" s="168" t="s">
        <v>325</v>
      </c>
      <c r="D190" s="169" t="s">
        <v>208</v>
      </c>
      <c r="E190" s="170">
        <v>0.22634989999999999</v>
      </c>
      <c r="F190" s="206"/>
      <c r="G190" s="171">
        <f t="shared" ref="G190:G199" si="18">E190*F190</f>
        <v>0</v>
      </c>
      <c r="O190" s="165">
        <v>2</v>
      </c>
      <c r="AA190" s="143">
        <v>7</v>
      </c>
      <c r="AB190" s="143">
        <v>1001</v>
      </c>
      <c r="AC190" s="143">
        <v>5</v>
      </c>
      <c r="AZ190" s="143">
        <v>2</v>
      </c>
      <c r="BA190" s="143">
        <f t="shared" ref="BA190:BA199" si="19">IF(AZ190=1,G190,0)</f>
        <v>0</v>
      </c>
      <c r="BB190" s="143">
        <f t="shared" ref="BB190:BB199" si="20">IF(AZ190=2,G190,0)</f>
        <v>0</v>
      </c>
      <c r="BC190" s="143">
        <f t="shared" ref="BC190:BC199" si="21">IF(AZ190=3,G190,0)</f>
        <v>0</v>
      </c>
      <c r="BD190" s="143">
        <f t="shared" ref="BD190:BD199" si="22">IF(AZ190=4,G190,0)</f>
        <v>0</v>
      </c>
      <c r="BE190" s="143">
        <f t="shared" ref="BE190:BE199" si="23">IF(AZ190=5,G190,0)</f>
        <v>0</v>
      </c>
      <c r="CA190" s="172">
        <v>7</v>
      </c>
      <c r="CB190" s="172">
        <v>1001</v>
      </c>
      <c r="CZ190" s="143">
        <v>0</v>
      </c>
    </row>
    <row r="191" spans="1:104" x14ac:dyDescent="0.2">
      <c r="A191" s="166">
        <v>80</v>
      </c>
      <c r="B191" s="167" t="s">
        <v>206</v>
      </c>
      <c r="C191" s="168" t="s">
        <v>207</v>
      </c>
      <c r="D191" s="169" t="s">
        <v>208</v>
      </c>
      <c r="E191" s="170">
        <v>0.18350040000000001</v>
      </c>
      <c r="F191" s="206"/>
      <c r="G191" s="171">
        <f t="shared" si="18"/>
        <v>0</v>
      </c>
      <c r="O191" s="165">
        <v>2</v>
      </c>
      <c r="AA191" s="143">
        <v>8</v>
      </c>
      <c r="AB191" s="143">
        <v>0</v>
      </c>
      <c r="AC191" s="143">
        <v>3</v>
      </c>
      <c r="AZ191" s="143">
        <v>2</v>
      </c>
      <c r="BA191" s="143">
        <f t="shared" si="19"/>
        <v>0</v>
      </c>
      <c r="BB191" s="143">
        <f t="shared" si="20"/>
        <v>0</v>
      </c>
      <c r="BC191" s="143">
        <f t="shared" si="21"/>
        <v>0</v>
      </c>
      <c r="BD191" s="143">
        <f t="shared" si="22"/>
        <v>0</v>
      </c>
      <c r="BE191" s="143">
        <f t="shared" si="23"/>
        <v>0</v>
      </c>
      <c r="CA191" s="172">
        <v>8</v>
      </c>
      <c r="CB191" s="172">
        <v>0</v>
      </c>
      <c r="CZ191" s="143">
        <v>0</v>
      </c>
    </row>
    <row r="192" spans="1:104" x14ac:dyDescent="0.2">
      <c r="A192" s="166">
        <v>81</v>
      </c>
      <c r="B192" s="167" t="s">
        <v>209</v>
      </c>
      <c r="C192" s="168" t="s">
        <v>210</v>
      </c>
      <c r="D192" s="169" t="s">
        <v>208</v>
      </c>
      <c r="E192" s="170">
        <v>0.18350040000000001</v>
      </c>
      <c r="F192" s="206"/>
      <c r="G192" s="171">
        <f t="shared" si="18"/>
        <v>0</v>
      </c>
      <c r="O192" s="165">
        <v>2</v>
      </c>
      <c r="AA192" s="143">
        <v>8</v>
      </c>
      <c r="AB192" s="143">
        <v>0</v>
      </c>
      <c r="AC192" s="143">
        <v>3</v>
      </c>
      <c r="AZ192" s="143">
        <v>2</v>
      </c>
      <c r="BA192" s="143">
        <f t="shared" si="19"/>
        <v>0</v>
      </c>
      <c r="BB192" s="143">
        <f t="shared" si="20"/>
        <v>0</v>
      </c>
      <c r="BC192" s="143">
        <f t="shared" si="21"/>
        <v>0</v>
      </c>
      <c r="BD192" s="143">
        <f t="shared" si="22"/>
        <v>0</v>
      </c>
      <c r="BE192" s="143">
        <f t="shared" si="23"/>
        <v>0</v>
      </c>
      <c r="CA192" s="172">
        <v>8</v>
      </c>
      <c r="CB192" s="172">
        <v>0</v>
      </c>
      <c r="CZ192" s="143">
        <v>0</v>
      </c>
    </row>
    <row r="193" spans="1:104" x14ac:dyDescent="0.2">
      <c r="A193" s="166">
        <v>82</v>
      </c>
      <c r="B193" s="167" t="s">
        <v>211</v>
      </c>
      <c r="C193" s="168" t="s">
        <v>212</v>
      </c>
      <c r="D193" s="169" t="s">
        <v>208</v>
      </c>
      <c r="E193" s="170">
        <v>1.6515036000000001</v>
      </c>
      <c r="F193" s="206"/>
      <c r="G193" s="171">
        <f t="shared" si="18"/>
        <v>0</v>
      </c>
      <c r="O193" s="165">
        <v>2</v>
      </c>
      <c r="AA193" s="143">
        <v>8</v>
      </c>
      <c r="AB193" s="143">
        <v>0</v>
      </c>
      <c r="AC193" s="143">
        <v>3</v>
      </c>
      <c r="AZ193" s="143">
        <v>2</v>
      </c>
      <c r="BA193" s="143">
        <f t="shared" si="19"/>
        <v>0</v>
      </c>
      <c r="BB193" s="143">
        <f t="shared" si="20"/>
        <v>0</v>
      </c>
      <c r="BC193" s="143">
        <f t="shared" si="21"/>
        <v>0</v>
      </c>
      <c r="BD193" s="143">
        <f t="shared" si="22"/>
        <v>0</v>
      </c>
      <c r="BE193" s="143">
        <f t="shared" si="23"/>
        <v>0</v>
      </c>
      <c r="CA193" s="172">
        <v>8</v>
      </c>
      <c r="CB193" s="172">
        <v>0</v>
      </c>
      <c r="CZ193" s="143">
        <v>0</v>
      </c>
    </row>
    <row r="194" spans="1:104" x14ac:dyDescent="0.2">
      <c r="A194" s="166">
        <v>83</v>
      </c>
      <c r="B194" s="167" t="s">
        <v>213</v>
      </c>
      <c r="C194" s="168" t="s">
        <v>214</v>
      </c>
      <c r="D194" s="169" t="s">
        <v>208</v>
      </c>
      <c r="E194" s="170">
        <v>0.18350040000000001</v>
      </c>
      <c r="F194" s="206"/>
      <c r="G194" s="171">
        <f t="shared" si="18"/>
        <v>0</v>
      </c>
      <c r="O194" s="165">
        <v>2</v>
      </c>
      <c r="AA194" s="143">
        <v>8</v>
      </c>
      <c r="AB194" s="143">
        <v>0</v>
      </c>
      <c r="AC194" s="143">
        <v>3</v>
      </c>
      <c r="AZ194" s="143">
        <v>2</v>
      </c>
      <c r="BA194" s="143">
        <f t="shared" si="19"/>
        <v>0</v>
      </c>
      <c r="BB194" s="143">
        <f t="shared" si="20"/>
        <v>0</v>
      </c>
      <c r="BC194" s="143">
        <f t="shared" si="21"/>
        <v>0</v>
      </c>
      <c r="BD194" s="143">
        <f t="shared" si="22"/>
        <v>0</v>
      </c>
      <c r="BE194" s="143">
        <f t="shared" si="23"/>
        <v>0</v>
      </c>
      <c r="CA194" s="172">
        <v>8</v>
      </c>
      <c r="CB194" s="172">
        <v>0</v>
      </c>
      <c r="CZ194" s="143">
        <v>0</v>
      </c>
    </row>
    <row r="195" spans="1:104" x14ac:dyDescent="0.2">
      <c r="A195" s="166">
        <v>84</v>
      </c>
      <c r="B195" s="167" t="s">
        <v>215</v>
      </c>
      <c r="C195" s="168" t="s">
        <v>216</v>
      </c>
      <c r="D195" s="169" t="s">
        <v>208</v>
      </c>
      <c r="E195" s="170">
        <v>0.73400160000000003</v>
      </c>
      <c r="F195" s="206"/>
      <c r="G195" s="171">
        <f t="shared" si="18"/>
        <v>0</v>
      </c>
      <c r="O195" s="165">
        <v>2</v>
      </c>
      <c r="AA195" s="143">
        <v>8</v>
      </c>
      <c r="AB195" s="143">
        <v>0</v>
      </c>
      <c r="AC195" s="143">
        <v>3</v>
      </c>
      <c r="AZ195" s="143">
        <v>2</v>
      </c>
      <c r="BA195" s="143">
        <f t="shared" si="19"/>
        <v>0</v>
      </c>
      <c r="BB195" s="143">
        <f t="shared" si="20"/>
        <v>0</v>
      </c>
      <c r="BC195" s="143">
        <f t="shared" si="21"/>
        <v>0</v>
      </c>
      <c r="BD195" s="143">
        <f t="shared" si="22"/>
        <v>0</v>
      </c>
      <c r="BE195" s="143">
        <f t="shared" si="23"/>
        <v>0</v>
      </c>
      <c r="CA195" s="172">
        <v>8</v>
      </c>
      <c r="CB195" s="172">
        <v>0</v>
      </c>
      <c r="CZ195" s="143">
        <v>0</v>
      </c>
    </row>
    <row r="196" spans="1:104" x14ac:dyDescent="0.2">
      <c r="A196" s="166">
        <v>85</v>
      </c>
      <c r="B196" s="167" t="s">
        <v>217</v>
      </c>
      <c r="C196" s="168" t="s">
        <v>218</v>
      </c>
      <c r="D196" s="169" t="s">
        <v>208</v>
      </c>
      <c r="E196" s="170">
        <v>0.18350040000000001</v>
      </c>
      <c r="F196" s="206"/>
      <c r="G196" s="171">
        <f t="shared" si="18"/>
        <v>0</v>
      </c>
      <c r="O196" s="165">
        <v>2</v>
      </c>
      <c r="AA196" s="143">
        <v>8</v>
      </c>
      <c r="AB196" s="143">
        <v>0</v>
      </c>
      <c r="AC196" s="143">
        <v>3</v>
      </c>
      <c r="AZ196" s="143">
        <v>2</v>
      </c>
      <c r="BA196" s="143">
        <f t="shared" si="19"/>
        <v>0</v>
      </c>
      <c r="BB196" s="143">
        <f t="shared" si="20"/>
        <v>0</v>
      </c>
      <c r="BC196" s="143">
        <f t="shared" si="21"/>
        <v>0</v>
      </c>
      <c r="BD196" s="143">
        <f t="shared" si="22"/>
        <v>0</v>
      </c>
      <c r="BE196" s="143">
        <f t="shared" si="23"/>
        <v>0</v>
      </c>
      <c r="CA196" s="172">
        <v>8</v>
      </c>
      <c r="CB196" s="172">
        <v>0</v>
      </c>
      <c r="CZ196" s="143">
        <v>0</v>
      </c>
    </row>
    <row r="197" spans="1:104" x14ac:dyDescent="0.2">
      <c r="A197" s="166">
        <v>86</v>
      </c>
      <c r="B197" s="167" t="s">
        <v>219</v>
      </c>
      <c r="C197" s="168" t="s">
        <v>220</v>
      </c>
      <c r="D197" s="169" t="s">
        <v>208</v>
      </c>
      <c r="E197" s="170">
        <v>0.18350040000000001</v>
      </c>
      <c r="F197" s="206"/>
      <c r="G197" s="171">
        <f t="shared" si="18"/>
        <v>0</v>
      </c>
      <c r="O197" s="165">
        <v>2</v>
      </c>
      <c r="AA197" s="143">
        <v>8</v>
      </c>
      <c r="AB197" s="143">
        <v>0</v>
      </c>
      <c r="AC197" s="143">
        <v>3</v>
      </c>
      <c r="AZ197" s="143">
        <v>2</v>
      </c>
      <c r="BA197" s="143">
        <f t="shared" si="19"/>
        <v>0</v>
      </c>
      <c r="BB197" s="143">
        <f t="shared" si="20"/>
        <v>0</v>
      </c>
      <c r="BC197" s="143">
        <f t="shared" si="21"/>
        <v>0</v>
      </c>
      <c r="BD197" s="143">
        <f t="shared" si="22"/>
        <v>0</v>
      </c>
      <c r="BE197" s="143">
        <f t="shared" si="23"/>
        <v>0</v>
      </c>
      <c r="CA197" s="172">
        <v>8</v>
      </c>
      <c r="CB197" s="172">
        <v>0</v>
      </c>
      <c r="CZ197" s="143">
        <v>0</v>
      </c>
    </row>
    <row r="198" spans="1:104" x14ac:dyDescent="0.2">
      <c r="A198" s="166">
        <v>87</v>
      </c>
      <c r="B198" s="167" t="s">
        <v>221</v>
      </c>
      <c r="C198" s="168" t="s">
        <v>222</v>
      </c>
      <c r="D198" s="169" t="s">
        <v>208</v>
      </c>
      <c r="E198" s="170">
        <v>0.18350040000000001</v>
      </c>
      <c r="F198" s="206"/>
      <c r="G198" s="171">
        <f t="shared" si="18"/>
        <v>0</v>
      </c>
      <c r="O198" s="165">
        <v>2</v>
      </c>
      <c r="AA198" s="143">
        <v>8</v>
      </c>
      <c r="AB198" s="143">
        <v>0</v>
      </c>
      <c r="AC198" s="143">
        <v>3</v>
      </c>
      <c r="AZ198" s="143">
        <v>2</v>
      </c>
      <c r="BA198" s="143">
        <f t="shared" si="19"/>
        <v>0</v>
      </c>
      <c r="BB198" s="143">
        <f t="shared" si="20"/>
        <v>0</v>
      </c>
      <c r="BC198" s="143">
        <f t="shared" si="21"/>
        <v>0</v>
      </c>
      <c r="BD198" s="143">
        <f t="shared" si="22"/>
        <v>0</v>
      </c>
      <c r="BE198" s="143">
        <f t="shared" si="23"/>
        <v>0</v>
      </c>
      <c r="CA198" s="172">
        <v>8</v>
      </c>
      <c r="CB198" s="172">
        <v>0</v>
      </c>
      <c r="CZ198" s="143">
        <v>0</v>
      </c>
    </row>
    <row r="199" spans="1:104" ht="22.5" x14ac:dyDescent="0.2">
      <c r="A199" s="166">
        <v>88</v>
      </c>
      <c r="B199" s="167" t="s">
        <v>326</v>
      </c>
      <c r="C199" s="168" t="s">
        <v>327</v>
      </c>
      <c r="D199" s="169" t="s">
        <v>208</v>
      </c>
      <c r="E199" s="170">
        <v>0.18350040000000001</v>
      </c>
      <c r="F199" s="206"/>
      <c r="G199" s="171">
        <f t="shared" si="18"/>
        <v>0</v>
      </c>
      <c r="O199" s="165">
        <v>2</v>
      </c>
      <c r="AA199" s="143">
        <v>8</v>
      </c>
      <c r="AB199" s="143">
        <v>0</v>
      </c>
      <c r="AC199" s="143">
        <v>3</v>
      </c>
      <c r="AZ199" s="143">
        <v>2</v>
      </c>
      <c r="BA199" s="143">
        <f t="shared" si="19"/>
        <v>0</v>
      </c>
      <c r="BB199" s="143">
        <f t="shared" si="20"/>
        <v>0</v>
      </c>
      <c r="BC199" s="143">
        <f t="shared" si="21"/>
        <v>0</v>
      </c>
      <c r="BD199" s="143">
        <f t="shared" si="22"/>
        <v>0</v>
      </c>
      <c r="BE199" s="143">
        <f t="shared" si="23"/>
        <v>0</v>
      </c>
      <c r="CA199" s="172">
        <v>8</v>
      </c>
      <c r="CB199" s="172">
        <v>0</v>
      </c>
      <c r="CZ199" s="143">
        <v>0</v>
      </c>
    </row>
    <row r="200" spans="1:104" x14ac:dyDescent="0.2">
      <c r="A200" s="179"/>
      <c r="B200" s="180" t="s">
        <v>75</v>
      </c>
      <c r="C200" s="181" t="str">
        <f>CONCATENATE(B172," ",C172)</f>
        <v>769 Otvorové prvky z plastu</v>
      </c>
      <c r="D200" s="182"/>
      <c r="E200" s="183"/>
      <c r="F200" s="184"/>
      <c r="G200" s="185">
        <f>SUM(G172:G199)</f>
        <v>0</v>
      </c>
      <c r="O200" s="165">
        <v>4</v>
      </c>
      <c r="BA200" s="186">
        <f>SUM(BA172:BA199)</f>
        <v>0</v>
      </c>
      <c r="BB200" s="186">
        <f>SUM(BB172:BB199)</f>
        <v>0</v>
      </c>
      <c r="BC200" s="186">
        <f>SUM(BC172:BC199)</f>
        <v>0</v>
      </c>
      <c r="BD200" s="186">
        <f>SUM(BD172:BD199)</f>
        <v>0</v>
      </c>
      <c r="BE200" s="186">
        <f>SUM(BE172:BE199)</f>
        <v>0</v>
      </c>
    </row>
    <row r="201" spans="1:104" x14ac:dyDescent="0.2">
      <c r="A201" s="158" t="s">
        <v>74</v>
      </c>
      <c r="B201" s="159" t="s">
        <v>328</v>
      </c>
      <c r="C201" s="160" t="s">
        <v>329</v>
      </c>
      <c r="D201" s="161"/>
      <c r="E201" s="162"/>
      <c r="F201" s="162"/>
      <c r="G201" s="163"/>
      <c r="H201" s="164"/>
      <c r="I201" s="164"/>
      <c r="O201" s="165">
        <v>1</v>
      </c>
    </row>
    <row r="202" spans="1:104" x14ac:dyDescent="0.2">
      <c r="A202" s="166">
        <v>89</v>
      </c>
      <c r="B202" s="167" t="s">
        <v>330</v>
      </c>
      <c r="C202" s="168" t="s">
        <v>331</v>
      </c>
      <c r="D202" s="169" t="s">
        <v>85</v>
      </c>
      <c r="E202" s="170">
        <v>5.2874999999999996</v>
      </c>
      <c r="F202" s="206"/>
      <c r="G202" s="171">
        <f>E202*F202</f>
        <v>0</v>
      </c>
      <c r="O202" s="165">
        <v>2</v>
      </c>
      <c r="AA202" s="143">
        <v>1</v>
      </c>
      <c r="AB202" s="143">
        <v>7</v>
      </c>
      <c r="AC202" s="143">
        <v>7</v>
      </c>
      <c r="AZ202" s="143">
        <v>2</v>
      </c>
      <c r="BA202" s="143">
        <f>IF(AZ202=1,G202,0)</f>
        <v>0</v>
      </c>
      <c r="BB202" s="143">
        <f>IF(AZ202=2,G202,0)</f>
        <v>0</v>
      </c>
      <c r="BC202" s="143">
        <f>IF(AZ202=3,G202,0)</f>
        <v>0</v>
      </c>
      <c r="BD202" s="143">
        <f>IF(AZ202=4,G202,0)</f>
        <v>0</v>
      </c>
      <c r="BE202" s="143">
        <f>IF(AZ202=5,G202,0)</f>
        <v>0</v>
      </c>
      <c r="CA202" s="172">
        <v>1</v>
      </c>
      <c r="CB202" s="172">
        <v>7</v>
      </c>
      <c r="CZ202" s="143">
        <v>0</v>
      </c>
    </row>
    <row r="203" spans="1:104" x14ac:dyDescent="0.2">
      <c r="A203" s="173"/>
      <c r="B203" s="175"/>
      <c r="C203" s="230" t="s">
        <v>332</v>
      </c>
      <c r="D203" s="231"/>
      <c r="E203" s="176">
        <v>5.2874999999999996</v>
      </c>
      <c r="F203" s="177"/>
      <c r="G203" s="178"/>
      <c r="M203" s="174" t="s">
        <v>332</v>
      </c>
      <c r="O203" s="165"/>
    </row>
    <row r="204" spans="1:104" ht="22.5" x14ac:dyDescent="0.2">
      <c r="A204" s="166">
        <v>90</v>
      </c>
      <c r="B204" s="167" t="s">
        <v>333</v>
      </c>
      <c r="C204" s="168" t="s">
        <v>334</v>
      </c>
      <c r="D204" s="169" t="s">
        <v>85</v>
      </c>
      <c r="E204" s="170">
        <v>5.2874999999999996</v>
      </c>
      <c r="F204" s="206"/>
      <c r="G204" s="171">
        <f>E204*F204</f>
        <v>0</v>
      </c>
      <c r="O204" s="165">
        <v>2</v>
      </c>
      <c r="AA204" s="143">
        <v>1</v>
      </c>
      <c r="AB204" s="143">
        <v>7</v>
      </c>
      <c r="AC204" s="143">
        <v>7</v>
      </c>
      <c r="AZ204" s="143">
        <v>2</v>
      </c>
      <c r="BA204" s="143">
        <f>IF(AZ204=1,G204,0)</f>
        <v>0</v>
      </c>
      <c r="BB204" s="143">
        <f>IF(AZ204=2,G204,0)</f>
        <v>0</v>
      </c>
      <c r="BC204" s="143">
        <f>IF(AZ204=3,G204,0)</f>
        <v>0</v>
      </c>
      <c r="BD204" s="143">
        <f>IF(AZ204=4,G204,0)</f>
        <v>0</v>
      </c>
      <c r="BE204" s="143">
        <f>IF(AZ204=5,G204,0)</f>
        <v>0</v>
      </c>
      <c r="CA204" s="172">
        <v>1</v>
      </c>
      <c r="CB204" s="172">
        <v>7</v>
      </c>
      <c r="CZ204" s="143">
        <v>0</v>
      </c>
    </row>
    <row r="205" spans="1:104" x14ac:dyDescent="0.2">
      <c r="A205" s="166">
        <v>91</v>
      </c>
      <c r="B205" s="167" t="s">
        <v>335</v>
      </c>
      <c r="C205" s="168" t="s">
        <v>336</v>
      </c>
      <c r="D205" s="169" t="s">
        <v>85</v>
      </c>
      <c r="E205" s="170">
        <v>5.2874999999999996</v>
      </c>
      <c r="F205" s="206"/>
      <c r="G205" s="171">
        <f>E205*F205</f>
        <v>0</v>
      </c>
      <c r="O205" s="165">
        <v>2</v>
      </c>
      <c r="AA205" s="143">
        <v>1</v>
      </c>
      <c r="AB205" s="143">
        <v>7</v>
      </c>
      <c r="AC205" s="143">
        <v>7</v>
      </c>
      <c r="AZ205" s="143">
        <v>2</v>
      </c>
      <c r="BA205" s="143">
        <f>IF(AZ205=1,G205,0)</f>
        <v>0</v>
      </c>
      <c r="BB205" s="143">
        <f>IF(AZ205=2,G205,0)</f>
        <v>0</v>
      </c>
      <c r="BC205" s="143">
        <f>IF(AZ205=3,G205,0)</f>
        <v>0</v>
      </c>
      <c r="BD205" s="143">
        <f>IF(AZ205=4,G205,0)</f>
        <v>0</v>
      </c>
      <c r="BE205" s="143">
        <f>IF(AZ205=5,G205,0)</f>
        <v>0</v>
      </c>
      <c r="CA205" s="172">
        <v>1</v>
      </c>
      <c r="CB205" s="172">
        <v>7</v>
      </c>
      <c r="CZ205" s="143">
        <v>0</v>
      </c>
    </row>
    <row r="206" spans="1:104" x14ac:dyDescent="0.2">
      <c r="A206" s="166">
        <v>92</v>
      </c>
      <c r="B206" s="167" t="s">
        <v>337</v>
      </c>
      <c r="C206" s="168" t="s">
        <v>338</v>
      </c>
      <c r="D206" s="169" t="s">
        <v>85</v>
      </c>
      <c r="E206" s="170">
        <v>5.2874999999999996</v>
      </c>
      <c r="F206" s="206"/>
      <c r="G206" s="171">
        <f>E206*F206</f>
        <v>0</v>
      </c>
      <c r="O206" s="165">
        <v>2</v>
      </c>
      <c r="AA206" s="143">
        <v>1</v>
      </c>
      <c r="AB206" s="143">
        <v>7</v>
      </c>
      <c r="AC206" s="143">
        <v>7</v>
      </c>
      <c r="AZ206" s="143">
        <v>2</v>
      </c>
      <c r="BA206" s="143">
        <f>IF(AZ206=1,G206,0)</f>
        <v>0</v>
      </c>
      <c r="BB206" s="143">
        <f>IF(AZ206=2,G206,0)</f>
        <v>0</v>
      </c>
      <c r="BC206" s="143">
        <f>IF(AZ206=3,G206,0)</f>
        <v>0</v>
      </c>
      <c r="BD206" s="143">
        <f>IF(AZ206=4,G206,0)</f>
        <v>0</v>
      </c>
      <c r="BE206" s="143">
        <f>IF(AZ206=5,G206,0)</f>
        <v>0</v>
      </c>
      <c r="CA206" s="172">
        <v>1</v>
      </c>
      <c r="CB206" s="172">
        <v>7</v>
      </c>
      <c r="CZ206" s="143">
        <v>2.1000000000000001E-4</v>
      </c>
    </row>
    <row r="207" spans="1:104" x14ac:dyDescent="0.2">
      <c r="A207" s="166">
        <v>93</v>
      </c>
      <c r="B207" s="167" t="s">
        <v>339</v>
      </c>
      <c r="C207" s="168" t="s">
        <v>340</v>
      </c>
      <c r="D207" s="169" t="s">
        <v>101</v>
      </c>
      <c r="E207" s="170">
        <v>9.6</v>
      </c>
      <c r="F207" s="206"/>
      <c r="G207" s="171">
        <f>E207*F207</f>
        <v>0</v>
      </c>
      <c r="O207" s="165">
        <v>2</v>
      </c>
      <c r="AA207" s="143">
        <v>1</v>
      </c>
      <c r="AB207" s="143">
        <v>7</v>
      </c>
      <c r="AC207" s="143">
        <v>7</v>
      </c>
      <c r="AZ207" s="143">
        <v>2</v>
      </c>
      <c r="BA207" s="143">
        <f>IF(AZ207=1,G207,0)</f>
        <v>0</v>
      </c>
      <c r="BB207" s="143">
        <f>IF(AZ207=2,G207,0)</f>
        <v>0</v>
      </c>
      <c r="BC207" s="143">
        <f>IF(AZ207=3,G207,0)</f>
        <v>0</v>
      </c>
      <c r="BD207" s="143">
        <f>IF(AZ207=4,G207,0)</f>
        <v>0</v>
      </c>
      <c r="BE207" s="143">
        <f>IF(AZ207=5,G207,0)</f>
        <v>0</v>
      </c>
      <c r="CA207" s="172">
        <v>1</v>
      </c>
      <c r="CB207" s="172">
        <v>7</v>
      </c>
      <c r="CZ207" s="143">
        <v>0</v>
      </c>
    </row>
    <row r="208" spans="1:104" x14ac:dyDescent="0.2">
      <c r="A208" s="173"/>
      <c r="B208" s="175"/>
      <c r="C208" s="230" t="s">
        <v>199</v>
      </c>
      <c r="D208" s="231"/>
      <c r="E208" s="176">
        <v>9.6</v>
      </c>
      <c r="F208" s="177"/>
      <c r="G208" s="178"/>
      <c r="M208" s="174" t="s">
        <v>199</v>
      </c>
      <c r="O208" s="165"/>
    </row>
    <row r="209" spans="1:104" ht="22.5" x14ac:dyDescent="0.2">
      <c r="A209" s="166">
        <v>94</v>
      </c>
      <c r="B209" s="167" t="s">
        <v>341</v>
      </c>
      <c r="C209" s="168" t="s">
        <v>542</v>
      </c>
      <c r="D209" s="169" t="s">
        <v>85</v>
      </c>
      <c r="E209" s="170">
        <v>5.2874999999999996</v>
      </c>
      <c r="F209" s="206"/>
      <c r="G209" s="171">
        <f>E209*F209</f>
        <v>0</v>
      </c>
      <c r="O209" s="165">
        <v>2</v>
      </c>
      <c r="AA209" s="143">
        <v>1</v>
      </c>
      <c r="AB209" s="143">
        <v>7</v>
      </c>
      <c r="AC209" s="143">
        <v>7</v>
      </c>
      <c r="AZ209" s="143">
        <v>2</v>
      </c>
      <c r="BA209" s="143">
        <f>IF(AZ209=1,G209,0)</f>
        <v>0</v>
      </c>
      <c r="BB209" s="143">
        <f>IF(AZ209=2,G209,0)</f>
        <v>0</v>
      </c>
      <c r="BC209" s="143">
        <f>IF(AZ209=3,G209,0)</f>
        <v>0</v>
      </c>
      <c r="BD209" s="143">
        <f>IF(AZ209=4,G209,0)</f>
        <v>0</v>
      </c>
      <c r="BE209" s="143">
        <f>IF(AZ209=5,G209,0)</f>
        <v>0</v>
      </c>
      <c r="CA209" s="172">
        <v>1</v>
      </c>
      <c r="CB209" s="172">
        <v>7</v>
      </c>
      <c r="CZ209" s="143">
        <v>3.5200000000000001E-3</v>
      </c>
    </row>
    <row r="210" spans="1:104" x14ac:dyDescent="0.2">
      <c r="A210" s="173"/>
      <c r="B210" s="175"/>
      <c r="C210" s="230" t="s">
        <v>342</v>
      </c>
      <c r="D210" s="231"/>
      <c r="E210" s="176">
        <v>5.2874999999999996</v>
      </c>
      <c r="F210" s="177"/>
      <c r="G210" s="178"/>
      <c r="M210" s="174" t="s">
        <v>342</v>
      </c>
      <c r="O210" s="165"/>
    </row>
    <row r="211" spans="1:104" x14ac:dyDescent="0.2">
      <c r="A211" s="166">
        <v>95</v>
      </c>
      <c r="B211" s="167" t="s">
        <v>343</v>
      </c>
      <c r="C211" s="168" t="s">
        <v>344</v>
      </c>
      <c r="D211" s="169" t="s">
        <v>101</v>
      </c>
      <c r="E211" s="170">
        <v>8.52</v>
      </c>
      <c r="F211" s="206"/>
      <c r="G211" s="171">
        <f>E211*F211</f>
        <v>0</v>
      </c>
      <c r="O211" s="165">
        <v>2</v>
      </c>
      <c r="AA211" s="143">
        <v>1</v>
      </c>
      <c r="AB211" s="143">
        <v>7</v>
      </c>
      <c r="AC211" s="143">
        <v>7</v>
      </c>
      <c r="AZ211" s="143">
        <v>2</v>
      </c>
      <c r="BA211" s="143">
        <f>IF(AZ211=1,G211,0)</f>
        <v>0</v>
      </c>
      <c r="BB211" s="143">
        <f>IF(AZ211=2,G211,0)</f>
        <v>0</v>
      </c>
      <c r="BC211" s="143">
        <f>IF(AZ211=3,G211,0)</f>
        <v>0</v>
      </c>
      <c r="BD211" s="143">
        <f>IF(AZ211=4,G211,0)</f>
        <v>0</v>
      </c>
      <c r="BE211" s="143">
        <f>IF(AZ211=5,G211,0)</f>
        <v>0</v>
      </c>
      <c r="CA211" s="172">
        <v>1</v>
      </c>
      <c r="CB211" s="172">
        <v>7</v>
      </c>
      <c r="CZ211" s="143">
        <v>4.0000000000000003E-5</v>
      </c>
    </row>
    <row r="212" spans="1:104" x14ac:dyDescent="0.2">
      <c r="A212" s="173"/>
      <c r="B212" s="175"/>
      <c r="C212" s="230" t="s">
        <v>345</v>
      </c>
      <c r="D212" s="231"/>
      <c r="E212" s="176">
        <v>8.68</v>
      </c>
      <c r="F212" s="177"/>
      <c r="G212" s="178"/>
      <c r="M212" s="174" t="s">
        <v>345</v>
      </c>
      <c r="O212" s="165"/>
    </row>
    <row r="213" spans="1:104" x14ac:dyDescent="0.2">
      <c r="A213" s="173"/>
      <c r="B213" s="175"/>
      <c r="C213" s="230" t="s">
        <v>346</v>
      </c>
      <c r="D213" s="231"/>
      <c r="E213" s="176">
        <v>0.74</v>
      </c>
      <c r="F213" s="177"/>
      <c r="G213" s="178"/>
      <c r="M213" s="174" t="s">
        <v>346</v>
      </c>
      <c r="O213" s="165"/>
    </row>
    <row r="214" spans="1:104" x14ac:dyDescent="0.2">
      <c r="A214" s="173"/>
      <c r="B214" s="175"/>
      <c r="C214" s="230" t="s">
        <v>347</v>
      </c>
      <c r="D214" s="231"/>
      <c r="E214" s="176">
        <v>-0.9</v>
      </c>
      <c r="F214" s="177"/>
      <c r="G214" s="178"/>
      <c r="M214" s="174" t="s">
        <v>347</v>
      </c>
      <c r="O214" s="165"/>
    </row>
    <row r="215" spans="1:104" x14ac:dyDescent="0.2">
      <c r="A215" s="166">
        <v>96</v>
      </c>
      <c r="B215" s="167" t="s">
        <v>348</v>
      </c>
      <c r="C215" s="168" t="s">
        <v>349</v>
      </c>
      <c r="D215" s="169" t="s">
        <v>101</v>
      </c>
      <c r="E215" s="170">
        <v>9.6</v>
      </c>
      <c r="F215" s="206"/>
      <c r="G215" s="171">
        <f>E215*F215</f>
        <v>0</v>
      </c>
      <c r="O215" s="165">
        <v>2</v>
      </c>
      <c r="AA215" s="143">
        <v>1</v>
      </c>
      <c r="AB215" s="143">
        <v>7</v>
      </c>
      <c r="AC215" s="143">
        <v>7</v>
      </c>
      <c r="AZ215" s="143">
        <v>2</v>
      </c>
      <c r="BA215" s="143">
        <f>IF(AZ215=1,G215,0)</f>
        <v>0</v>
      </c>
      <c r="BB215" s="143">
        <f>IF(AZ215=2,G215,0)</f>
        <v>0</v>
      </c>
      <c r="BC215" s="143">
        <f>IF(AZ215=3,G215,0)</f>
        <v>0</v>
      </c>
      <c r="BD215" s="143">
        <f>IF(AZ215=4,G215,0)</f>
        <v>0</v>
      </c>
      <c r="BE215" s="143">
        <f>IF(AZ215=5,G215,0)</f>
        <v>0</v>
      </c>
      <c r="CA215" s="172">
        <v>1</v>
      </c>
      <c r="CB215" s="172">
        <v>7</v>
      </c>
      <c r="CZ215" s="143">
        <v>2.0000000000000002E-5</v>
      </c>
    </row>
    <row r="216" spans="1:104" x14ac:dyDescent="0.2">
      <c r="A216" s="173"/>
      <c r="B216" s="175"/>
      <c r="C216" s="230" t="s">
        <v>199</v>
      </c>
      <c r="D216" s="231"/>
      <c r="E216" s="176">
        <v>9.6</v>
      </c>
      <c r="F216" s="177"/>
      <c r="G216" s="178"/>
      <c r="M216" s="174" t="s">
        <v>199</v>
      </c>
      <c r="O216" s="165"/>
    </row>
    <row r="217" spans="1:104" x14ac:dyDescent="0.2">
      <c r="A217" s="173"/>
      <c r="B217" s="175"/>
      <c r="C217" s="230" t="s">
        <v>350</v>
      </c>
      <c r="D217" s="231"/>
      <c r="E217" s="176">
        <v>0</v>
      </c>
      <c r="F217" s="177"/>
      <c r="G217" s="178"/>
      <c r="M217" s="174" t="s">
        <v>350</v>
      </c>
      <c r="O217" s="165"/>
    </row>
    <row r="218" spans="1:104" ht="22.5" x14ac:dyDescent="0.2">
      <c r="A218" s="166">
        <v>97</v>
      </c>
      <c r="B218" s="167" t="s">
        <v>351</v>
      </c>
      <c r="C218" s="168" t="s">
        <v>352</v>
      </c>
      <c r="D218" s="169" t="s">
        <v>85</v>
      </c>
      <c r="E218" s="170">
        <v>5.2874999999999996</v>
      </c>
      <c r="F218" s="206"/>
      <c r="G218" s="171">
        <f>E218*F218</f>
        <v>0</v>
      </c>
      <c r="O218" s="165">
        <v>2</v>
      </c>
      <c r="AA218" s="143">
        <v>1</v>
      </c>
      <c r="AB218" s="143">
        <v>0</v>
      </c>
      <c r="AC218" s="143">
        <v>0</v>
      </c>
      <c r="AZ218" s="143">
        <v>2</v>
      </c>
      <c r="BA218" s="143">
        <f>IF(AZ218=1,G218,0)</f>
        <v>0</v>
      </c>
      <c r="BB218" s="143">
        <f>IF(AZ218=2,G218,0)</f>
        <v>0</v>
      </c>
      <c r="BC218" s="143">
        <f>IF(AZ218=3,G218,0)</f>
        <v>0</v>
      </c>
      <c r="BD218" s="143">
        <f>IF(AZ218=4,G218,0)</f>
        <v>0</v>
      </c>
      <c r="BE218" s="143">
        <f>IF(AZ218=5,G218,0)</f>
        <v>0</v>
      </c>
      <c r="CA218" s="172">
        <v>1</v>
      </c>
      <c r="CB218" s="172">
        <v>0</v>
      </c>
      <c r="CZ218" s="143">
        <v>0</v>
      </c>
    </row>
    <row r="219" spans="1:104" ht="22.5" x14ac:dyDescent="0.2">
      <c r="A219" s="166">
        <v>98</v>
      </c>
      <c r="B219" s="167" t="s">
        <v>353</v>
      </c>
      <c r="C219" s="168" t="s">
        <v>354</v>
      </c>
      <c r="D219" s="169" t="s">
        <v>85</v>
      </c>
      <c r="E219" s="170">
        <v>5.2874999999999996</v>
      </c>
      <c r="F219" s="206"/>
      <c r="G219" s="171">
        <f>E219*F219</f>
        <v>0</v>
      </c>
      <c r="O219" s="165">
        <v>2</v>
      </c>
      <c r="AA219" s="143">
        <v>1</v>
      </c>
      <c r="AB219" s="143">
        <v>7</v>
      </c>
      <c r="AC219" s="143">
        <v>7</v>
      </c>
      <c r="AZ219" s="143">
        <v>2</v>
      </c>
      <c r="BA219" s="143">
        <f>IF(AZ219=1,G219,0)</f>
        <v>0</v>
      </c>
      <c r="BB219" s="143">
        <f>IF(AZ219=2,G219,0)</f>
        <v>0</v>
      </c>
      <c r="BC219" s="143">
        <f>IF(AZ219=3,G219,0)</f>
        <v>0</v>
      </c>
      <c r="BD219" s="143">
        <f>IF(AZ219=4,G219,0)</f>
        <v>0</v>
      </c>
      <c r="BE219" s="143">
        <f>IF(AZ219=5,G219,0)</f>
        <v>0</v>
      </c>
      <c r="CA219" s="172">
        <v>1</v>
      </c>
      <c r="CB219" s="172">
        <v>7</v>
      </c>
      <c r="CZ219" s="143">
        <v>0</v>
      </c>
    </row>
    <row r="220" spans="1:104" x14ac:dyDescent="0.2">
      <c r="A220" s="173"/>
      <c r="B220" s="175"/>
      <c r="C220" s="230" t="s">
        <v>355</v>
      </c>
      <c r="D220" s="231"/>
      <c r="E220" s="176">
        <v>5.2874999999999996</v>
      </c>
      <c r="F220" s="177"/>
      <c r="G220" s="178"/>
      <c r="M220" s="174" t="s">
        <v>355</v>
      </c>
      <c r="O220" s="165"/>
    </row>
    <row r="221" spans="1:104" x14ac:dyDescent="0.2">
      <c r="A221" s="166">
        <v>99</v>
      </c>
      <c r="B221" s="167" t="s">
        <v>356</v>
      </c>
      <c r="C221" s="168" t="s">
        <v>357</v>
      </c>
      <c r="D221" s="169" t="s">
        <v>85</v>
      </c>
      <c r="E221" s="170">
        <v>1.92</v>
      </c>
      <c r="F221" s="206"/>
      <c r="G221" s="171">
        <f>E221*F221</f>
        <v>0</v>
      </c>
      <c r="O221" s="165">
        <v>2</v>
      </c>
      <c r="AA221" s="143">
        <v>1</v>
      </c>
      <c r="AB221" s="143">
        <v>1</v>
      </c>
      <c r="AC221" s="143">
        <v>1</v>
      </c>
      <c r="AZ221" s="143">
        <v>2</v>
      </c>
      <c r="BA221" s="143">
        <f>IF(AZ221=1,G221,0)</f>
        <v>0</v>
      </c>
      <c r="BB221" s="143">
        <f>IF(AZ221=2,G221,0)</f>
        <v>0</v>
      </c>
      <c r="BC221" s="143">
        <f>IF(AZ221=3,G221,0)</f>
        <v>0</v>
      </c>
      <c r="BD221" s="143">
        <f>IF(AZ221=4,G221,0)</f>
        <v>0</v>
      </c>
      <c r="BE221" s="143">
        <f>IF(AZ221=5,G221,0)</f>
        <v>0</v>
      </c>
      <c r="CA221" s="172">
        <v>1</v>
      </c>
      <c r="CB221" s="172">
        <v>1</v>
      </c>
      <c r="CZ221" s="143">
        <v>0</v>
      </c>
    </row>
    <row r="222" spans="1:104" x14ac:dyDescent="0.2">
      <c r="A222" s="173"/>
      <c r="B222" s="175"/>
      <c r="C222" s="230" t="s">
        <v>358</v>
      </c>
      <c r="D222" s="231"/>
      <c r="E222" s="176">
        <v>1.92</v>
      </c>
      <c r="F222" s="177"/>
      <c r="G222" s="178"/>
      <c r="M222" s="174" t="s">
        <v>358</v>
      </c>
      <c r="O222" s="165"/>
    </row>
    <row r="223" spans="1:104" x14ac:dyDescent="0.2">
      <c r="A223" s="166">
        <v>100</v>
      </c>
      <c r="B223" s="167" t="s">
        <v>359</v>
      </c>
      <c r="C223" s="168" t="s">
        <v>541</v>
      </c>
      <c r="D223" s="169" t="s">
        <v>279</v>
      </c>
      <c r="E223" s="170">
        <v>18.5062</v>
      </c>
      <c r="F223" s="206"/>
      <c r="G223" s="171">
        <f>E223*F223</f>
        <v>0</v>
      </c>
      <c r="O223" s="165">
        <v>2</v>
      </c>
      <c r="AA223" s="143">
        <v>3</v>
      </c>
      <c r="AB223" s="143">
        <v>7</v>
      </c>
      <c r="AC223" s="143" t="s">
        <v>359</v>
      </c>
      <c r="AZ223" s="143">
        <v>2</v>
      </c>
      <c r="BA223" s="143">
        <f>IF(AZ223=1,G223,0)</f>
        <v>0</v>
      </c>
      <c r="BB223" s="143">
        <f>IF(AZ223=2,G223,0)</f>
        <v>0</v>
      </c>
      <c r="BC223" s="143">
        <f>IF(AZ223=3,G223,0)</f>
        <v>0</v>
      </c>
      <c r="BD223" s="143">
        <f>IF(AZ223=4,G223,0)</f>
        <v>0</v>
      </c>
      <c r="BE223" s="143">
        <f>IF(AZ223=5,G223,0)</f>
        <v>0</v>
      </c>
      <c r="CA223" s="172">
        <v>3</v>
      </c>
      <c r="CB223" s="172">
        <v>7</v>
      </c>
      <c r="CZ223" s="143">
        <v>1E-3</v>
      </c>
    </row>
    <row r="224" spans="1:104" x14ac:dyDescent="0.2">
      <c r="A224" s="173"/>
      <c r="B224" s="175"/>
      <c r="C224" s="230" t="s">
        <v>360</v>
      </c>
      <c r="D224" s="231"/>
      <c r="E224" s="176">
        <v>18.5062</v>
      </c>
      <c r="F224" s="177"/>
      <c r="G224" s="178"/>
      <c r="M224" s="174" t="s">
        <v>360</v>
      </c>
      <c r="O224" s="165"/>
    </row>
    <row r="225" spans="1:104" x14ac:dyDescent="0.2">
      <c r="A225" s="166">
        <v>101</v>
      </c>
      <c r="B225" s="167" t="s">
        <v>361</v>
      </c>
      <c r="C225" s="168" t="s">
        <v>540</v>
      </c>
      <c r="D225" s="169" t="s">
        <v>279</v>
      </c>
      <c r="E225" s="170">
        <v>6</v>
      </c>
      <c r="F225" s="206"/>
      <c r="G225" s="171">
        <f>E225*F225</f>
        <v>0</v>
      </c>
      <c r="O225" s="165">
        <v>2</v>
      </c>
      <c r="AA225" s="143">
        <v>3</v>
      </c>
      <c r="AB225" s="143">
        <v>0</v>
      </c>
      <c r="AC225" s="143" t="s">
        <v>361</v>
      </c>
      <c r="AZ225" s="143">
        <v>2</v>
      </c>
      <c r="BA225" s="143">
        <f>IF(AZ225=1,G225,0)</f>
        <v>0</v>
      </c>
      <c r="BB225" s="143">
        <f>IF(AZ225=2,G225,0)</f>
        <v>0</v>
      </c>
      <c r="BC225" s="143">
        <f>IF(AZ225=3,G225,0)</f>
        <v>0</v>
      </c>
      <c r="BD225" s="143">
        <f>IF(AZ225=4,G225,0)</f>
        <v>0</v>
      </c>
      <c r="BE225" s="143">
        <f>IF(AZ225=5,G225,0)</f>
        <v>0</v>
      </c>
      <c r="CA225" s="172">
        <v>3</v>
      </c>
      <c r="CB225" s="172">
        <v>0</v>
      </c>
      <c r="CZ225" s="143">
        <v>1E-3</v>
      </c>
    </row>
    <row r="226" spans="1:104" x14ac:dyDescent="0.2">
      <c r="A226" s="166">
        <v>102</v>
      </c>
      <c r="B226" s="167" t="s">
        <v>362</v>
      </c>
      <c r="C226" s="168" t="s">
        <v>539</v>
      </c>
      <c r="D226" s="169" t="s">
        <v>279</v>
      </c>
      <c r="E226" s="170">
        <v>2.7</v>
      </c>
      <c r="F226" s="206"/>
      <c r="G226" s="171">
        <f>E226*F226</f>
        <v>0</v>
      </c>
      <c r="O226" s="165">
        <v>2</v>
      </c>
      <c r="AA226" s="143">
        <v>3</v>
      </c>
      <c r="AB226" s="143">
        <v>0</v>
      </c>
      <c r="AC226" s="143" t="s">
        <v>362</v>
      </c>
      <c r="AZ226" s="143">
        <v>2</v>
      </c>
      <c r="BA226" s="143">
        <f>IF(AZ226=1,G226,0)</f>
        <v>0</v>
      </c>
      <c r="BB226" s="143">
        <f>IF(AZ226=2,G226,0)</f>
        <v>0</v>
      </c>
      <c r="BC226" s="143">
        <f>IF(AZ226=3,G226,0)</f>
        <v>0</v>
      </c>
      <c r="BD226" s="143">
        <f>IF(AZ226=4,G226,0)</f>
        <v>0</v>
      </c>
      <c r="BE226" s="143">
        <f>IF(AZ226=5,G226,0)</f>
        <v>0</v>
      </c>
      <c r="CA226" s="172">
        <v>3</v>
      </c>
      <c r="CB226" s="172">
        <v>0</v>
      </c>
      <c r="CZ226" s="143">
        <v>1E-3</v>
      </c>
    </row>
    <row r="227" spans="1:104" ht="22.5" x14ac:dyDescent="0.2">
      <c r="A227" s="166">
        <v>103</v>
      </c>
      <c r="B227" s="167" t="s">
        <v>363</v>
      </c>
      <c r="C227" s="168" t="s">
        <v>364</v>
      </c>
      <c r="D227" s="169" t="s">
        <v>85</v>
      </c>
      <c r="E227" s="170">
        <v>7.9282000000000004</v>
      </c>
      <c r="F227" s="206"/>
      <c r="G227" s="171">
        <f>E227*F227</f>
        <v>0</v>
      </c>
      <c r="O227" s="165">
        <v>2</v>
      </c>
      <c r="AA227" s="143">
        <v>3</v>
      </c>
      <c r="AB227" s="143">
        <v>0</v>
      </c>
      <c r="AC227" s="143" t="s">
        <v>363</v>
      </c>
      <c r="AZ227" s="143">
        <v>2</v>
      </c>
      <c r="BA227" s="143">
        <f>IF(AZ227=1,G227,0)</f>
        <v>0</v>
      </c>
      <c r="BB227" s="143">
        <f>IF(AZ227=2,G227,0)</f>
        <v>0</v>
      </c>
      <c r="BC227" s="143">
        <f>IF(AZ227=3,G227,0)</f>
        <v>0</v>
      </c>
      <c r="BD227" s="143">
        <f>IF(AZ227=4,G227,0)</f>
        <v>0</v>
      </c>
      <c r="BE227" s="143">
        <f>IF(AZ227=5,G227,0)</f>
        <v>0</v>
      </c>
      <c r="CA227" s="172">
        <v>3</v>
      </c>
      <c r="CB227" s="172">
        <v>0</v>
      </c>
      <c r="CZ227" s="143">
        <v>1.4200000000000001E-2</v>
      </c>
    </row>
    <row r="228" spans="1:104" x14ac:dyDescent="0.2">
      <c r="A228" s="173"/>
      <c r="B228" s="175"/>
      <c r="C228" s="230" t="s">
        <v>365</v>
      </c>
      <c r="D228" s="231"/>
      <c r="E228" s="176">
        <v>7.2074999999999996</v>
      </c>
      <c r="F228" s="177"/>
      <c r="G228" s="178"/>
      <c r="M228" s="174" t="s">
        <v>365</v>
      </c>
      <c r="O228" s="165"/>
    </row>
    <row r="229" spans="1:104" x14ac:dyDescent="0.2">
      <c r="A229" s="173"/>
      <c r="B229" s="175"/>
      <c r="C229" s="230" t="s">
        <v>366</v>
      </c>
      <c r="D229" s="231"/>
      <c r="E229" s="176">
        <v>0.7208</v>
      </c>
      <c r="F229" s="177"/>
      <c r="G229" s="178"/>
      <c r="M229" s="174" t="s">
        <v>366</v>
      </c>
      <c r="O229" s="165"/>
    </row>
    <row r="230" spans="1:104" x14ac:dyDescent="0.2">
      <c r="A230" s="166">
        <v>104</v>
      </c>
      <c r="B230" s="167" t="s">
        <v>367</v>
      </c>
      <c r="C230" s="168" t="s">
        <v>368</v>
      </c>
      <c r="D230" s="169" t="s">
        <v>208</v>
      </c>
      <c r="E230" s="170">
        <v>0.160041815</v>
      </c>
      <c r="F230" s="206"/>
      <c r="G230" s="171">
        <f t="shared" ref="G230:G238" si="24">E230*F230</f>
        <v>0</v>
      </c>
      <c r="O230" s="165">
        <v>2</v>
      </c>
      <c r="AA230" s="143">
        <v>7</v>
      </c>
      <c r="AB230" s="143">
        <v>1001</v>
      </c>
      <c r="AC230" s="143">
        <v>5</v>
      </c>
      <c r="AZ230" s="143">
        <v>2</v>
      </c>
      <c r="BA230" s="143">
        <f t="shared" ref="BA230:BA238" si="25">IF(AZ230=1,G230,0)</f>
        <v>0</v>
      </c>
      <c r="BB230" s="143">
        <f t="shared" ref="BB230:BB238" si="26">IF(AZ230=2,G230,0)</f>
        <v>0</v>
      </c>
      <c r="BC230" s="143">
        <f t="shared" ref="BC230:BC238" si="27">IF(AZ230=3,G230,0)</f>
        <v>0</v>
      </c>
      <c r="BD230" s="143">
        <f t="shared" ref="BD230:BD238" si="28">IF(AZ230=4,G230,0)</f>
        <v>0</v>
      </c>
      <c r="BE230" s="143">
        <f t="shared" ref="BE230:BE238" si="29">IF(AZ230=5,G230,0)</f>
        <v>0</v>
      </c>
      <c r="CA230" s="172">
        <v>7</v>
      </c>
      <c r="CB230" s="172">
        <v>1001</v>
      </c>
      <c r="CZ230" s="143">
        <v>0</v>
      </c>
    </row>
    <row r="231" spans="1:104" x14ac:dyDescent="0.2">
      <c r="A231" s="166">
        <v>105</v>
      </c>
      <c r="B231" s="167" t="s">
        <v>206</v>
      </c>
      <c r="C231" s="168" t="s">
        <v>207</v>
      </c>
      <c r="D231" s="169" t="s">
        <v>208</v>
      </c>
      <c r="E231" s="170">
        <v>3.8399999999999997E-2</v>
      </c>
      <c r="F231" s="206"/>
      <c r="G231" s="171">
        <f t="shared" si="24"/>
        <v>0</v>
      </c>
      <c r="O231" s="165">
        <v>2</v>
      </c>
      <c r="AA231" s="143">
        <v>8</v>
      </c>
      <c r="AB231" s="143">
        <v>0</v>
      </c>
      <c r="AC231" s="143">
        <v>3</v>
      </c>
      <c r="AZ231" s="143">
        <v>2</v>
      </c>
      <c r="BA231" s="143">
        <f t="shared" si="25"/>
        <v>0</v>
      </c>
      <c r="BB231" s="143">
        <f t="shared" si="26"/>
        <v>0</v>
      </c>
      <c r="BC231" s="143">
        <f t="shared" si="27"/>
        <v>0</v>
      </c>
      <c r="BD231" s="143">
        <f t="shared" si="28"/>
        <v>0</v>
      </c>
      <c r="BE231" s="143">
        <f t="shared" si="29"/>
        <v>0</v>
      </c>
      <c r="CA231" s="172">
        <v>8</v>
      </c>
      <c r="CB231" s="172">
        <v>0</v>
      </c>
      <c r="CZ231" s="143">
        <v>0</v>
      </c>
    </row>
    <row r="232" spans="1:104" x14ac:dyDescent="0.2">
      <c r="A232" s="166">
        <v>106</v>
      </c>
      <c r="B232" s="167" t="s">
        <v>209</v>
      </c>
      <c r="C232" s="168" t="s">
        <v>210</v>
      </c>
      <c r="D232" s="169" t="s">
        <v>208</v>
      </c>
      <c r="E232" s="170">
        <v>3.8399999999999997E-2</v>
      </c>
      <c r="F232" s="206"/>
      <c r="G232" s="171">
        <f t="shared" si="24"/>
        <v>0</v>
      </c>
      <c r="O232" s="165">
        <v>2</v>
      </c>
      <c r="AA232" s="143">
        <v>8</v>
      </c>
      <c r="AB232" s="143">
        <v>1</v>
      </c>
      <c r="AC232" s="143">
        <v>3</v>
      </c>
      <c r="AZ232" s="143">
        <v>2</v>
      </c>
      <c r="BA232" s="143">
        <f t="shared" si="25"/>
        <v>0</v>
      </c>
      <c r="BB232" s="143">
        <f t="shared" si="26"/>
        <v>0</v>
      </c>
      <c r="BC232" s="143">
        <f t="shared" si="27"/>
        <v>0</v>
      </c>
      <c r="BD232" s="143">
        <f t="shared" si="28"/>
        <v>0</v>
      </c>
      <c r="BE232" s="143">
        <f t="shared" si="29"/>
        <v>0</v>
      </c>
      <c r="CA232" s="172">
        <v>8</v>
      </c>
      <c r="CB232" s="172">
        <v>1</v>
      </c>
      <c r="CZ232" s="143">
        <v>0</v>
      </c>
    </row>
    <row r="233" spans="1:104" x14ac:dyDescent="0.2">
      <c r="A233" s="166">
        <v>107</v>
      </c>
      <c r="B233" s="167" t="s">
        <v>211</v>
      </c>
      <c r="C233" s="168" t="s">
        <v>212</v>
      </c>
      <c r="D233" s="169" t="s">
        <v>208</v>
      </c>
      <c r="E233" s="170">
        <v>0.34560000000000002</v>
      </c>
      <c r="F233" s="206"/>
      <c r="G233" s="171">
        <f t="shared" si="24"/>
        <v>0</v>
      </c>
      <c r="O233" s="165">
        <v>2</v>
      </c>
      <c r="AA233" s="143">
        <v>8</v>
      </c>
      <c r="AB233" s="143">
        <v>1</v>
      </c>
      <c r="AC233" s="143">
        <v>3</v>
      </c>
      <c r="AZ233" s="143">
        <v>2</v>
      </c>
      <c r="BA233" s="143">
        <f t="shared" si="25"/>
        <v>0</v>
      </c>
      <c r="BB233" s="143">
        <f t="shared" si="26"/>
        <v>0</v>
      </c>
      <c r="BC233" s="143">
        <f t="shared" si="27"/>
        <v>0</v>
      </c>
      <c r="BD233" s="143">
        <f t="shared" si="28"/>
        <v>0</v>
      </c>
      <c r="BE233" s="143">
        <f t="shared" si="29"/>
        <v>0</v>
      </c>
      <c r="CA233" s="172">
        <v>8</v>
      </c>
      <c r="CB233" s="172">
        <v>1</v>
      </c>
      <c r="CZ233" s="143">
        <v>0</v>
      </c>
    </row>
    <row r="234" spans="1:104" x14ac:dyDescent="0.2">
      <c r="A234" s="166">
        <v>108</v>
      </c>
      <c r="B234" s="167" t="s">
        <v>213</v>
      </c>
      <c r="C234" s="168" t="s">
        <v>214</v>
      </c>
      <c r="D234" s="169" t="s">
        <v>208</v>
      </c>
      <c r="E234" s="170">
        <v>3.8399999999999997E-2</v>
      </c>
      <c r="F234" s="206"/>
      <c r="G234" s="171">
        <f t="shared" si="24"/>
        <v>0</v>
      </c>
      <c r="O234" s="165">
        <v>2</v>
      </c>
      <c r="AA234" s="143">
        <v>8</v>
      </c>
      <c r="AB234" s="143">
        <v>1</v>
      </c>
      <c r="AC234" s="143">
        <v>3</v>
      </c>
      <c r="AZ234" s="143">
        <v>2</v>
      </c>
      <c r="BA234" s="143">
        <f t="shared" si="25"/>
        <v>0</v>
      </c>
      <c r="BB234" s="143">
        <f t="shared" si="26"/>
        <v>0</v>
      </c>
      <c r="BC234" s="143">
        <f t="shared" si="27"/>
        <v>0</v>
      </c>
      <c r="BD234" s="143">
        <f t="shared" si="28"/>
        <v>0</v>
      </c>
      <c r="BE234" s="143">
        <f t="shared" si="29"/>
        <v>0</v>
      </c>
      <c r="CA234" s="172">
        <v>8</v>
      </c>
      <c r="CB234" s="172">
        <v>1</v>
      </c>
      <c r="CZ234" s="143">
        <v>0</v>
      </c>
    </row>
    <row r="235" spans="1:104" x14ac:dyDescent="0.2">
      <c r="A235" s="166">
        <v>109</v>
      </c>
      <c r="B235" s="167" t="s">
        <v>215</v>
      </c>
      <c r="C235" s="168" t="s">
        <v>216</v>
      </c>
      <c r="D235" s="169" t="s">
        <v>208</v>
      </c>
      <c r="E235" s="170">
        <v>0.15359999999999999</v>
      </c>
      <c r="F235" s="206"/>
      <c r="G235" s="171">
        <f t="shared" si="24"/>
        <v>0</v>
      </c>
      <c r="O235" s="165">
        <v>2</v>
      </c>
      <c r="AA235" s="143">
        <v>8</v>
      </c>
      <c r="AB235" s="143">
        <v>1</v>
      </c>
      <c r="AC235" s="143">
        <v>3</v>
      </c>
      <c r="AZ235" s="143">
        <v>2</v>
      </c>
      <c r="BA235" s="143">
        <f t="shared" si="25"/>
        <v>0</v>
      </c>
      <c r="BB235" s="143">
        <f t="shared" si="26"/>
        <v>0</v>
      </c>
      <c r="BC235" s="143">
        <f t="shared" si="27"/>
        <v>0</v>
      </c>
      <c r="BD235" s="143">
        <f t="shared" si="28"/>
        <v>0</v>
      </c>
      <c r="BE235" s="143">
        <f t="shared" si="29"/>
        <v>0</v>
      </c>
      <c r="CA235" s="172">
        <v>8</v>
      </c>
      <c r="CB235" s="172">
        <v>1</v>
      </c>
      <c r="CZ235" s="143">
        <v>0</v>
      </c>
    </row>
    <row r="236" spans="1:104" x14ac:dyDescent="0.2">
      <c r="A236" s="166">
        <v>110</v>
      </c>
      <c r="B236" s="167" t="s">
        <v>217</v>
      </c>
      <c r="C236" s="168" t="s">
        <v>218</v>
      </c>
      <c r="D236" s="169" t="s">
        <v>208</v>
      </c>
      <c r="E236" s="170">
        <v>3.8399999999999997E-2</v>
      </c>
      <c r="F236" s="206"/>
      <c r="G236" s="171">
        <f t="shared" si="24"/>
        <v>0</v>
      </c>
      <c r="O236" s="165">
        <v>2</v>
      </c>
      <c r="AA236" s="143">
        <v>8</v>
      </c>
      <c r="AB236" s="143">
        <v>0</v>
      </c>
      <c r="AC236" s="143">
        <v>3</v>
      </c>
      <c r="AZ236" s="143">
        <v>2</v>
      </c>
      <c r="BA236" s="143">
        <f t="shared" si="25"/>
        <v>0</v>
      </c>
      <c r="BB236" s="143">
        <f t="shared" si="26"/>
        <v>0</v>
      </c>
      <c r="BC236" s="143">
        <f t="shared" si="27"/>
        <v>0</v>
      </c>
      <c r="BD236" s="143">
        <f t="shared" si="28"/>
        <v>0</v>
      </c>
      <c r="BE236" s="143">
        <f t="shared" si="29"/>
        <v>0</v>
      </c>
      <c r="CA236" s="172">
        <v>8</v>
      </c>
      <c r="CB236" s="172">
        <v>0</v>
      </c>
      <c r="CZ236" s="143">
        <v>0</v>
      </c>
    </row>
    <row r="237" spans="1:104" x14ac:dyDescent="0.2">
      <c r="A237" s="166">
        <v>111</v>
      </c>
      <c r="B237" s="167" t="s">
        <v>219</v>
      </c>
      <c r="C237" s="168" t="s">
        <v>220</v>
      </c>
      <c r="D237" s="169" t="s">
        <v>208</v>
      </c>
      <c r="E237" s="170">
        <v>3.8399999999999997E-2</v>
      </c>
      <c r="F237" s="206"/>
      <c r="G237" s="171">
        <f t="shared" si="24"/>
        <v>0</v>
      </c>
      <c r="O237" s="165">
        <v>2</v>
      </c>
      <c r="AA237" s="143">
        <v>8</v>
      </c>
      <c r="AB237" s="143">
        <v>0</v>
      </c>
      <c r="AC237" s="143">
        <v>3</v>
      </c>
      <c r="AZ237" s="143">
        <v>2</v>
      </c>
      <c r="BA237" s="143">
        <f t="shared" si="25"/>
        <v>0</v>
      </c>
      <c r="BB237" s="143">
        <f t="shared" si="26"/>
        <v>0</v>
      </c>
      <c r="BC237" s="143">
        <f t="shared" si="27"/>
        <v>0</v>
      </c>
      <c r="BD237" s="143">
        <f t="shared" si="28"/>
        <v>0</v>
      </c>
      <c r="BE237" s="143">
        <f t="shared" si="29"/>
        <v>0</v>
      </c>
      <c r="CA237" s="172">
        <v>8</v>
      </c>
      <c r="CB237" s="172">
        <v>0</v>
      </c>
      <c r="CZ237" s="143">
        <v>0</v>
      </c>
    </row>
    <row r="238" spans="1:104" ht="22.5" x14ac:dyDescent="0.2">
      <c r="A238" s="166">
        <v>112</v>
      </c>
      <c r="B238" s="167" t="s">
        <v>369</v>
      </c>
      <c r="C238" s="168" t="s">
        <v>370</v>
      </c>
      <c r="D238" s="169" t="s">
        <v>208</v>
      </c>
      <c r="E238" s="170">
        <v>3.8399999999999997E-2</v>
      </c>
      <c r="F238" s="206"/>
      <c r="G238" s="171">
        <f t="shared" si="24"/>
        <v>0</v>
      </c>
      <c r="O238" s="165">
        <v>2</v>
      </c>
      <c r="AA238" s="143">
        <v>8</v>
      </c>
      <c r="AB238" s="143">
        <v>0</v>
      </c>
      <c r="AC238" s="143">
        <v>3</v>
      </c>
      <c r="AZ238" s="143">
        <v>2</v>
      </c>
      <c r="BA238" s="143">
        <f t="shared" si="25"/>
        <v>0</v>
      </c>
      <c r="BB238" s="143">
        <f t="shared" si="26"/>
        <v>0</v>
      </c>
      <c r="BC238" s="143">
        <f t="shared" si="27"/>
        <v>0</v>
      </c>
      <c r="BD238" s="143">
        <f t="shared" si="28"/>
        <v>0</v>
      </c>
      <c r="BE238" s="143">
        <f t="shared" si="29"/>
        <v>0</v>
      </c>
      <c r="CA238" s="172">
        <v>8</v>
      </c>
      <c r="CB238" s="172">
        <v>0</v>
      </c>
      <c r="CZ238" s="143">
        <v>0</v>
      </c>
    </row>
    <row r="239" spans="1:104" x14ac:dyDescent="0.2">
      <c r="A239" s="179"/>
      <c r="B239" s="180" t="s">
        <v>75</v>
      </c>
      <c r="C239" s="181" t="str">
        <f>CONCATENATE(B201," ",C201)</f>
        <v>771 Podlahy z dlaždic a obklady</v>
      </c>
      <c r="D239" s="182"/>
      <c r="E239" s="183"/>
      <c r="F239" s="184"/>
      <c r="G239" s="185">
        <f>SUM(G201:G238)</f>
        <v>0</v>
      </c>
      <c r="O239" s="165">
        <v>4</v>
      </c>
      <c r="BA239" s="186">
        <f>SUM(BA201:BA238)</f>
        <v>0</v>
      </c>
      <c r="BB239" s="186">
        <f>SUM(BB201:BB238)</f>
        <v>0</v>
      </c>
      <c r="BC239" s="186">
        <f>SUM(BC201:BC238)</f>
        <v>0</v>
      </c>
      <c r="BD239" s="186">
        <f>SUM(BD201:BD238)</f>
        <v>0</v>
      </c>
      <c r="BE239" s="186">
        <f>SUM(BE201:BE238)</f>
        <v>0</v>
      </c>
    </row>
    <row r="240" spans="1:104" x14ac:dyDescent="0.2">
      <c r="A240" s="158" t="s">
        <v>74</v>
      </c>
      <c r="B240" s="159" t="s">
        <v>371</v>
      </c>
      <c r="C240" s="160" t="s">
        <v>372</v>
      </c>
      <c r="D240" s="161"/>
      <c r="E240" s="162"/>
      <c r="F240" s="162"/>
      <c r="G240" s="163"/>
      <c r="H240" s="164"/>
      <c r="I240" s="164"/>
      <c r="O240" s="165">
        <v>1</v>
      </c>
    </row>
    <row r="241" spans="1:104" x14ac:dyDescent="0.2">
      <c r="A241" s="166">
        <v>113</v>
      </c>
      <c r="B241" s="167" t="s">
        <v>373</v>
      </c>
      <c r="C241" s="168" t="s">
        <v>374</v>
      </c>
      <c r="D241" s="169" t="s">
        <v>85</v>
      </c>
      <c r="E241" s="170">
        <v>1.0589999999999999</v>
      </c>
      <c r="F241" s="206"/>
      <c r="G241" s="171">
        <f>E241*F241</f>
        <v>0</v>
      </c>
      <c r="O241" s="165">
        <v>2</v>
      </c>
      <c r="AA241" s="143">
        <v>1</v>
      </c>
      <c r="AB241" s="143">
        <v>7</v>
      </c>
      <c r="AC241" s="143">
        <v>7</v>
      </c>
      <c r="AZ241" s="143">
        <v>2</v>
      </c>
      <c r="BA241" s="143">
        <f>IF(AZ241=1,G241,0)</f>
        <v>0</v>
      </c>
      <c r="BB241" s="143">
        <f>IF(AZ241=2,G241,0)</f>
        <v>0</v>
      </c>
      <c r="BC241" s="143">
        <f>IF(AZ241=3,G241,0)</f>
        <v>0</v>
      </c>
      <c r="BD241" s="143">
        <f>IF(AZ241=4,G241,0)</f>
        <v>0</v>
      </c>
      <c r="BE241" s="143">
        <f>IF(AZ241=5,G241,0)</f>
        <v>0</v>
      </c>
      <c r="CA241" s="172">
        <v>1</v>
      </c>
      <c r="CB241" s="172">
        <v>7</v>
      </c>
      <c r="CZ241" s="143">
        <v>0</v>
      </c>
    </row>
    <row r="242" spans="1:104" x14ac:dyDescent="0.2">
      <c r="A242" s="173"/>
      <c r="B242" s="175"/>
      <c r="C242" s="230" t="s">
        <v>375</v>
      </c>
      <c r="D242" s="231"/>
      <c r="E242" s="176">
        <v>1.194</v>
      </c>
      <c r="F242" s="177"/>
      <c r="G242" s="178"/>
      <c r="M242" s="174" t="s">
        <v>375</v>
      </c>
      <c r="O242" s="165"/>
    </row>
    <row r="243" spans="1:104" x14ac:dyDescent="0.2">
      <c r="A243" s="173"/>
      <c r="B243" s="175"/>
      <c r="C243" s="230" t="s">
        <v>376</v>
      </c>
      <c r="D243" s="231"/>
      <c r="E243" s="176">
        <v>-0.13500000000000001</v>
      </c>
      <c r="F243" s="177"/>
      <c r="G243" s="178"/>
      <c r="M243" s="174" t="s">
        <v>376</v>
      </c>
      <c r="O243" s="165"/>
    </row>
    <row r="244" spans="1:104" x14ac:dyDescent="0.2">
      <c r="A244" s="166">
        <v>114</v>
      </c>
      <c r="B244" s="167" t="s">
        <v>377</v>
      </c>
      <c r="C244" s="168" t="s">
        <v>378</v>
      </c>
      <c r="D244" s="169" t="s">
        <v>101</v>
      </c>
      <c r="E244" s="170">
        <v>3</v>
      </c>
      <c r="F244" s="206"/>
      <c r="G244" s="171">
        <f>E244*F244</f>
        <v>0</v>
      </c>
      <c r="O244" s="165">
        <v>2</v>
      </c>
      <c r="AA244" s="143">
        <v>1</v>
      </c>
      <c r="AB244" s="143">
        <v>7</v>
      </c>
      <c r="AC244" s="143">
        <v>7</v>
      </c>
      <c r="AZ244" s="143">
        <v>2</v>
      </c>
      <c r="BA244" s="143">
        <f>IF(AZ244=1,G244,0)</f>
        <v>0</v>
      </c>
      <c r="BB244" s="143">
        <f>IF(AZ244=2,G244,0)</f>
        <v>0</v>
      </c>
      <c r="BC244" s="143">
        <f>IF(AZ244=3,G244,0)</f>
        <v>0</v>
      </c>
      <c r="BD244" s="143">
        <f>IF(AZ244=4,G244,0)</f>
        <v>0</v>
      </c>
      <c r="BE244" s="143">
        <f>IF(AZ244=5,G244,0)</f>
        <v>0</v>
      </c>
      <c r="CA244" s="172">
        <v>1</v>
      </c>
      <c r="CB244" s="172">
        <v>7</v>
      </c>
      <c r="CZ244" s="143">
        <v>0</v>
      </c>
    </row>
    <row r="245" spans="1:104" ht="22.5" x14ac:dyDescent="0.2">
      <c r="A245" s="166">
        <v>115</v>
      </c>
      <c r="B245" s="167" t="s">
        <v>379</v>
      </c>
      <c r="C245" s="168" t="s">
        <v>380</v>
      </c>
      <c r="D245" s="169" t="s">
        <v>101</v>
      </c>
      <c r="E245" s="170">
        <v>7.06</v>
      </c>
      <c r="F245" s="206"/>
      <c r="G245" s="171">
        <f>E245*F245</f>
        <v>0</v>
      </c>
      <c r="O245" s="165">
        <v>2</v>
      </c>
      <c r="AA245" s="143">
        <v>1</v>
      </c>
      <c r="AB245" s="143">
        <v>7</v>
      </c>
      <c r="AC245" s="143">
        <v>7</v>
      </c>
      <c r="AZ245" s="143">
        <v>2</v>
      </c>
      <c r="BA245" s="143">
        <f>IF(AZ245=1,G245,0)</f>
        <v>0</v>
      </c>
      <c r="BB245" s="143">
        <f>IF(AZ245=2,G245,0)</f>
        <v>0</v>
      </c>
      <c r="BC245" s="143">
        <f>IF(AZ245=3,G245,0)</f>
        <v>0</v>
      </c>
      <c r="BD245" s="143">
        <f>IF(AZ245=4,G245,0)</f>
        <v>0</v>
      </c>
      <c r="BE245" s="143">
        <f>IF(AZ245=5,G245,0)</f>
        <v>0</v>
      </c>
      <c r="CA245" s="172">
        <v>1</v>
      </c>
      <c r="CB245" s="172">
        <v>7</v>
      </c>
      <c r="CZ245" s="143">
        <v>3.0000000000000001E-5</v>
      </c>
    </row>
    <row r="246" spans="1:104" x14ac:dyDescent="0.2">
      <c r="A246" s="173"/>
      <c r="B246" s="175"/>
      <c r="C246" s="230" t="s">
        <v>381</v>
      </c>
      <c r="D246" s="231"/>
      <c r="E246" s="176">
        <v>7.96</v>
      </c>
      <c r="F246" s="177"/>
      <c r="G246" s="178"/>
      <c r="M246" s="174" t="s">
        <v>381</v>
      </c>
      <c r="O246" s="165"/>
    </row>
    <row r="247" spans="1:104" x14ac:dyDescent="0.2">
      <c r="A247" s="173"/>
      <c r="B247" s="175"/>
      <c r="C247" s="230" t="s">
        <v>347</v>
      </c>
      <c r="D247" s="231"/>
      <c r="E247" s="176">
        <v>-0.9</v>
      </c>
      <c r="F247" s="177"/>
      <c r="G247" s="178"/>
      <c r="M247" s="174" t="s">
        <v>347</v>
      </c>
      <c r="O247" s="165"/>
    </row>
    <row r="248" spans="1:104" ht="22.5" x14ac:dyDescent="0.2">
      <c r="A248" s="166">
        <v>116</v>
      </c>
      <c r="B248" s="167" t="s">
        <v>382</v>
      </c>
      <c r="C248" s="168" t="s">
        <v>383</v>
      </c>
      <c r="D248" s="169" t="s">
        <v>85</v>
      </c>
      <c r="E248" s="170">
        <v>5.84</v>
      </c>
      <c r="F248" s="206"/>
      <c r="G248" s="171">
        <f>E248*F248</f>
        <v>0</v>
      </c>
      <c r="O248" s="165">
        <v>2</v>
      </c>
      <c r="AA248" s="143">
        <v>1</v>
      </c>
      <c r="AB248" s="143">
        <v>7</v>
      </c>
      <c r="AC248" s="143">
        <v>7</v>
      </c>
      <c r="AZ248" s="143">
        <v>2</v>
      </c>
      <c r="BA248" s="143">
        <f>IF(AZ248=1,G248,0)</f>
        <v>0</v>
      </c>
      <c r="BB248" s="143">
        <f>IF(AZ248=2,G248,0)</f>
        <v>0</v>
      </c>
      <c r="BC248" s="143">
        <f>IF(AZ248=3,G248,0)</f>
        <v>0</v>
      </c>
      <c r="BD248" s="143">
        <f>IF(AZ248=4,G248,0)</f>
        <v>0</v>
      </c>
      <c r="BE248" s="143">
        <f>IF(AZ248=5,G248,0)</f>
        <v>0</v>
      </c>
      <c r="CA248" s="172">
        <v>1</v>
      </c>
      <c r="CB248" s="172">
        <v>7</v>
      </c>
      <c r="CZ248" s="143">
        <v>0</v>
      </c>
    </row>
    <row r="249" spans="1:104" x14ac:dyDescent="0.2">
      <c r="A249" s="173"/>
      <c r="B249" s="175"/>
      <c r="C249" s="230" t="s">
        <v>384</v>
      </c>
      <c r="D249" s="231"/>
      <c r="E249" s="176">
        <v>5.84</v>
      </c>
      <c r="F249" s="177"/>
      <c r="G249" s="178"/>
      <c r="M249" s="174" t="s">
        <v>384</v>
      </c>
      <c r="O249" s="165"/>
    </row>
    <row r="250" spans="1:104" ht="22.5" x14ac:dyDescent="0.2">
      <c r="A250" s="166">
        <v>117</v>
      </c>
      <c r="B250" s="167" t="s">
        <v>385</v>
      </c>
      <c r="C250" s="168" t="s">
        <v>386</v>
      </c>
      <c r="D250" s="169" t="s">
        <v>101</v>
      </c>
      <c r="E250" s="170">
        <v>8</v>
      </c>
      <c r="F250" s="206"/>
      <c r="G250" s="171">
        <f>E250*F250</f>
        <v>0</v>
      </c>
      <c r="O250" s="165">
        <v>2</v>
      </c>
      <c r="AA250" s="143">
        <v>1</v>
      </c>
      <c r="AB250" s="143">
        <v>0</v>
      </c>
      <c r="AC250" s="143">
        <v>0</v>
      </c>
      <c r="AZ250" s="143">
        <v>2</v>
      </c>
      <c r="BA250" s="143">
        <f>IF(AZ250=1,G250,0)</f>
        <v>0</v>
      </c>
      <c r="BB250" s="143">
        <f>IF(AZ250=2,G250,0)</f>
        <v>0</v>
      </c>
      <c r="BC250" s="143">
        <f>IF(AZ250=3,G250,0)</f>
        <v>0</v>
      </c>
      <c r="BD250" s="143">
        <f>IF(AZ250=4,G250,0)</f>
        <v>0</v>
      </c>
      <c r="BE250" s="143">
        <f>IF(AZ250=5,G250,0)</f>
        <v>0</v>
      </c>
      <c r="CA250" s="172">
        <v>1</v>
      </c>
      <c r="CB250" s="172">
        <v>0</v>
      </c>
      <c r="CZ250" s="143">
        <v>4.0000000000000003E-5</v>
      </c>
    </row>
    <row r="251" spans="1:104" x14ac:dyDescent="0.2">
      <c r="A251" s="173"/>
      <c r="B251" s="175"/>
      <c r="C251" s="230" t="s">
        <v>387</v>
      </c>
      <c r="D251" s="231"/>
      <c r="E251" s="176">
        <v>8</v>
      </c>
      <c r="F251" s="177"/>
      <c r="G251" s="178"/>
      <c r="M251" s="174" t="s">
        <v>387</v>
      </c>
      <c r="O251" s="165"/>
    </row>
    <row r="252" spans="1:104" x14ac:dyDescent="0.2">
      <c r="A252" s="166">
        <v>118</v>
      </c>
      <c r="B252" s="167" t="s">
        <v>388</v>
      </c>
      <c r="C252" s="168" t="s">
        <v>389</v>
      </c>
      <c r="D252" s="169" t="s">
        <v>85</v>
      </c>
      <c r="E252" s="170">
        <v>5.84</v>
      </c>
      <c r="F252" s="206"/>
      <c r="G252" s="171">
        <f>E252*F252</f>
        <v>0</v>
      </c>
      <c r="O252" s="165">
        <v>2</v>
      </c>
      <c r="AA252" s="143">
        <v>12</v>
      </c>
      <c r="AB252" s="143">
        <v>0</v>
      </c>
      <c r="AC252" s="143">
        <v>96</v>
      </c>
      <c r="AZ252" s="143">
        <v>2</v>
      </c>
      <c r="BA252" s="143">
        <f>IF(AZ252=1,G252,0)</f>
        <v>0</v>
      </c>
      <c r="BB252" s="143">
        <f>IF(AZ252=2,G252,0)</f>
        <v>0</v>
      </c>
      <c r="BC252" s="143">
        <f>IF(AZ252=3,G252,0)</f>
        <v>0</v>
      </c>
      <c r="BD252" s="143">
        <f>IF(AZ252=4,G252,0)</f>
        <v>0</v>
      </c>
      <c r="BE252" s="143">
        <f>IF(AZ252=5,G252,0)</f>
        <v>0</v>
      </c>
      <c r="CA252" s="172">
        <v>12</v>
      </c>
      <c r="CB252" s="172">
        <v>0</v>
      </c>
      <c r="CZ252" s="143">
        <v>0</v>
      </c>
    </row>
    <row r="253" spans="1:104" x14ac:dyDescent="0.2">
      <c r="A253" s="166">
        <v>119</v>
      </c>
      <c r="B253" s="167" t="s">
        <v>390</v>
      </c>
      <c r="C253" s="168" t="s">
        <v>391</v>
      </c>
      <c r="D253" s="169" t="s">
        <v>279</v>
      </c>
      <c r="E253" s="170">
        <v>0.5</v>
      </c>
      <c r="F253" s="206"/>
      <c r="G253" s="171">
        <f>E253*F253</f>
        <v>0</v>
      </c>
      <c r="O253" s="165">
        <v>2</v>
      </c>
      <c r="AA253" s="143">
        <v>3</v>
      </c>
      <c r="AB253" s="143">
        <v>7</v>
      </c>
      <c r="AC253" s="143" t="s">
        <v>390</v>
      </c>
      <c r="AZ253" s="143">
        <v>2</v>
      </c>
      <c r="BA253" s="143">
        <f>IF(AZ253=1,G253,0)</f>
        <v>0</v>
      </c>
      <c r="BB253" s="143">
        <f>IF(AZ253=2,G253,0)</f>
        <v>0</v>
      </c>
      <c r="BC253" s="143">
        <f>IF(AZ253=3,G253,0)</f>
        <v>0</v>
      </c>
      <c r="BD253" s="143">
        <f>IF(AZ253=4,G253,0)</f>
        <v>0</v>
      </c>
      <c r="BE253" s="143">
        <f>IF(AZ253=5,G253,0)</f>
        <v>0</v>
      </c>
      <c r="CA253" s="172">
        <v>3</v>
      </c>
      <c r="CB253" s="172">
        <v>7</v>
      </c>
      <c r="CZ253" s="143">
        <v>1E-3</v>
      </c>
    </row>
    <row r="254" spans="1:104" x14ac:dyDescent="0.2">
      <c r="A254" s="166">
        <v>120</v>
      </c>
      <c r="B254" s="167" t="s">
        <v>392</v>
      </c>
      <c r="C254" s="168" t="s">
        <v>393</v>
      </c>
      <c r="D254" s="169" t="s">
        <v>85</v>
      </c>
      <c r="E254" s="170">
        <v>1.3767</v>
      </c>
      <c r="F254" s="206"/>
      <c r="G254" s="171">
        <f>E254*F254</f>
        <v>0</v>
      </c>
      <c r="O254" s="165">
        <v>2</v>
      </c>
      <c r="AA254" s="143">
        <v>3</v>
      </c>
      <c r="AB254" s="143">
        <v>7</v>
      </c>
      <c r="AC254" s="143" t="s">
        <v>392</v>
      </c>
      <c r="AZ254" s="143">
        <v>2</v>
      </c>
      <c r="BA254" s="143">
        <f>IF(AZ254=1,G254,0)</f>
        <v>0</v>
      </c>
      <c r="BB254" s="143">
        <f>IF(AZ254=2,G254,0)</f>
        <v>0</v>
      </c>
      <c r="BC254" s="143">
        <f>IF(AZ254=3,G254,0)</f>
        <v>0</v>
      </c>
      <c r="BD254" s="143">
        <f>IF(AZ254=4,G254,0)</f>
        <v>0</v>
      </c>
      <c r="BE254" s="143">
        <f>IF(AZ254=5,G254,0)</f>
        <v>0</v>
      </c>
      <c r="CA254" s="172">
        <v>3</v>
      </c>
      <c r="CB254" s="172">
        <v>7</v>
      </c>
      <c r="CZ254" s="143">
        <v>3.0000000000000001E-3</v>
      </c>
    </row>
    <row r="255" spans="1:104" x14ac:dyDescent="0.2">
      <c r="A255" s="173"/>
      <c r="B255" s="175"/>
      <c r="C255" s="230" t="s">
        <v>394</v>
      </c>
      <c r="D255" s="231"/>
      <c r="E255" s="176">
        <v>1.3767</v>
      </c>
      <c r="F255" s="177"/>
      <c r="G255" s="178"/>
      <c r="M255" s="174" t="s">
        <v>394</v>
      </c>
      <c r="O255" s="165"/>
    </row>
    <row r="256" spans="1:104" x14ac:dyDescent="0.2">
      <c r="A256" s="166">
        <v>121</v>
      </c>
      <c r="B256" s="167" t="s">
        <v>395</v>
      </c>
      <c r="C256" s="168" t="s">
        <v>396</v>
      </c>
      <c r="D256" s="169" t="s">
        <v>208</v>
      </c>
      <c r="E256" s="170">
        <v>5.1618999999999996E-3</v>
      </c>
      <c r="F256" s="206"/>
      <c r="G256" s="171">
        <f t="shared" ref="G256:G265" si="30">E256*F256</f>
        <v>0</v>
      </c>
      <c r="O256" s="165">
        <v>2</v>
      </c>
      <c r="AA256" s="143">
        <v>7</v>
      </c>
      <c r="AB256" s="143">
        <v>1001</v>
      </c>
      <c r="AC256" s="143">
        <v>5</v>
      </c>
      <c r="AZ256" s="143">
        <v>2</v>
      </c>
      <c r="BA256" s="143">
        <f t="shared" ref="BA256:BA265" si="31">IF(AZ256=1,G256,0)</f>
        <v>0</v>
      </c>
      <c r="BB256" s="143">
        <f t="shared" ref="BB256:BB265" si="32">IF(AZ256=2,G256,0)</f>
        <v>0</v>
      </c>
      <c r="BC256" s="143">
        <f t="shared" ref="BC256:BC265" si="33">IF(AZ256=3,G256,0)</f>
        <v>0</v>
      </c>
      <c r="BD256" s="143">
        <f t="shared" ref="BD256:BD265" si="34">IF(AZ256=4,G256,0)</f>
        <v>0</v>
      </c>
      <c r="BE256" s="143">
        <f t="shared" ref="BE256:BE265" si="35">IF(AZ256=5,G256,0)</f>
        <v>0</v>
      </c>
      <c r="CA256" s="172">
        <v>7</v>
      </c>
      <c r="CB256" s="172">
        <v>1001</v>
      </c>
      <c r="CZ256" s="143">
        <v>0</v>
      </c>
    </row>
    <row r="257" spans="1:104" x14ac:dyDescent="0.2">
      <c r="A257" s="166">
        <v>122</v>
      </c>
      <c r="B257" s="167" t="s">
        <v>206</v>
      </c>
      <c r="C257" s="168" t="s">
        <v>207</v>
      </c>
      <c r="D257" s="169" t="s">
        <v>208</v>
      </c>
      <c r="E257" s="170">
        <v>6.0800000000000003E-3</v>
      </c>
      <c r="F257" s="206"/>
      <c r="G257" s="171">
        <f t="shared" si="30"/>
        <v>0</v>
      </c>
      <c r="O257" s="165">
        <v>2</v>
      </c>
      <c r="AA257" s="143">
        <v>8</v>
      </c>
      <c r="AB257" s="143">
        <v>0</v>
      </c>
      <c r="AC257" s="143">
        <v>3</v>
      </c>
      <c r="AZ257" s="143">
        <v>2</v>
      </c>
      <c r="BA257" s="143">
        <f t="shared" si="31"/>
        <v>0</v>
      </c>
      <c r="BB257" s="143">
        <f t="shared" si="32"/>
        <v>0</v>
      </c>
      <c r="BC257" s="143">
        <f t="shared" si="33"/>
        <v>0</v>
      </c>
      <c r="BD257" s="143">
        <f t="shared" si="34"/>
        <v>0</v>
      </c>
      <c r="BE257" s="143">
        <f t="shared" si="35"/>
        <v>0</v>
      </c>
      <c r="CA257" s="172">
        <v>8</v>
      </c>
      <c r="CB257" s="172">
        <v>0</v>
      </c>
      <c r="CZ257" s="143">
        <v>0</v>
      </c>
    </row>
    <row r="258" spans="1:104" x14ac:dyDescent="0.2">
      <c r="A258" s="166">
        <v>123</v>
      </c>
      <c r="B258" s="167" t="s">
        <v>209</v>
      </c>
      <c r="C258" s="168" t="s">
        <v>210</v>
      </c>
      <c r="D258" s="169" t="s">
        <v>208</v>
      </c>
      <c r="E258" s="170">
        <v>6.0800000000000003E-3</v>
      </c>
      <c r="F258" s="206"/>
      <c r="G258" s="171">
        <f t="shared" si="30"/>
        <v>0</v>
      </c>
      <c r="O258" s="165">
        <v>2</v>
      </c>
      <c r="AA258" s="143">
        <v>8</v>
      </c>
      <c r="AB258" s="143">
        <v>1</v>
      </c>
      <c r="AC258" s="143">
        <v>3</v>
      </c>
      <c r="AZ258" s="143">
        <v>2</v>
      </c>
      <c r="BA258" s="143">
        <f t="shared" si="31"/>
        <v>0</v>
      </c>
      <c r="BB258" s="143">
        <f t="shared" si="32"/>
        <v>0</v>
      </c>
      <c r="BC258" s="143">
        <f t="shared" si="33"/>
        <v>0</v>
      </c>
      <c r="BD258" s="143">
        <f t="shared" si="34"/>
        <v>0</v>
      </c>
      <c r="BE258" s="143">
        <f t="shared" si="35"/>
        <v>0</v>
      </c>
      <c r="CA258" s="172">
        <v>8</v>
      </c>
      <c r="CB258" s="172">
        <v>1</v>
      </c>
      <c r="CZ258" s="143">
        <v>0</v>
      </c>
    </row>
    <row r="259" spans="1:104" x14ac:dyDescent="0.2">
      <c r="A259" s="166">
        <v>124</v>
      </c>
      <c r="B259" s="167" t="s">
        <v>211</v>
      </c>
      <c r="C259" s="168" t="s">
        <v>212</v>
      </c>
      <c r="D259" s="169" t="s">
        <v>208</v>
      </c>
      <c r="E259" s="170">
        <v>5.4719999999999998E-2</v>
      </c>
      <c r="F259" s="206"/>
      <c r="G259" s="171">
        <f t="shared" si="30"/>
        <v>0</v>
      </c>
      <c r="O259" s="165">
        <v>2</v>
      </c>
      <c r="AA259" s="143">
        <v>8</v>
      </c>
      <c r="AB259" s="143">
        <v>1</v>
      </c>
      <c r="AC259" s="143">
        <v>3</v>
      </c>
      <c r="AZ259" s="143">
        <v>2</v>
      </c>
      <c r="BA259" s="143">
        <f t="shared" si="31"/>
        <v>0</v>
      </c>
      <c r="BB259" s="143">
        <f t="shared" si="32"/>
        <v>0</v>
      </c>
      <c r="BC259" s="143">
        <f t="shared" si="33"/>
        <v>0</v>
      </c>
      <c r="BD259" s="143">
        <f t="shared" si="34"/>
        <v>0</v>
      </c>
      <c r="BE259" s="143">
        <f t="shared" si="35"/>
        <v>0</v>
      </c>
      <c r="CA259" s="172">
        <v>8</v>
      </c>
      <c r="CB259" s="172">
        <v>1</v>
      </c>
      <c r="CZ259" s="143">
        <v>0</v>
      </c>
    </row>
    <row r="260" spans="1:104" x14ac:dyDescent="0.2">
      <c r="A260" s="166">
        <v>125</v>
      </c>
      <c r="B260" s="167" t="s">
        <v>213</v>
      </c>
      <c r="C260" s="168" t="s">
        <v>214</v>
      </c>
      <c r="D260" s="169" t="s">
        <v>208</v>
      </c>
      <c r="E260" s="170">
        <v>6.0800000000000003E-3</v>
      </c>
      <c r="F260" s="206"/>
      <c r="G260" s="171">
        <f t="shared" si="30"/>
        <v>0</v>
      </c>
      <c r="O260" s="165">
        <v>2</v>
      </c>
      <c r="AA260" s="143">
        <v>8</v>
      </c>
      <c r="AB260" s="143">
        <v>1</v>
      </c>
      <c r="AC260" s="143">
        <v>3</v>
      </c>
      <c r="AZ260" s="143">
        <v>2</v>
      </c>
      <c r="BA260" s="143">
        <f t="shared" si="31"/>
        <v>0</v>
      </c>
      <c r="BB260" s="143">
        <f t="shared" si="32"/>
        <v>0</v>
      </c>
      <c r="BC260" s="143">
        <f t="shared" si="33"/>
        <v>0</v>
      </c>
      <c r="BD260" s="143">
        <f t="shared" si="34"/>
        <v>0</v>
      </c>
      <c r="BE260" s="143">
        <f t="shared" si="35"/>
        <v>0</v>
      </c>
      <c r="CA260" s="172">
        <v>8</v>
      </c>
      <c r="CB260" s="172">
        <v>1</v>
      </c>
      <c r="CZ260" s="143">
        <v>0</v>
      </c>
    </row>
    <row r="261" spans="1:104" x14ac:dyDescent="0.2">
      <c r="A261" s="166">
        <v>126</v>
      </c>
      <c r="B261" s="167" t="s">
        <v>215</v>
      </c>
      <c r="C261" s="168" t="s">
        <v>216</v>
      </c>
      <c r="D261" s="169" t="s">
        <v>208</v>
      </c>
      <c r="E261" s="170">
        <v>2.4320000000000001E-2</v>
      </c>
      <c r="F261" s="206"/>
      <c r="G261" s="171">
        <f t="shared" si="30"/>
        <v>0</v>
      </c>
      <c r="O261" s="165">
        <v>2</v>
      </c>
      <c r="AA261" s="143">
        <v>8</v>
      </c>
      <c r="AB261" s="143">
        <v>1</v>
      </c>
      <c r="AC261" s="143">
        <v>3</v>
      </c>
      <c r="AZ261" s="143">
        <v>2</v>
      </c>
      <c r="BA261" s="143">
        <f t="shared" si="31"/>
        <v>0</v>
      </c>
      <c r="BB261" s="143">
        <f t="shared" si="32"/>
        <v>0</v>
      </c>
      <c r="BC261" s="143">
        <f t="shared" si="33"/>
        <v>0</v>
      </c>
      <c r="BD261" s="143">
        <f t="shared" si="34"/>
        <v>0</v>
      </c>
      <c r="BE261" s="143">
        <f t="shared" si="35"/>
        <v>0</v>
      </c>
      <c r="CA261" s="172">
        <v>8</v>
      </c>
      <c r="CB261" s="172">
        <v>1</v>
      </c>
      <c r="CZ261" s="143">
        <v>0</v>
      </c>
    </row>
    <row r="262" spans="1:104" x14ac:dyDescent="0.2">
      <c r="A262" s="166">
        <v>127</v>
      </c>
      <c r="B262" s="167" t="s">
        <v>217</v>
      </c>
      <c r="C262" s="168" t="s">
        <v>218</v>
      </c>
      <c r="D262" s="169" t="s">
        <v>208</v>
      </c>
      <c r="E262" s="170">
        <v>6.0800000000000003E-3</v>
      </c>
      <c r="F262" s="206"/>
      <c r="G262" s="171">
        <f t="shared" si="30"/>
        <v>0</v>
      </c>
      <c r="O262" s="165">
        <v>2</v>
      </c>
      <c r="AA262" s="143">
        <v>8</v>
      </c>
      <c r="AB262" s="143">
        <v>0</v>
      </c>
      <c r="AC262" s="143">
        <v>3</v>
      </c>
      <c r="AZ262" s="143">
        <v>2</v>
      </c>
      <c r="BA262" s="143">
        <f t="shared" si="31"/>
        <v>0</v>
      </c>
      <c r="BB262" s="143">
        <f t="shared" si="32"/>
        <v>0</v>
      </c>
      <c r="BC262" s="143">
        <f t="shared" si="33"/>
        <v>0</v>
      </c>
      <c r="BD262" s="143">
        <f t="shared" si="34"/>
        <v>0</v>
      </c>
      <c r="BE262" s="143">
        <f t="shared" si="35"/>
        <v>0</v>
      </c>
      <c r="CA262" s="172">
        <v>8</v>
      </c>
      <c r="CB262" s="172">
        <v>0</v>
      </c>
      <c r="CZ262" s="143">
        <v>0</v>
      </c>
    </row>
    <row r="263" spans="1:104" x14ac:dyDescent="0.2">
      <c r="A263" s="166">
        <v>128</v>
      </c>
      <c r="B263" s="167" t="s">
        <v>219</v>
      </c>
      <c r="C263" s="168" t="s">
        <v>220</v>
      </c>
      <c r="D263" s="169" t="s">
        <v>208</v>
      </c>
      <c r="E263" s="170">
        <v>6.0800000000000003E-3</v>
      </c>
      <c r="F263" s="206"/>
      <c r="G263" s="171">
        <f t="shared" si="30"/>
        <v>0</v>
      </c>
      <c r="O263" s="165">
        <v>2</v>
      </c>
      <c r="AA263" s="143">
        <v>8</v>
      </c>
      <c r="AB263" s="143">
        <v>0</v>
      </c>
      <c r="AC263" s="143">
        <v>3</v>
      </c>
      <c r="AZ263" s="143">
        <v>2</v>
      </c>
      <c r="BA263" s="143">
        <f t="shared" si="31"/>
        <v>0</v>
      </c>
      <c r="BB263" s="143">
        <f t="shared" si="32"/>
        <v>0</v>
      </c>
      <c r="BC263" s="143">
        <f t="shared" si="33"/>
        <v>0</v>
      </c>
      <c r="BD263" s="143">
        <f t="shared" si="34"/>
        <v>0</v>
      </c>
      <c r="BE263" s="143">
        <f t="shared" si="35"/>
        <v>0</v>
      </c>
      <c r="CA263" s="172">
        <v>8</v>
      </c>
      <c r="CB263" s="172">
        <v>0</v>
      </c>
      <c r="CZ263" s="143">
        <v>0</v>
      </c>
    </row>
    <row r="264" spans="1:104" x14ac:dyDescent="0.2">
      <c r="A264" s="166">
        <v>129</v>
      </c>
      <c r="B264" s="167" t="s">
        <v>221</v>
      </c>
      <c r="C264" s="168" t="s">
        <v>222</v>
      </c>
      <c r="D264" s="169" t="s">
        <v>208</v>
      </c>
      <c r="E264" s="170">
        <v>6.0800000000000003E-3</v>
      </c>
      <c r="F264" s="206"/>
      <c r="G264" s="171">
        <f t="shared" si="30"/>
        <v>0</v>
      </c>
      <c r="O264" s="165">
        <v>2</v>
      </c>
      <c r="AA264" s="143">
        <v>8</v>
      </c>
      <c r="AB264" s="143">
        <v>0</v>
      </c>
      <c r="AC264" s="143">
        <v>3</v>
      </c>
      <c r="AZ264" s="143">
        <v>2</v>
      </c>
      <c r="BA264" s="143">
        <f t="shared" si="31"/>
        <v>0</v>
      </c>
      <c r="BB264" s="143">
        <f t="shared" si="32"/>
        <v>0</v>
      </c>
      <c r="BC264" s="143">
        <f t="shared" si="33"/>
        <v>0</v>
      </c>
      <c r="BD264" s="143">
        <f t="shared" si="34"/>
        <v>0</v>
      </c>
      <c r="BE264" s="143">
        <f t="shared" si="35"/>
        <v>0</v>
      </c>
      <c r="CA264" s="172">
        <v>8</v>
      </c>
      <c r="CB264" s="172">
        <v>0</v>
      </c>
      <c r="CZ264" s="143">
        <v>0</v>
      </c>
    </row>
    <row r="265" spans="1:104" ht="22.5" x14ac:dyDescent="0.2">
      <c r="A265" s="166">
        <v>130</v>
      </c>
      <c r="B265" s="167" t="s">
        <v>397</v>
      </c>
      <c r="C265" s="168" t="s">
        <v>398</v>
      </c>
      <c r="D265" s="169" t="s">
        <v>208</v>
      </c>
      <c r="E265" s="170">
        <v>6.0800000000000003E-3</v>
      </c>
      <c r="F265" s="206"/>
      <c r="G265" s="171">
        <f t="shared" si="30"/>
        <v>0</v>
      </c>
      <c r="O265" s="165">
        <v>2</v>
      </c>
      <c r="AA265" s="143">
        <v>8</v>
      </c>
      <c r="AB265" s="143">
        <v>0</v>
      </c>
      <c r="AC265" s="143">
        <v>3</v>
      </c>
      <c r="AZ265" s="143">
        <v>2</v>
      </c>
      <c r="BA265" s="143">
        <f t="shared" si="31"/>
        <v>0</v>
      </c>
      <c r="BB265" s="143">
        <f t="shared" si="32"/>
        <v>0</v>
      </c>
      <c r="BC265" s="143">
        <f t="shared" si="33"/>
        <v>0</v>
      </c>
      <c r="BD265" s="143">
        <f t="shared" si="34"/>
        <v>0</v>
      </c>
      <c r="BE265" s="143">
        <f t="shared" si="35"/>
        <v>0</v>
      </c>
      <c r="CA265" s="172">
        <v>8</v>
      </c>
      <c r="CB265" s="172">
        <v>0</v>
      </c>
      <c r="CZ265" s="143">
        <v>0</v>
      </c>
    </row>
    <row r="266" spans="1:104" x14ac:dyDescent="0.2">
      <c r="A266" s="179"/>
      <c r="B266" s="180" t="s">
        <v>75</v>
      </c>
      <c r="C266" s="181" t="str">
        <f>CONCATENATE(B240," ",C240)</f>
        <v>776 Podlahy povlakové</v>
      </c>
      <c r="D266" s="182"/>
      <c r="E266" s="183"/>
      <c r="F266" s="184"/>
      <c r="G266" s="185">
        <f>SUM(G240:G265)</f>
        <v>0</v>
      </c>
      <c r="O266" s="165">
        <v>4</v>
      </c>
      <c r="BA266" s="186">
        <f>SUM(BA240:BA265)</f>
        <v>0</v>
      </c>
      <c r="BB266" s="186">
        <f>SUM(BB240:BB265)</f>
        <v>0</v>
      </c>
      <c r="BC266" s="186">
        <f>SUM(BC240:BC265)</f>
        <v>0</v>
      </c>
      <c r="BD266" s="186">
        <f>SUM(BD240:BD265)</f>
        <v>0</v>
      </c>
      <c r="BE266" s="186">
        <f>SUM(BE240:BE265)</f>
        <v>0</v>
      </c>
    </row>
    <row r="267" spans="1:104" x14ac:dyDescent="0.2">
      <c r="A267" s="158" t="s">
        <v>74</v>
      </c>
      <c r="B267" s="159" t="s">
        <v>399</v>
      </c>
      <c r="C267" s="160" t="s">
        <v>400</v>
      </c>
      <c r="D267" s="161"/>
      <c r="E267" s="162"/>
      <c r="F267" s="162"/>
      <c r="G267" s="163"/>
      <c r="H267" s="164"/>
      <c r="I267" s="164"/>
      <c r="O267" s="165">
        <v>1</v>
      </c>
    </row>
    <row r="268" spans="1:104" x14ac:dyDescent="0.2">
      <c r="A268" s="166">
        <v>131</v>
      </c>
      <c r="B268" s="167" t="s">
        <v>401</v>
      </c>
      <c r="C268" s="168" t="s">
        <v>402</v>
      </c>
      <c r="D268" s="169" t="s">
        <v>85</v>
      </c>
      <c r="E268" s="170">
        <v>21.35</v>
      </c>
      <c r="F268" s="206"/>
      <c r="G268" s="171">
        <f>E268*F268</f>
        <v>0</v>
      </c>
      <c r="O268" s="165">
        <v>2</v>
      </c>
      <c r="AA268" s="143">
        <v>1</v>
      </c>
      <c r="AB268" s="143">
        <v>7</v>
      </c>
      <c r="AC268" s="143">
        <v>7</v>
      </c>
      <c r="AZ268" s="143">
        <v>2</v>
      </c>
      <c r="BA268" s="143">
        <f>IF(AZ268=1,G268,0)</f>
        <v>0</v>
      </c>
      <c r="BB268" s="143">
        <f>IF(AZ268=2,G268,0)</f>
        <v>0</v>
      </c>
      <c r="BC268" s="143">
        <f>IF(AZ268=3,G268,0)</f>
        <v>0</v>
      </c>
      <c r="BD268" s="143">
        <f>IF(AZ268=4,G268,0)</f>
        <v>0</v>
      </c>
      <c r="BE268" s="143">
        <f>IF(AZ268=5,G268,0)</f>
        <v>0</v>
      </c>
      <c r="CA268" s="172">
        <v>1</v>
      </c>
      <c r="CB268" s="172">
        <v>7</v>
      </c>
      <c r="CZ268" s="143">
        <v>0</v>
      </c>
    </row>
    <row r="269" spans="1:104" x14ac:dyDescent="0.2">
      <c r="A269" s="173"/>
      <c r="B269" s="175"/>
      <c r="C269" s="230" t="s">
        <v>403</v>
      </c>
      <c r="D269" s="231"/>
      <c r="E269" s="176">
        <v>23.265000000000001</v>
      </c>
      <c r="F269" s="177"/>
      <c r="G269" s="178"/>
      <c r="M269" s="174" t="s">
        <v>403</v>
      </c>
      <c r="O269" s="165"/>
    </row>
    <row r="270" spans="1:104" x14ac:dyDescent="0.2">
      <c r="A270" s="173"/>
      <c r="B270" s="175"/>
      <c r="C270" s="230" t="s">
        <v>404</v>
      </c>
      <c r="D270" s="231"/>
      <c r="E270" s="176">
        <v>4.3559999999999999</v>
      </c>
      <c r="F270" s="177"/>
      <c r="G270" s="178"/>
      <c r="M270" s="174" t="s">
        <v>404</v>
      </c>
      <c r="O270" s="165"/>
    </row>
    <row r="271" spans="1:104" x14ac:dyDescent="0.2">
      <c r="A271" s="173"/>
      <c r="B271" s="175"/>
      <c r="C271" s="230" t="s">
        <v>405</v>
      </c>
      <c r="D271" s="231"/>
      <c r="E271" s="176">
        <v>1.8149999999999999</v>
      </c>
      <c r="F271" s="177"/>
      <c r="G271" s="178"/>
      <c r="M271" s="174" t="s">
        <v>405</v>
      </c>
      <c r="O271" s="165"/>
    </row>
    <row r="272" spans="1:104" x14ac:dyDescent="0.2">
      <c r="A272" s="173"/>
      <c r="B272" s="175"/>
      <c r="C272" s="230" t="s">
        <v>112</v>
      </c>
      <c r="D272" s="231"/>
      <c r="E272" s="176">
        <v>-1.54</v>
      </c>
      <c r="F272" s="177"/>
      <c r="G272" s="178"/>
      <c r="M272" s="174" t="s">
        <v>112</v>
      </c>
      <c r="O272" s="165"/>
    </row>
    <row r="273" spans="1:104" x14ac:dyDescent="0.2">
      <c r="A273" s="173"/>
      <c r="B273" s="175"/>
      <c r="C273" s="230" t="s">
        <v>111</v>
      </c>
      <c r="D273" s="231"/>
      <c r="E273" s="176">
        <v>-2.0699999999999998</v>
      </c>
      <c r="F273" s="177"/>
      <c r="G273" s="178"/>
      <c r="M273" s="174" t="s">
        <v>111</v>
      </c>
      <c r="O273" s="165"/>
    </row>
    <row r="274" spans="1:104" x14ac:dyDescent="0.2">
      <c r="A274" s="173"/>
      <c r="B274" s="175"/>
      <c r="C274" s="230" t="s">
        <v>406</v>
      </c>
      <c r="D274" s="231"/>
      <c r="E274" s="176">
        <v>-4.26</v>
      </c>
      <c r="F274" s="177"/>
      <c r="G274" s="178"/>
      <c r="M274" s="174" t="s">
        <v>406</v>
      </c>
      <c r="O274" s="165"/>
    </row>
    <row r="275" spans="1:104" x14ac:dyDescent="0.2">
      <c r="A275" s="173"/>
      <c r="B275" s="175"/>
      <c r="C275" s="230" t="s">
        <v>407</v>
      </c>
      <c r="D275" s="231"/>
      <c r="E275" s="176">
        <v>-0.216</v>
      </c>
      <c r="F275" s="177"/>
      <c r="G275" s="178"/>
      <c r="M275" s="174" t="s">
        <v>407</v>
      </c>
      <c r="O275" s="165"/>
    </row>
    <row r="276" spans="1:104" x14ac:dyDescent="0.2">
      <c r="A276" s="166">
        <v>132</v>
      </c>
      <c r="B276" s="167" t="s">
        <v>408</v>
      </c>
      <c r="C276" s="168" t="s">
        <v>409</v>
      </c>
      <c r="D276" s="169" t="s">
        <v>97</v>
      </c>
      <c r="E276" s="170">
        <v>1</v>
      </c>
      <c r="F276" s="206"/>
      <c r="G276" s="171">
        <f>E276*F276</f>
        <v>0</v>
      </c>
      <c r="O276" s="165">
        <v>2</v>
      </c>
      <c r="AA276" s="143">
        <v>1</v>
      </c>
      <c r="AB276" s="143">
        <v>7</v>
      </c>
      <c r="AC276" s="143">
        <v>7</v>
      </c>
      <c r="AZ276" s="143">
        <v>2</v>
      </c>
      <c r="BA276" s="143">
        <f>IF(AZ276=1,G276,0)</f>
        <v>0</v>
      </c>
      <c r="BB276" s="143">
        <f>IF(AZ276=2,G276,0)</f>
        <v>0</v>
      </c>
      <c r="BC276" s="143">
        <f>IF(AZ276=3,G276,0)</f>
        <v>0</v>
      </c>
      <c r="BD276" s="143">
        <f>IF(AZ276=4,G276,0)</f>
        <v>0</v>
      </c>
      <c r="BE276" s="143">
        <f>IF(AZ276=5,G276,0)</f>
        <v>0</v>
      </c>
      <c r="CA276" s="172">
        <v>1</v>
      </c>
      <c r="CB276" s="172">
        <v>7</v>
      </c>
      <c r="CZ276" s="143">
        <v>0</v>
      </c>
    </row>
    <row r="277" spans="1:104" x14ac:dyDescent="0.2">
      <c r="A277" s="173"/>
      <c r="B277" s="175"/>
      <c r="C277" s="230" t="s">
        <v>410</v>
      </c>
      <c r="D277" s="231"/>
      <c r="E277" s="176">
        <v>1</v>
      </c>
      <c r="F277" s="177"/>
      <c r="G277" s="178"/>
      <c r="M277" s="174" t="s">
        <v>410</v>
      </c>
      <c r="O277" s="165"/>
    </row>
    <row r="278" spans="1:104" x14ac:dyDescent="0.2">
      <c r="A278" s="166">
        <v>133</v>
      </c>
      <c r="B278" s="167" t="s">
        <v>411</v>
      </c>
      <c r="C278" s="168" t="s">
        <v>412</v>
      </c>
      <c r="D278" s="169" t="s">
        <v>101</v>
      </c>
      <c r="E278" s="170">
        <v>16.5</v>
      </c>
      <c r="F278" s="206"/>
      <c r="G278" s="171">
        <f>E278*F278</f>
        <v>0</v>
      </c>
      <c r="O278" s="165">
        <v>2</v>
      </c>
      <c r="AA278" s="143">
        <v>1</v>
      </c>
      <c r="AB278" s="143">
        <v>0</v>
      </c>
      <c r="AC278" s="143">
        <v>0</v>
      </c>
      <c r="AZ278" s="143">
        <v>2</v>
      </c>
      <c r="BA278" s="143">
        <f>IF(AZ278=1,G278,0)</f>
        <v>0</v>
      </c>
      <c r="BB278" s="143">
        <f>IF(AZ278=2,G278,0)</f>
        <v>0</v>
      </c>
      <c r="BC278" s="143">
        <f>IF(AZ278=3,G278,0)</f>
        <v>0</v>
      </c>
      <c r="BD278" s="143">
        <f>IF(AZ278=4,G278,0)</f>
        <v>0</v>
      </c>
      <c r="BE278" s="143">
        <f>IF(AZ278=5,G278,0)</f>
        <v>0</v>
      </c>
      <c r="CA278" s="172">
        <v>1</v>
      </c>
      <c r="CB278" s="172">
        <v>0</v>
      </c>
      <c r="CZ278" s="143">
        <v>0</v>
      </c>
    </row>
    <row r="279" spans="1:104" x14ac:dyDescent="0.2">
      <c r="A279" s="173"/>
      <c r="B279" s="175"/>
      <c r="C279" s="230" t="s">
        <v>413</v>
      </c>
      <c r="D279" s="231"/>
      <c r="E279" s="176">
        <v>16.5</v>
      </c>
      <c r="F279" s="177"/>
      <c r="G279" s="178"/>
      <c r="M279" s="174" t="s">
        <v>413</v>
      </c>
      <c r="O279" s="165"/>
    </row>
    <row r="280" spans="1:104" x14ac:dyDescent="0.2">
      <c r="A280" s="166">
        <v>134</v>
      </c>
      <c r="B280" s="167" t="s">
        <v>414</v>
      </c>
      <c r="C280" s="168" t="s">
        <v>415</v>
      </c>
      <c r="D280" s="169" t="s">
        <v>85</v>
      </c>
      <c r="E280" s="170">
        <v>21.35</v>
      </c>
      <c r="F280" s="206"/>
      <c r="G280" s="171">
        <f>E280*F280</f>
        <v>0</v>
      </c>
      <c r="O280" s="165">
        <v>2</v>
      </c>
      <c r="AA280" s="143">
        <v>1</v>
      </c>
      <c r="AB280" s="143">
        <v>7</v>
      </c>
      <c r="AC280" s="143">
        <v>7</v>
      </c>
      <c r="AZ280" s="143">
        <v>2</v>
      </c>
      <c r="BA280" s="143">
        <f>IF(AZ280=1,G280,0)</f>
        <v>0</v>
      </c>
      <c r="BB280" s="143">
        <f>IF(AZ280=2,G280,0)</f>
        <v>0</v>
      </c>
      <c r="BC280" s="143">
        <f>IF(AZ280=3,G280,0)</f>
        <v>0</v>
      </c>
      <c r="BD280" s="143">
        <f>IF(AZ280=4,G280,0)</f>
        <v>0</v>
      </c>
      <c r="BE280" s="143">
        <f>IF(AZ280=5,G280,0)</f>
        <v>0</v>
      </c>
      <c r="CA280" s="172">
        <v>1</v>
      </c>
      <c r="CB280" s="172">
        <v>7</v>
      </c>
      <c r="CZ280" s="143">
        <v>0</v>
      </c>
    </row>
    <row r="281" spans="1:104" x14ac:dyDescent="0.2">
      <c r="A281" s="173"/>
      <c r="B281" s="175"/>
      <c r="C281" s="230" t="s">
        <v>416</v>
      </c>
      <c r="D281" s="231"/>
      <c r="E281" s="176">
        <v>0</v>
      </c>
      <c r="F281" s="177"/>
      <c r="G281" s="178"/>
      <c r="M281" s="174" t="s">
        <v>416</v>
      </c>
      <c r="O281" s="165"/>
    </row>
    <row r="282" spans="1:104" x14ac:dyDescent="0.2">
      <c r="A282" s="173"/>
      <c r="B282" s="175"/>
      <c r="C282" s="230" t="s">
        <v>417</v>
      </c>
      <c r="D282" s="231"/>
      <c r="E282" s="176">
        <v>23.265000000000001</v>
      </c>
      <c r="F282" s="177"/>
      <c r="G282" s="178"/>
      <c r="M282" s="174" t="s">
        <v>417</v>
      </c>
      <c r="O282" s="165"/>
    </row>
    <row r="283" spans="1:104" x14ac:dyDescent="0.2">
      <c r="A283" s="173"/>
      <c r="B283" s="175"/>
      <c r="C283" s="230" t="s">
        <v>404</v>
      </c>
      <c r="D283" s="231"/>
      <c r="E283" s="176">
        <v>4.3559999999999999</v>
      </c>
      <c r="F283" s="177"/>
      <c r="G283" s="178"/>
      <c r="M283" s="174" t="s">
        <v>404</v>
      </c>
      <c r="O283" s="165"/>
    </row>
    <row r="284" spans="1:104" x14ac:dyDescent="0.2">
      <c r="A284" s="173"/>
      <c r="B284" s="175"/>
      <c r="C284" s="230" t="s">
        <v>405</v>
      </c>
      <c r="D284" s="231"/>
      <c r="E284" s="176">
        <v>1.8149999999999999</v>
      </c>
      <c r="F284" s="177"/>
      <c r="G284" s="178"/>
      <c r="M284" s="174" t="s">
        <v>405</v>
      </c>
      <c r="O284" s="165"/>
    </row>
    <row r="285" spans="1:104" x14ac:dyDescent="0.2">
      <c r="A285" s="173"/>
      <c r="B285" s="175"/>
      <c r="C285" s="230" t="s">
        <v>112</v>
      </c>
      <c r="D285" s="231"/>
      <c r="E285" s="176">
        <v>-1.54</v>
      </c>
      <c r="F285" s="177"/>
      <c r="G285" s="178"/>
      <c r="M285" s="174" t="s">
        <v>112</v>
      </c>
      <c r="O285" s="165"/>
    </row>
    <row r="286" spans="1:104" x14ac:dyDescent="0.2">
      <c r="A286" s="173"/>
      <c r="B286" s="175"/>
      <c r="C286" s="230" t="s">
        <v>111</v>
      </c>
      <c r="D286" s="231"/>
      <c r="E286" s="176">
        <v>-2.0699999999999998</v>
      </c>
      <c r="F286" s="177"/>
      <c r="G286" s="178"/>
      <c r="M286" s="174" t="s">
        <v>111</v>
      </c>
      <c r="O286" s="165"/>
    </row>
    <row r="287" spans="1:104" x14ac:dyDescent="0.2">
      <c r="A287" s="173"/>
      <c r="B287" s="175"/>
      <c r="C287" s="230" t="s">
        <v>406</v>
      </c>
      <c r="D287" s="231"/>
      <c r="E287" s="176">
        <v>-4.26</v>
      </c>
      <c r="F287" s="177"/>
      <c r="G287" s="178"/>
      <c r="M287" s="174" t="s">
        <v>406</v>
      </c>
      <c r="O287" s="165"/>
    </row>
    <row r="288" spans="1:104" x14ac:dyDescent="0.2">
      <c r="A288" s="173"/>
      <c r="B288" s="175"/>
      <c r="C288" s="230" t="s">
        <v>407</v>
      </c>
      <c r="D288" s="231"/>
      <c r="E288" s="176">
        <v>-0.216</v>
      </c>
      <c r="F288" s="177"/>
      <c r="G288" s="178"/>
      <c r="M288" s="174" t="s">
        <v>407</v>
      </c>
      <c r="O288" s="165"/>
    </row>
    <row r="289" spans="1:104" x14ac:dyDescent="0.2">
      <c r="A289" s="166">
        <v>135</v>
      </c>
      <c r="B289" s="167" t="s">
        <v>418</v>
      </c>
      <c r="C289" s="168" t="s">
        <v>419</v>
      </c>
      <c r="D289" s="169" t="s">
        <v>101</v>
      </c>
      <c r="E289" s="170">
        <v>16.5</v>
      </c>
      <c r="F289" s="206"/>
      <c r="G289" s="171">
        <f>E289*F289</f>
        <v>0</v>
      </c>
      <c r="O289" s="165">
        <v>2</v>
      </c>
      <c r="AA289" s="143">
        <v>1</v>
      </c>
      <c r="AB289" s="143">
        <v>7</v>
      </c>
      <c r="AC289" s="143">
        <v>7</v>
      </c>
      <c r="AZ289" s="143">
        <v>2</v>
      </c>
      <c r="BA289" s="143">
        <f>IF(AZ289=1,G289,0)</f>
        <v>0</v>
      </c>
      <c r="BB289" s="143">
        <f>IF(AZ289=2,G289,0)</f>
        <v>0</v>
      </c>
      <c r="BC289" s="143">
        <f>IF(AZ289=3,G289,0)</f>
        <v>0</v>
      </c>
      <c r="BD289" s="143">
        <f>IF(AZ289=4,G289,0)</f>
        <v>0</v>
      </c>
      <c r="BE289" s="143">
        <f>IF(AZ289=5,G289,0)</f>
        <v>0</v>
      </c>
      <c r="CA289" s="172">
        <v>1</v>
      </c>
      <c r="CB289" s="172">
        <v>7</v>
      </c>
      <c r="CZ289" s="143">
        <v>0</v>
      </c>
    </row>
    <row r="290" spans="1:104" x14ac:dyDescent="0.2">
      <c r="A290" s="173"/>
      <c r="B290" s="175"/>
      <c r="C290" s="230" t="s">
        <v>420</v>
      </c>
      <c r="D290" s="231"/>
      <c r="E290" s="176">
        <v>0</v>
      </c>
      <c r="F290" s="177"/>
      <c r="G290" s="178"/>
      <c r="M290" s="174" t="s">
        <v>420</v>
      </c>
      <c r="O290" s="165"/>
    </row>
    <row r="291" spans="1:104" x14ac:dyDescent="0.2">
      <c r="A291" s="173"/>
      <c r="B291" s="175"/>
      <c r="C291" s="230" t="s">
        <v>421</v>
      </c>
      <c r="D291" s="231"/>
      <c r="E291" s="176">
        <v>4.08</v>
      </c>
      <c r="F291" s="177"/>
      <c r="G291" s="178"/>
      <c r="M291" s="174" t="s">
        <v>421</v>
      </c>
      <c r="O291" s="165"/>
    </row>
    <row r="292" spans="1:104" x14ac:dyDescent="0.2">
      <c r="A292" s="173"/>
      <c r="B292" s="175"/>
      <c r="C292" s="230" t="s">
        <v>422</v>
      </c>
      <c r="D292" s="231"/>
      <c r="E292" s="176">
        <v>5.5</v>
      </c>
      <c r="F292" s="177"/>
      <c r="G292" s="178"/>
      <c r="M292" s="174" t="s">
        <v>422</v>
      </c>
      <c r="O292" s="165"/>
    </row>
    <row r="293" spans="1:104" x14ac:dyDescent="0.2">
      <c r="A293" s="173"/>
      <c r="B293" s="175"/>
      <c r="C293" s="230" t="s">
        <v>423</v>
      </c>
      <c r="D293" s="231"/>
      <c r="E293" s="176">
        <v>6.92</v>
      </c>
      <c r="F293" s="177"/>
      <c r="G293" s="178"/>
      <c r="M293" s="174" t="s">
        <v>423</v>
      </c>
      <c r="O293" s="165"/>
    </row>
    <row r="294" spans="1:104" x14ac:dyDescent="0.2">
      <c r="A294" s="166">
        <v>136</v>
      </c>
      <c r="B294" s="167" t="s">
        <v>424</v>
      </c>
      <c r="C294" s="168" t="s">
        <v>425</v>
      </c>
      <c r="D294" s="169" t="s">
        <v>85</v>
      </c>
      <c r="E294" s="170">
        <v>21.35</v>
      </c>
      <c r="F294" s="206"/>
      <c r="G294" s="171">
        <f>E294*F294</f>
        <v>0</v>
      </c>
      <c r="O294" s="165">
        <v>2</v>
      </c>
      <c r="AA294" s="143">
        <v>1</v>
      </c>
      <c r="AB294" s="143">
        <v>7</v>
      </c>
      <c r="AC294" s="143">
        <v>7</v>
      </c>
      <c r="AZ294" s="143">
        <v>2</v>
      </c>
      <c r="BA294" s="143">
        <f>IF(AZ294=1,G294,0)</f>
        <v>0</v>
      </c>
      <c r="BB294" s="143">
        <f>IF(AZ294=2,G294,0)</f>
        <v>0</v>
      </c>
      <c r="BC294" s="143">
        <f>IF(AZ294=3,G294,0)</f>
        <v>0</v>
      </c>
      <c r="BD294" s="143">
        <f>IF(AZ294=4,G294,0)</f>
        <v>0</v>
      </c>
      <c r="BE294" s="143">
        <f>IF(AZ294=5,G294,0)</f>
        <v>0</v>
      </c>
      <c r="CA294" s="172">
        <v>1</v>
      </c>
      <c r="CB294" s="172">
        <v>7</v>
      </c>
      <c r="CZ294" s="143">
        <v>0</v>
      </c>
    </row>
    <row r="295" spans="1:104" x14ac:dyDescent="0.2">
      <c r="A295" s="166">
        <v>137</v>
      </c>
      <c r="B295" s="167" t="s">
        <v>426</v>
      </c>
      <c r="C295" s="168" t="s">
        <v>427</v>
      </c>
      <c r="D295" s="169" t="s">
        <v>85</v>
      </c>
      <c r="E295" s="170">
        <v>21.35</v>
      </c>
      <c r="F295" s="206"/>
      <c r="G295" s="171">
        <f>E295*F295</f>
        <v>0</v>
      </c>
      <c r="O295" s="165">
        <v>2</v>
      </c>
      <c r="AA295" s="143">
        <v>1</v>
      </c>
      <c r="AB295" s="143">
        <v>7</v>
      </c>
      <c r="AC295" s="143">
        <v>7</v>
      </c>
      <c r="AZ295" s="143">
        <v>2</v>
      </c>
      <c r="BA295" s="143">
        <f>IF(AZ295=1,G295,0)</f>
        <v>0</v>
      </c>
      <c r="BB295" s="143">
        <f>IF(AZ295=2,G295,0)</f>
        <v>0</v>
      </c>
      <c r="BC295" s="143">
        <f>IF(AZ295=3,G295,0)</f>
        <v>0</v>
      </c>
      <c r="BD295" s="143">
        <f>IF(AZ295=4,G295,0)</f>
        <v>0</v>
      </c>
      <c r="BE295" s="143">
        <f>IF(AZ295=5,G295,0)</f>
        <v>0</v>
      </c>
      <c r="CA295" s="172">
        <v>1</v>
      </c>
      <c r="CB295" s="172">
        <v>7</v>
      </c>
      <c r="CZ295" s="143">
        <v>8.9999999999999998E-4</v>
      </c>
    </row>
    <row r="296" spans="1:104" x14ac:dyDescent="0.2">
      <c r="A296" s="166">
        <v>138</v>
      </c>
      <c r="B296" s="167" t="s">
        <v>428</v>
      </c>
      <c r="C296" s="168" t="s">
        <v>429</v>
      </c>
      <c r="D296" s="169" t="s">
        <v>85</v>
      </c>
      <c r="E296" s="170">
        <v>21.35</v>
      </c>
      <c r="F296" s="206"/>
      <c r="G296" s="171">
        <f>E296*F296</f>
        <v>0</v>
      </c>
      <c r="O296" s="165">
        <v>2</v>
      </c>
      <c r="AA296" s="143">
        <v>1</v>
      </c>
      <c r="AB296" s="143">
        <v>7</v>
      </c>
      <c r="AC296" s="143">
        <v>7</v>
      </c>
      <c r="AZ296" s="143">
        <v>2</v>
      </c>
      <c r="BA296" s="143">
        <f>IF(AZ296=1,G296,0)</f>
        <v>0</v>
      </c>
      <c r="BB296" s="143">
        <f>IF(AZ296=2,G296,0)</f>
        <v>0</v>
      </c>
      <c r="BC296" s="143">
        <f>IF(AZ296=3,G296,0)</f>
        <v>0</v>
      </c>
      <c r="BD296" s="143">
        <f>IF(AZ296=4,G296,0)</f>
        <v>0</v>
      </c>
      <c r="BE296" s="143">
        <f>IF(AZ296=5,G296,0)</f>
        <v>0</v>
      </c>
      <c r="CA296" s="172">
        <v>1</v>
      </c>
      <c r="CB296" s="172">
        <v>7</v>
      </c>
      <c r="CZ296" s="143">
        <v>0</v>
      </c>
    </row>
    <row r="297" spans="1:104" x14ac:dyDescent="0.2">
      <c r="A297" s="166">
        <v>139</v>
      </c>
      <c r="B297" s="167" t="s">
        <v>430</v>
      </c>
      <c r="C297" s="168" t="s">
        <v>431</v>
      </c>
      <c r="D297" s="169" t="s">
        <v>101</v>
      </c>
      <c r="E297" s="170">
        <v>33.700000000000003</v>
      </c>
      <c r="F297" s="206"/>
      <c r="G297" s="171">
        <f>E297*F297</f>
        <v>0</v>
      </c>
      <c r="O297" s="165">
        <v>2</v>
      </c>
      <c r="AA297" s="143">
        <v>1</v>
      </c>
      <c r="AB297" s="143">
        <v>7</v>
      </c>
      <c r="AC297" s="143">
        <v>7</v>
      </c>
      <c r="AZ297" s="143">
        <v>2</v>
      </c>
      <c r="BA297" s="143">
        <f>IF(AZ297=1,G297,0)</f>
        <v>0</v>
      </c>
      <c r="BB297" s="143">
        <f>IF(AZ297=2,G297,0)</f>
        <v>0</v>
      </c>
      <c r="BC297" s="143">
        <f>IF(AZ297=3,G297,0)</f>
        <v>0</v>
      </c>
      <c r="BD297" s="143">
        <f>IF(AZ297=4,G297,0)</f>
        <v>0</v>
      </c>
      <c r="BE297" s="143">
        <f>IF(AZ297=5,G297,0)</f>
        <v>0</v>
      </c>
      <c r="CA297" s="172">
        <v>1</v>
      </c>
      <c r="CB297" s="172">
        <v>7</v>
      </c>
      <c r="CZ297" s="143">
        <v>0</v>
      </c>
    </row>
    <row r="298" spans="1:104" x14ac:dyDescent="0.2">
      <c r="A298" s="173"/>
      <c r="B298" s="175"/>
      <c r="C298" s="230" t="s">
        <v>420</v>
      </c>
      <c r="D298" s="231"/>
      <c r="E298" s="176">
        <v>0</v>
      </c>
      <c r="F298" s="177"/>
      <c r="G298" s="178"/>
      <c r="M298" s="174" t="s">
        <v>420</v>
      </c>
      <c r="O298" s="165"/>
    </row>
    <row r="299" spans="1:104" x14ac:dyDescent="0.2">
      <c r="A299" s="173"/>
      <c r="B299" s="175"/>
      <c r="C299" s="230" t="s">
        <v>432</v>
      </c>
      <c r="D299" s="231"/>
      <c r="E299" s="176">
        <v>5.08</v>
      </c>
      <c r="F299" s="177"/>
      <c r="G299" s="178"/>
      <c r="M299" s="174" t="s">
        <v>432</v>
      </c>
      <c r="O299" s="165"/>
    </row>
    <row r="300" spans="1:104" x14ac:dyDescent="0.2">
      <c r="A300" s="173"/>
      <c r="B300" s="175"/>
      <c r="C300" s="230" t="s">
        <v>422</v>
      </c>
      <c r="D300" s="231"/>
      <c r="E300" s="176">
        <v>5.5</v>
      </c>
      <c r="F300" s="177"/>
      <c r="G300" s="178"/>
      <c r="M300" s="174" t="s">
        <v>422</v>
      </c>
      <c r="O300" s="165"/>
    </row>
    <row r="301" spans="1:104" x14ac:dyDescent="0.2">
      <c r="A301" s="173"/>
      <c r="B301" s="175"/>
      <c r="C301" s="230" t="s">
        <v>433</v>
      </c>
      <c r="D301" s="231"/>
      <c r="E301" s="176">
        <v>9.92</v>
      </c>
      <c r="F301" s="177"/>
      <c r="G301" s="178"/>
      <c r="M301" s="174" t="s">
        <v>433</v>
      </c>
      <c r="O301" s="165"/>
    </row>
    <row r="302" spans="1:104" x14ac:dyDescent="0.2">
      <c r="A302" s="173"/>
      <c r="B302" s="175"/>
      <c r="C302" s="230" t="s">
        <v>434</v>
      </c>
      <c r="D302" s="231"/>
      <c r="E302" s="176">
        <v>3.3</v>
      </c>
      <c r="F302" s="177"/>
      <c r="G302" s="178"/>
      <c r="M302" s="174" t="s">
        <v>434</v>
      </c>
      <c r="O302" s="165"/>
    </row>
    <row r="303" spans="1:104" x14ac:dyDescent="0.2">
      <c r="A303" s="173"/>
      <c r="B303" s="175"/>
      <c r="C303" s="230" t="s">
        <v>435</v>
      </c>
      <c r="D303" s="231"/>
      <c r="E303" s="176">
        <v>6.6</v>
      </c>
      <c r="F303" s="177"/>
      <c r="G303" s="178"/>
      <c r="M303" s="174" t="s">
        <v>435</v>
      </c>
      <c r="O303" s="165"/>
    </row>
    <row r="304" spans="1:104" x14ac:dyDescent="0.2">
      <c r="A304" s="173"/>
      <c r="B304" s="175"/>
      <c r="C304" s="230" t="s">
        <v>436</v>
      </c>
      <c r="D304" s="231"/>
      <c r="E304" s="176">
        <v>3.3</v>
      </c>
      <c r="F304" s="177"/>
      <c r="G304" s="178"/>
      <c r="M304" s="174" t="s">
        <v>436</v>
      </c>
      <c r="O304" s="165"/>
    </row>
    <row r="305" spans="1:104" x14ac:dyDescent="0.2">
      <c r="A305" s="166">
        <v>140</v>
      </c>
      <c r="B305" s="167" t="s">
        <v>437</v>
      </c>
      <c r="C305" s="168" t="s">
        <v>438</v>
      </c>
      <c r="D305" s="169" t="s">
        <v>85</v>
      </c>
      <c r="E305" s="170">
        <v>20</v>
      </c>
      <c r="F305" s="206"/>
      <c r="G305" s="171">
        <f>E305*F305</f>
        <v>0</v>
      </c>
      <c r="O305" s="165">
        <v>2</v>
      </c>
      <c r="AA305" s="143">
        <v>1</v>
      </c>
      <c r="AB305" s="143">
        <v>1</v>
      </c>
      <c r="AC305" s="143">
        <v>1</v>
      </c>
      <c r="AZ305" s="143">
        <v>2</v>
      </c>
      <c r="BA305" s="143">
        <f>IF(AZ305=1,G305,0)</f>
        <v>0</v>
      </c>
      <c r="BB305" s="143">
        <f>IF(AZ305=2,G305,0)</f>
        <v>0</v>
      </c>
      <c r="BC305" s="143">
        <f>IF(AZ305=3,G305,0)</f>
        <v>0</v>
      </c>
      <c r="BD305" s="143">
        <f>IF(AZ305=4,G305,0)</f>
        <v>0</v>
      </c>
      <c r="BE305" s="143">
        <f>IF(AZ305=5,G305,0)</f>
        <v>0</v>
      </c>
      <c r="CA305" s="172">
        <v>1</v>
      </c>
      <c r="CB305" s="172">
        <v>1</v>
      </c>
      <c r="CZ305" s="143">
        <v>0</v>
      </c>
    </row>
    <row r="306" spans="1:104" x14ac:dyDescent="0.2">
      <c r="A306" s="173"/>
      <c r="B306" s="175"/>
      <c r="C306" s="230" t="s">
        <v>439</v>
      </c>
      <c r="D306" s="231"/>
      <c r="E306" s="176">
        <v>20</v>
      </c>
      <c r="F306" s="177"/>
      <c r="G306" s="178"/>
      <c r="M306" s="174" t="s">
        <v>439</v>
      </c>
      <c r="O306" s="165"/>
    </row>
    <row r="307" spans="1:104" x14ac:dyDescent="0.2">
      <c r="A307" s="166">
        <v>141</v>
      </c>
      <c r="B307" s="167" t="s">
        <v>440</v>
      </c>
      <c r="C307" s="168" t="s">
        <v>441</v>
      </c>
      <c r="D307" s="169" t="s">
        <v>101</v>
      </c>
      <c r="E307" s="170">
        <v>37.07</v>
      </c>
      <c r="F307" s="206"/>
      <c r="G307" s="171">
        <f>E307*F307</f>
        <v>0</v>
      </c>
      <c r="O307" s="165">
        <v>2</v>
      </c>
      <c r="AA307" s="143">
        <v>12</v>
      </c>
      <c r="AB307" s="143">
        <v>0</v>
      </c>
      <c r="AC307" s="143">
        <v>97</v>
      </c>
      <c r="AZ307" s="143">
        <v>2</v>
      </c>
      <c r="BA307" s="143">
        <f>IF(AZ307=1,G307,0)</f>
        <v>0</v>
      </c>
      <c r="BB307" s="143">
        <f>IF(AZ307=2,G307,0)</f>
        <v>0</v>
      </c>
      <c r="BC307" s="143">
        <f>IF(AZ307=3,G307,0)</f>
        <v>0</v>
      </c>
      <c r="BD307" s="143">
        <f>IF(AZ307=4,G307,0)</f>
        <v>0</v>
      </c>
      <c r="BE307" s="143">
        <f>IF(AZ307=5,G307,0)</f>
        <v>0</v>
      </c>
      <c r="CA307" s="172">
        <v>12</v>
      </c>
      <c r="CB307" s="172">
        <v>0</v>
      </c>
      <c r="CZ307" s="143">
        <v>5.0000000000000001E-4</v>
      </c>
    </row>
    <row r="308" spans="1:104" x14ac:dyDescent="0.2">
      <c r="A308" s="173"/>
      <c r="B308" s="175"/>
      <c r="C308" s="230" t="s">
        <v>442</v>
      </c>
      <c r="D308" s="231"/>
      <c r="E308" s="176">
        <v>33.700000000000003</v>
      </c>
      <c r="F308" s="177"/>
      <c r="G308" s="178"/>
      <c r="M308" s="174" t="s">
        <v>442</v>
      </c>
      <c r="O308" s="165"/>
    </row>
    <row r="309" spans="1:104" x14ac:dyDescent="0.2">
      <c r="A309" s="173"/>
      <c r="B309" s="175"/>
      <c r="C309" s="230" t="s">
        <v>443</v>
      </c>
      <c r="D309" s="231"/>
      <c r="E309" s="176">
        <v>3.37</v>
      </c>
      <c r="F309" s="177"/>
      <c r="G309" s="178"/>
      <c r="M309" s="174" t="s">
        <v>443</v>
      </c>
      <c r="O309" s="165"/>
    </row>
    <row r="310" spans="1:104" x14ac:dyDescent="0.2">
      <c r="A310" s="166">
        <v>142</v>
      </c>
      <c r="B310" s="167" t="s">
        <v>444</v>
      </c>
      <c r="C310" s="168" t="s">
        <v>445</v>
      </c>
      <c r="D310" s="169" t="s">
        <v>97</v>
      </c>
      <c r="E310" s="170">
        <v>5</v>
      </c>
      <c r="F310" s="206"/>
      <c r="G310" s="171">
        <f>E310*F310</f>
        <v>0</v>
      </c>
      <c r="O310" s="165">
        <v>2</v>
      </c>
      <c r="AA310" s="143">
        <v>3</v>
      </c>
      <c r="AB310" s="143">
        <v>7</v>
      </c>
      <c r="AC310" s="143" t="s">
        <v>444</v>
      </c>
      <c r="AZ310" s="143">
        <v>2</v>
      </c>
      <c r="BA310" s="143">
        <f>IF(AZ310=1,G310,0)</f>
        <v>0</v>
      </c>
      <c r="BB310" s="143">
        <f>IF(AZ310=2,G310,0)</f>
        <v>0</v>
      </c>
      <c r="BC310" s="143">
        <f>IF(AZ310=3,G310,0)</f>
        <v>0</v>
      </c>
      <c r="BD310" s="143">
        <f>IF(AZ310=4,G310,0)</f>
        <v>0</v>
      </c>
      <c r="BE310" s="143">
        <f>IF(AZ310=5,G310,0)</f>
        <v>0</v>
      </c>
      <c r="CA310" s="172">
        <v>3</v>
      </c>
      <c r="CB310" s="172">
        <v>7</v>
      </c>
      <c r="CZ310" s="143">
        <v>1.1999999999999999E-3</v>
      </c>
    </row>
    <row r="311" spans="1:104" x14ac:dyDescent="0.2">
      <c r="A311" s="166">
        <v>143</v>
      </c>
      <c r="B311" s="167" t="s">
        <v>446</v>
      </c>
      <c r="C311" s="168" t="s">
        <v>447</v>
      </c>
      <c r="D311" s="169" t="s">
        <v>279</v>
      </c>
      <c r="E311" s="170">
        <v>4.7649999999999997</v>
      </c>
      <c r="F311" s="206"/>
      <c r="G311" s="171">
        <f>E311*F311</f>
        <v>0</v>
      </c>
      <c r="O311" s="165">
        <v>2</v>
      </c>
      <c r="AA311" s="143">
        <v>3</v>
      </c>
      <c r="AB311" s="143">
        <v>1</v>
      </c>
      <c r="AC311" s="143" t="s">
        <v>446</v>
      </c>
      <c r="AZ311" s="143">
        <v>2</v>
      </c>
      <c r="BA311" s="143">
        <f>IF(AZ311=1,G311,0)</f>
        <v>0</v>
      </c>
      <c r="BB311" s="143">
        <f>IF(AZ311=2,G311,0)</f>
        <v>0</v>
      </c>
      <c r="BC311" s="143">
        <f>IF(AZ311=3,G311,0)</f>
        <v>0</v>
      </c>
      <c r="BD311" s="143">
        <f>IF(AZ311=4,G311,0)</f>
        <v>0</v>
      </c>
      <c r="BE311" s="143">
        <f>IF(AZ311=5,G311,0)</f>
        <v>0</v>
      </c>
      <c r="CA311" s="172">
        <v>3</v>
      </c>
      <c r="CB311" s="172">
        <v>1</v>
      </c>
      <c r="CZ311" s="143">
        <v>1E-3</v>
      </c>
    </row>
    <row r="312" spans="1:104" x14ac:dyDescent="0.2">
      <c r="A312" s="173"/>
      <c r="B312" s="175"/>
      <c r="C312" s="230" t="s">
        <v>448</v>
      </c>
      <c r="D312" s="231"/>
      <c r="E312" s="176">
        <v>4.7649999999999997</v>
      </c>
      <c r="F312" s="177"/>
      <c r="G312" s="178"/>
      <c r="M312" s="174" t="s">
        <v>448</v>
      </c>
      <c r="O312" s="165"/>
    </row>
    <row r="313" spans="1:104" x14ac:dyDescent="0.2">
      <c r="A313" s="166">
        <v>144</v>
      </c>
      <c r="B313" s="167" t="s">
        <v>449</v>
      </c>
      <c r="C313" s="168" t="s">
        <v>536</v>
      </c>
      <c r="D313" s="169" t="s">
        <v>279</v>
      </c>
      <c r="E313" s="170">
        <v>83.387500000000003</v>
      </c>
      <c r="F313" s="206"/>
      <c r="G313" s="171">
        <f>E313*F313</f>
        <v>0</v>
      </c>
      <c r="O313" s="165">
        <v>2</v>
      </c>
      <c r="AA313" s="143">
        <v>3</v>
      </c>
      <c r="AB313" s="143">
        <v>0</v>
      </c>
      <c r="AC313" s="143" t="s">
        <v>449</v>
      </c>
      <c r="AZ313" s="143">
        <v>2</v>
      </c>
      <c r="BA313" s="143">
        <f>IF(AZ313=1,G313,0)</f>
        <v>0</v>
      </c>
      <c r="BB313" s="143">
        <f>IF(AZ313=2,G313,0)</f>
        <v>0</v>
      </c>
      <c r="BC313" s="143">
        <f>IF(AZ313=3,G313,0)</f>
        <v>0</v>
      </c>
      <c r="BD313" s="143">
        <f>IF(AZ313=4,G313,0)</f>
        <v>0</v>
      </c>
      <c r="BE313" s="143">
        <f>IF(AZ313=5,G313,0)</f>
        <v>0</v>
      </c>
      <c r="CA313" s="172">
        <v>3</v>
      </c>
      <c r="CB313" s="172">
        <v>0</v>
      </c>
      <c r="CZ313" s="143">
        <v>1E-3</v>
      </c>
    </row>
    <row r="314" spans="1:104" x14ac:dyDescent="0.2">
      <c r="A314" s="173"/>
      <c r="B314" s="175"/>
      <c r="C314" s="230" t="s">
        <v>450</v>
      </c>
      <c r="D314" s="231"/>
      <c r="E314" s="176">
        <v>83.387500000000003</v>
      </c>
      <c r="F314" s="177"/>
      <c r="G314" s="178"/>
      <c r="M314" s="174" t="s">
        <v>450</v>
      </c>
      <c r="O314" s="165"/>
    </row>
    <row r="315" spans="1:104" x14ac:dyDescent="0.2">
      <c r="A315" s="166">
        <v>145</v>
      </c>
      <c r="B315" s="167" t="s">
        <v>451</v>
      </c>
      <c r="C315" s="168" t="s">
        <v>537</v>
      </c>
      <c r="D315" s="169" t="s">
        <v>279</v>
      </c>
      <c r="E315" s="170">
        <v>7.1475</v>
      </c>
      <c r="F315" s="206"/>
      <c r="G315" s="171">
        <f>E315*F315</f>
        <v>0</v>
      </c>
      <c r="O315" s="165">
        <v>2</v>
      </c>
      <c r="AA315" s="143">
        <v>3</v>
      </c>
      <c r="AB315" s="143">
        <v>0</v>
      </c>
      <c r="AC315" s="143" t="s">
        <v>451</v>
      </c>
      <c r="AZ315" s="143">
        <v>2</v>
      </c>
      <c r="BA315" s="143">
        <f>IF(AZ315=1,G315,0)</f>
        <v>0</v>
      </c>
      <c r="BB315" s="143">
        <f>IF(AZ315=2,G315,0)</f>
        <v>0</v>
      </c>
      <c r="BC315" s="143">
        <f>IF(AZ315=3,G315,0)</f>
        <v>0</v>
      </c>
      <c r="BD315" s="143">
        <f>IF(AZ315=4,G315,0)</f>
        <v>0</v>
      </c>
      <c r="BE315" s="143">
        <f>IF(AZ315=5,G315,0)</f>
        <v>0</v>
      </c>
      <c r="CA315" s="172">
        <v>3</v>
      </c>
      <c r="CB315" s="172">
        <v>0</v>
      </c>
      <c r="CZ315" s="143">
        <v>1E-3</v>
      </c>
    </row>
    <row r="316" spans="1:104" x14ac:dyDescent="0.2">
      <c r="A316" s="173"/>
      <c r="B316" s="175"/>
      <c r="C316" s="230" t="s">
        <v>452</v>
      </c>
      <c r="D316" s="231"/>
      <c r="E316" s="176">
        <v>7.1475</v>
      </c>
      <c r="F316" s="177"/>
      <c r="G316" s="178"/>
      <c r="M316" s="174" t="s">
        <v>452</v>
      </c>
      <c r="O316" s="165"/>
    </row>
    <row r="317" spans="1:104" x14ac:dyDescent="0.2">
      <c r="A317" s="166">
        <v>146</v>
      </c>
      <c r="B317" s="167" t="s">
        <v>453</v>
      </c>
      <c r="C317" s="168" t="s">
        <v>454</v>
      </c>
      <c r="D317" s="169" t="s">
        <v>85</v>
      </c>
      <c r="E317" s="170">
        <v>27.398800000000001</v>
      </c>
      <c r="F317" s="206"/>
      <c r="G317" s="171">
        <f>E317*F317</f>
        <v>0</v>
      </c>
      <c r="O317" s="165">
        <v>2</v>
      </c>
      <c r="AA317" s="143">
        <v>3</v>
      </c>
      <c r="AB317" s="143">
        <v>1</v>
      </c>
      <c r="AC317" s="143" t="s">
        <v>453</v>
      </c>
      <c r="AZ317" s="143">
        <v>2</v>
      </c>
      <c r="BA317" s="143">
        <f>IF(AZ317=1,G317,0)</f>
        <v>0</v>
      </c>
      <c r="BB317" s="143">
        <f>IF(AZ317=2,G317,0)</f>
        <v>0</v>
      </c>
      <c r="BC317" s="143">
        <f>IF(AZ317=3,G317,0)</f>
        <v>0</v>
      </c>
      <c r="BD317" s="143">
        <f>IF(AZ317=4,G317,0)</f>
        <v>0</v>
      </c>
      <c r="BE317" s="143">
        <f>IF(AZ317=5,G317,0)</f>
        <v>0</v>
      </c>
      <c r="CA317" s="172">
        <v>3</v>
      </c>
      <c r="CB317" s="172">
        <v>1</v>
      </c>
      <c r="CZ317" s="143">
        <v>1.26E-2</v>
      </c>
    </row>
    <row r="318" spans="1:104" x14ac:dyDescent="0.2">
      <c r="A318" s="173"/>
      <c r="B318" s="175"/>
      <c r="C318" s="230" t="s">
        <v>455</v>
      </c>
      <c r="D318" s="231"/>
      <c r="E318" s="176">
        <v>21.35</v>
      </c>
      <c r="F318" s="177"/>
      <c r="G318" s="178"/>
      <c r="M318" s="174" t="s">
        <v>455</v>
      </c>
      <c r="O318" s="165"/>
    </row>
    <row r="319" spans="1:104" x14ac:dyDescent="0.2">
      <c r="A319" s="173"/>
      <c r="B319" s="175"/>
      <c r="C319" s="230" t="s">
        <v>456</v>
      </c>
      <c r="D319" s="231"/>
      <c r="E319" s="176">
        <v>2.4750000000000001</v>
      </c>
      <c r="F319" s="177"/>
      <c r="G319" s="178"/>
      <c r="M319" s="174" t="s">
        <v>456</v>
      </c>
      <c r="O319" s="165"/>
    </row>
    <row r="320" spans="1:104" x14ac:dyDescent="0.2">
      <c r="A320" s="173"/>
      <c r="B320" s="175"/>
      <c r="C320" s="232" t="s">
        <v>457</v>
      </c>
      <c r="D320" s="231"/>
      <c r="E320" s="199">
        <v>23.825000000000003</v>
      </c>
      <c r="F320" s="177"/>
      <c r="G320" s="178"/>
      <c r="M320" s="174" t="s">
        <v>457</v>
      </c>
      <c r="O320" s="165"/>
    </row>
    <row r="321" spans="1:104" x14ac:dyDescent="0.2">
      <c r="A321" s="173"/>
      <c r="B321" s="175"/>
      <c r="C321" s="230" t="s">
        <v>458</v>
      </c>
      <c r="D321" s="231"/>
      <c r="E321" s="176">
        <v>3.5737000000000001</v>
      </c>
      <c r="F321" s="177"/>
      <c r="G321" s="178"/>
      <c r="M321" s="174" t="s">
        <v>458</v>
      </c>
      <c r="O321" s="165"/>
    </row>
    <row r="322" spans="1:104" x14ac:dyDescent="0.2">
      <c r="A322" s="166">
        <v>147</v>
      </c>
      <c r="B322" s="167" t="s">
        <v>459</v>
      </c>
      <c r="C322" s="168" t="s">
        <v>460</v>
      </c>
      <c r="D322" s="169" t="s">
        <v>208</v>
      </c>
      <c r="E322" s="170">
        <v>0.48427488000000002</v>
      </c>
      <c r="F322" s="206"/>
      <c r="G322" s="171">
        <f t="shared" ref="G322:G331" si="36">E322*F322</f>
        <v>0</v>
      </c>
      <c r="O322" s="165">
        <v>2</v>
      </c>
      <c r="AA322" s="143">
        <v>7</v>
      </c>
      <c r="AB322" s="143">
        <v>1001</v>
      </c>
      <c r="AC322" s="143">
        <v>5</v>
      </c>
      <c r="AZ322" s="143">
        <v>2</v>
      </c>
      <c r="BA322" s="143">
        <f t="shared" ref="BA322:BA331" si="37">IF(AZ322=1,G322,0)</f>
        <v>0</v>
      </c>
      <c r="BB322" s="143">
        <f t="shared" ref="BB322:BB331" si="38">IF(AZ322=2,G322,0)</f>
        <v>0</v>
      </c>
      <c r="BC322" s="143">
        <f t="shared" ref="BC322:BC331" si="39">IF(AZ322=3,G322,0)</f>
        <v>0</v>
      </c>
      <c r="BD322" s="143">
        <f t="shared" ref="BD322:BD331" si="40">IF(AZ322=4,G322,0)</f>
        <v>0</v>
      </c>
      <c r="BE322" s="143">
        <f t="shared" ref="BE322:BE331" si="41">IF(AZ322=5,G322,0)</f>
        <v>0</v>
      </c>
      <c r="CA322" s="172">
        <v>7</v>
      </c>
      <c r="CB322" s="172">
        <v>1001</v>
      </c>
      <c r="CZ322" s="143">
        <v>0</v>
      </c>
    </row>
    <row r="323" spans="1:104" x14ac:dyDescent="0.2">
      <c r="A323" s="166">
        <v>148</v>
      </c>
      <c r="B323" s="167" t="s">
        <v>206</v>
      </c>
      <c r="C323" s="168" t="s">
        <v>207</v>
      </c>
      <c r="D323" s="169" t="s">
        <v>208</v>
      </c>
      <c r="E323" s="170">
        <v>1.36</v>
      </c>
      <c r="F323" s="206"/>
      <c r="G323" s="171">
        <f t="shared" si="36"/>
        <v>0</v>
      </c>
      <c r="O323" s="165">
        <v>2</v>
      </c>
      <c r="AA323" s="143">
        <v>8</v>
      </c>
      <c r="AB323" s="143">
        <v>0</v>
      </c>
      <c r="AC323" s="143">
        <v>3</v>
      </c>
      <c r="AZ323" s="143">
        <v>2</v>
      </c>
      <c r="BA323" s="143">
        <f t="shared" si="37"/>
        <v>0</v>
      </c>
      <c r="BB323" s="143">
        <f t="shared" si="38"/>
        <v>0</v>
      </c>
      <c r="BC323" s="143">
        <f t="shared" si="39"/>
        <v>0</v>
      </c>
      <c r="BD323" s="143">
        <f t="shared" si="40"/>
        <v>0</v>
      </c>
      <c r="BE323" s="143">
        <f t="shared" si="41"/>
        <v>0</v>
      </c>
      <c r="CA323" s="172">
        <v>8</v>
      </c>
      <c r="CB323" s="172">
        <v>0</v>
      </c>
      <c r="CZ323" s="143">
        <v>0</v>
      </c>
    </row>
    <row r="324" spans="1:104" x14ac:dyDescent="0.2">
      <c r="A324" s="166">
        <v>149</v>
      </c>
      <c r="B324" s="167" t="s">
        <v>209</v>
      </c>
      <c r="C324" s="168" t="s">
        <v>210</v>
      </c>
      <c r="D324" s="169" t="s">
        <v>208</v>
      </c>
      <c r="E324" s="170">
        <v>1.36</v>
      </c>
      <c r="F324" s="206"/>
      <c r="G324" s="171">
        <f t="shared" si="36"/>
        <v>0</v>
      </c>
      <c r="O324" s="165">
        <v>2</v>
      </c>
      <c r="AA324" s="143">
        <v>8</v>
      </c>
      <c r="AB324" s="143">
        <v>0</v>
      </c>
      <c r="AC324" s="143">
        <v>3</v>
      </c>
      <c r="AZ324" s="143">
        <v>2</v>
      </c>
      <c r="BA324" s="143">
        <f t="shared" si="37"/>
        <v>0</v>
      </c>
      <c r="BB324" s="143">
        <f t="shared" si="38"/>
        <v>0</v>
      </c>
      <c r="BC324" s="143">
        <f t="shared" si="39"/>
        <v>0</v>
      </c>
      <c r="BD324" s="143">
        <f t="shared" si="40"/>
        <v>0</v>
      </c>
      <c r="BE324" s="143">
        <f t="shared" si="41"/>
        <v>0</v>
      </c>
      <c r="CA324" s="172">
        <v>8</v>
      </c>
      <c r="CB324" s="172">
        <v>0</v>
      </c>
      <c r="CZ324" s="143">
        <v>0</v>
      </c>
    </row>
    <row r="325" spans="1:104" x14ac:dyDescent="0.2">
      <c r="A325" s="166">
        <v>150</v>
      </c>
      <c r="B325" s="167" t="s">
        <v>211</v>
      </c>
      <c r="C325" s="168" t="s">
        <v>212</v>
      </c>
      <c r="D325" s="169" t="s">
        <v>208</v>
      </c>
      <c r="E325" s="170">
        <v>12.24</v>
      </c>
      <c r="F325" s="206"/>
      <c r="G325" s="171">
        <f t="shared" si="36"/>
        <v>0</v>
      </c>
      <c r="O325" s="165">
        <v>2</v>
      </c>
      <c r="AA325" s="143">
        <v>8</v>
      </c>
      <c r="AB325" s="143">
        <v>0</v>
      </c>
      <c r="AC325" s="143">
        <v>3</v>
      </c>
      <c r="AZ325" s="143">
        <v>2</v>
      </c>
      <c r="BA325" s="143">
        <f t="shared" si="37"/>
        <v>0</v>
      </c>
      <c r="BB325" s="143">
        <f t="shared" si="38"/>
        <v>0</v>
      </c>
      <c r="BC325" s="143">
        <f t="shared" si="39"/>
        <v>0</v>
      </c>
      <c r="BD325" s="143">
        <f t="shared" si="40"/>
        <v>0</v>
      </c>
      <c r="BE325" s="143">
        <f t="shared" si="41"/>
        <v>0</v>
      </c>
      <c r="CA325" s="172">
        <v>8</v>
      </c>
      <c r="CB325" s="172">
        <v>0</v>
      </c>
      <c r="CZ325" s="143">
        <v>0</v>
      </c>
    </row>
    <row r="326" spans="1:104" x14ac:dyDescent="0.2">
      <c r="A326" s="166">
        <v>151</v>
      </c>
      <c r="B326" s="167" t="s">
        <v>213</v>
      </c>
      <c r="C326" s="168" t="s">
        <v>214</v>
      </c>
      <c r="D326" s="169" t="s">
        <v>208</v>
      </c>
      <c r="E326" s="170">
        <v>1.36</v>
      </c>
      <c r="F326" s="206"/>
      <c r="G326" s="171">
        <f t="shared" si="36"/>
        <v>0</v>
      </c>
      <c r="O326" s="165">
        <v>2</v>
      </c>
      <c r="AA326" s="143">
        <v>8</v>
      </c>
      <c r="AB326" s="143">
        <v>0</v>
      </c>
      <c r="AC326" s="143">
        <v>3</v>
      </c>
      <c r="AZ326" s="143">
        <v>2</v>
      </c>
      <c r="BA326" s="143">
        <f t="shared" si="37"/>
        <v>0</v>
      </c>
      <c r="BB326" s="143">
        <f t="shared" si="38"/>
        <v>0</v>
      </c>
      <c r="BC326" s="143">
        <f t="shared" si="39"/>
        <v>0</v>
      </c>
      <c r="BD326" s="143">
        <f t="shared" si="40"/>
        <v>0</v>
      </c>
      <c r="BE326" s="143">
        <f t="shared" si="41"/>
        <v>0</v>
      </c>
      <c r="CA326" s="172">
        <v>8</v>
      </c>
      <c r="CB326" s="172">
        <v>0</v>
      </c>
      <c r="CZ326" s="143">
        <v>0</v>
      </c>
    </row>
    <row r="327" spans="1:104" x14ac:dyDescent="0.2">
      <c r="A327" s="166">
        <v>152</v>
      </c>
      <c r="B327" s="167" t="s">
        <v>215</v>
      </c>
      <c r="C327" s="168" t="s">
        <v>216</v>
      </c>
      <c r="D327" s="169" t="s">
        <v>208</v>
      </c>
      <c r="E327" s="170">
        <v>5.44</v>
      </c>
      <c r="F327" s="206"/>
      <c r="G327" s="171">
        <f t="shared" si="36"/>
        <v>0</v>
      </c>
      <c r="O327" s="165">
        <v>2</v>
      </c>
      <c r="AA327" s="143">
        <v>8</v>
      </c>
      <c r="AB327" s="143">
        <v>0</v>
      </c>
      <c r="AC327" s="143">
        <v>3</v>
      </c>
      <c r="AZ327" s="143">
        <v>2</v>
      </c>
      <c r="BA327" s="143">
        <f t="shared" si="37"/>
        <v>0</v>
      </c>
      <c r="BB327" s="143">
        <f t="shared" si="38"/>
        <v>0</v>
      </c>
      <c r="BC327" s="143">
        <f t="shared" si="39"/>
        <v>0</v>
      </c>
      <c r="BD327" s="143">
        <f t="shared" si="40"/>
        <v>0</v>
      </c>
      <c r="BE327" s="143">
        <f t="shared" si="41"/>
        <v>0</v>
      </c>
      <c r="CA327" s="172">
        <v>8</v>
      </c>
      <c r="CB327" s="172">
        <v>0</v>
      </c>
      <c r="CZ327" s="143">
        <v>0</v>
      </c>
    </row>
    <row r="328" spans="1:104" x14ac:dyDescent="0.2">
      <c r="A328" s="166">
        <v>153</v>
      </c>
      <c r="B328" s="167" t="s">
        <v>217</v>
      </c>
      <c r="C328" s="168" t="s">
        <v>218</v>
      </c>
      <c r="D328" s="169" t="s">
        <v>208</v>
      </c>
      <c r="E328" s="170">
        <v>1.36</v>
      </c>
      <c r="F328" s="206"/>
      <c r="G328" s="171">
        <f t="shared" si="36"/>
        <v>0</v>
      </c>
      <c r="O328" s="165">
        <v>2</v>
      </c>
      <c r="AA328" s="143">
        <v>8</v>
      </c>
      <c r="AB328" s="143">
        <v>0</v>
      </c>
      <c r="AC328" s="143">
        <v>3</v>
      </c>
      <c r="AZ328" s="143">
        <v>2</v>
      </c>
      <c r="BA328" s="143">
        <f t="shared" si="37"/>
        <v>0</v>
      </c>
      <c r="BB328" s="143">
        <f t="shared" si="38"/>
        <v>0</v>
      </c>
      <c r="BC328" s="143">
        <f t="shared" si="39"/>
        <v>0</v>
      </c>
      <c r="BD328" s="143">
        <f t="shared" si="40"/>
        <v>0</v>
      </c>
      <c r="BE328" s="143">
        <f t="shared" si="41"/>
        <v>0</v>
      </c>
      <c r="CA328" s="172">
        <v>8</v>
      </c>
      <c r="CB328" s="172">
        <v>0</v>
      </c>
      <c r="CZ328" s="143">
        <v>0</v>
      </c>
    </row>
    <row r="329" spans="1:104" x14ac:dyDescent="0.2">
      <c r="A329" s="166">
        <v>154</v>
      </c>
      <c r="B329" s="167" t="s">
        <v>219</v>
      </c>
      <c r="C329" s="168" t="s">
        <v>220</v>
      </c>
      <c r="D329" s="169" t="s">
        <v>208</v>
      </c>
      <c r="E329" s="170">
        <v>1.36</v>
      </c>
      <c r="F329" s="206"/>
      <c r="G329" s="171">
        <f t="shared" si="36"/>
        <v>0</v>
      </c>
      <c r="O329" s="165">
        <v>2</v>
      </c>
      <c r="AA329" s="143">
        <v>8</v>
      </c>
      <c r="AB329" s="143">
        <v>0</v>
      </c>
      <c r="AC329" s="143">
        <v>3</v>
      </c>
      <c r="AZ329" s="143">
        <v>2</v>
      </c>
      <c r="BA329" s="143">
        <f t="shared" si="37"/>
        <v>0</v>
      </c>
      <c r="BB329" s="143">
        <f t="shared" si="38"/>
        <v>0</v>
      </c>
      <c r="BC329" s="143">
        <f t="shared" si="39"/>
        <v>0</v>
      </c>
      <c r="BD329" s="143">
        <f t="shared" si="40"/>
        <v>0</v>
      </c>
      <c r="BE329" s="143">
        <f t="shared" si="41"/>
        <v>0</v>
      </c>
      <c r="CA329" s="172">
        <v>8</v>
      </c>
      <c r="CB329" s="172">
        <v>0</v>
      </c>
      <c r="CZ329" s="143">
        <v>0</v>
      </c>
    </row>
    <row r="330" spans="1:104" x14ac:dyDescent="0.2">
      <c r="A330" s="166">
        <v>155</v>
      </c>
      <c r="B330" s="167" t="s">
        <v>221</v>
      </c>
      <c r="C330" s="168" t="s">
        <v>222</v>
      </c>
      <c r="D330" s="169" t="s">
        <v>208</v>
      </c>
      <c r="E330" s="170">
        <v>1.36</v>
      </c>
      <c r="F330" s="206"/>
      <c r="G330" s="171">
        <f t="shared" si="36"/>
        <v>0</v>
      </c>
      <c r="O330" s="165">
        <v>2</v>
      </c>
      <c r="AA330" s="143">
        <v>8</v>
      </c>
      <c r="AB330" s="143">
        <v>0</v>
      </c>
      <c r="AC330" s="143">
        <v>3</v>
      </c>
      <c r="AZ330" s="143">
        <v>2</v>
      </c>
      <c r="BA330" s="143">
        <f t="shared" si="37"/>
        <v>0</v>
      </c>
      <c r="BB330" s="143">
        <f t="shared" si="38"/>
        <v>0</v>
      </c>
      <c r="BC330" s="143">
        <f t="shared" si="39"/>
        <v>0</v>
      </c>
      <c r="BD330" s="143">
        <f t="shared" si="40"/>
        <v>0</v>
      </c>
      <c r="BE330" s="143">
        <f t="shared" si="41"/>
        <v>0</v>
      </c>
      <c r="CA330" s="172">
        <v>8</v>
      </c>
      <c r="CB330" s="172">
        <v>0</v>
      </c>
      <c r="CZ330" s="143">
        <v>0</v>
      </c>
    </row>
    <row r="331" spans="1:104" x14ac:dyDescent="0.2">
      <c r="A331" s="166">
        <v>156</v>
      </c>
      <c r="B331" s="167" t="s">
        <v>461</v>
      </c>
      <c r="C331" s="168" t="s">
        <v>462</v>
      </c>
      <c r="D331" s="169" t="s">
        <v>208</v>
      </c>
      <c r="E331" s="170">
        <v>1.36</v>
      </c>
      <c r="F331" s="206"/>
      <c r="G331" s="171">
        <f t="shared" si="36"/>
        <v>0</v>
      </c>
      <c r="O331" s="165">
        <v>2</v>
      </c>
      <c r="AA331" s="143">
        <v>8</v>
      </c>
      <c r="AB331" s="143">
        <v>0</v>
      </c>
      <c r="AC331" s="143">
        <v>3</v>
      </c>
      <c r="AZ331" s="143">
        <v>2</v>
      </c>
      <c r="BA331" s="143">
        <f t="shared" si="37"/>
        <v>0</v>
      </c>
      <c r="BB331" s="143">
        <f t="shared" si="38"/>
        <v>0</v>
      </c>
      <c r="BC331" s="143">
        <f t="shared" si="39"/>
        <v>0</v>
      </c>
      <c r="BD331" s="143">
        <f t="shared" si="40"/>
        <v>0</v>
      </c>
      <c r="BE331" s="143">
        <f t="shared" si="41"/>
        <v>0</v>
      </c>
      <c r="CA331" s="172">
        <v>8</v>
      </c>
      <c r="CB331" s="172">
        <v>0</v>
      </c>
      <c r="CZ331" s="143">
        <v>0</v>
      </c>
    </row>
    <row r="332" spans="1:104" x14ac:dyDescent="0.2">
      <c r="A332" s="179"/>
      <c r="B332" s="180" t="s">
        <v>75</v>
      </c>
      <c r="C332" s="181" t="str">
        <f>CONCATENATE(B267," ",C267)</f>
        <v>781 Obklady keramické</v>
      </c>
      <c r="D332" s="182"/>
      <c r="E332" s="183"/>
      <c r="F332" s="184"/>
      <c r="G332" s="185">
        <f>SUM(G267:G331)</f>
        <v>0</v>
      </c>
      <c r="O332" s="165">
        <v>4</v>
      </c>
      <c r="BA332" s="186">
        <f>SUM(BA267:BA331)</f>
        <v>0</v>
      </c>
      <c r="BB332" s="186">
        <f>SUM(BB267:BB331)</f>
        <v>0</v>
      </c>
      <c r="BC332" s="186">
        <f>SUM(BC267:BC331)</f>
        <v>0</v>
      </c>
      <c r="BD332" s="186">
        <f>SUM(BD267:BD331)</f>
        <v>0</v>
      </c>
      <c r="BE332" s="186">
        <f>SUM(BE267:BE331)</f>
        <v>0</v>
      </c>
    </row>
    <row r="333" spans="1:104" x14ac:dyDescent="0.2">
      <c r="A333" s="158" t="s">
        <v>74</v>
      </c>
      <c r="B333" s="159" t="s">
        <v>463</v>
      </c>
      <c r="C333" s="160" t="s">
        <v>464</v>
      </c>
      <c r="D333" s="161"/>
      <c r="E333" s="162"/>
      <c r="F333" s="162"/>
      <c r="G333" s="163"/>
      <c r="H333" s="164"/>
      <c r="I333" s="164"/>
      <c r="O333" s="165">
        <v>1</v>
      </c>
    </row>
    <row r="334" spans="1:104" x14ac:dyDescent="0.2">
      <c r="A334" s="166">
        <v>157</v>
      </c>
      <c r="B334" s="167" t="s">
        <v>465</v>
      </c>
      <c r="C334" s="168" t="s">
        <v>466</v>
      </c>
      <c r="D334" s="169" t="s">
        <v>85</v>
      </c>
      <c r="E334" s="170">
        <v>20</v>
      </c>
      <c r="F334" s="206"/>
      <c r="G334" s="171">
        <f>E334*F334</f>
        <v>0</v>
      </c>
      <c r="O334" s="165">
        <v>2</v>
      </c>
      <c r="AA334" s="143">
        <v>1</v>
      </c>
      <c r="AB334" s="143">
        <v>7</v>
      </c>
      <c r="AC334" s="143">
        <v>7</v>
      </c>
      <c r="AZ334" s="143">
        <v>2</v>
      </c>
      <c r="BA334" s="143">
        <f>IF(AZ334=1,G334,0)</f>
        <v>0</v>
      </c>
      <c r="BB334" s="143">
        <f>IF(AZ334=2,G334,0)</f>
        <v>0</v>
      </c>
      <c r="BC334" s="143">
        <f>IF(AZ334=3,G334,0)</f>
        <v>0</v>
      </c>
      <c r="BD334" s="143">
        <f>IF(AZ334=4,G334,0)</f>
        <v>0</v>
      </c>
      <c r="BE334" s="143">
        <f>IF(AZ334=5,G334,0)</f>
        <v>0</v>
      </c>
      <c r="CA334" s="172">
        <v>1</v>
      </c>
      <c r="CB334" s="172">
        <v>7</v>
      </c>
      <c r="CZ334" s="143">
        <v>3.6999999999999999E-4</v>
      </c>
    </row>
    <row r="335" spans="1:104" x14ac:dyDescent="0.2">
      <c r="A335" s="173"/>
      <c r="B335" s="175"/>
      <c r="C335" s="230" t="s">
        <v>538</v>
      </c>
      <c r="D335" s="231"/>
      <c r="E335" s="176">
        <v>20</v>
      </c>
      <c r="F335" s="177"/>
      <c r="G335" s="178"/>
      <c r="O335" s="165"/>
      <c r="CA335" s="172"/>
      <c r="CB335" s="172"/>
    </row>
    <row r="336" spans="1:104" x14ac:dyDescent="0.2">
      <c r="A336" s="179"/>
      <c r="B336" s="180" t="s">
        <v>75</v>
      </c>
      <c r="C336" s="181" t="str">
        <f>CONCATENATE(B333," ",C333)</f>
        <v>783 Nátěry</v>
      </c>
      <c r="D336" s="182"/>
      <c r="E336" s="183"/>
      <c r="F336" s="184"/>
      <c r="G336" s="185">
        <f>SUM(G333:G334)</f>
        <v>0</v>
      </c>
      <c r="O336" s="165">
        <v>4</v>
      </c>
      <c r="BA336" s="186">
        <f>SUM(BA333:BA334)</f>
        <v>0</v>
      </c>
      <c r="BB336" s="186">
        <f>SUM(BB333:BB334)</f>
        <v>0</v>
      </c>
      <c r="BC336" s="186">
        <f>SUM(BC333:BC334)</f>
        <v>0</v>
      </c>
      <c r="BD336" s="186">
        <f>SUM(BD333:BD334)</f>
        <v>0</v>
      </c>
      <c r="BE336" s="186">
        <f>SUM(BE333:BE334)</f>
        <v>0</v>
      </c>
    </row>
    <row r="337" spans="1:104" x14ac:dyDescent="0.2">
      <c r="A337" s="158" t="s">
        <v>74</v>
      </c>
      <c r="B337" s="159" t="s">
        <v>467</v>
      </c>
      <c r="C337" s="160" t="s">
        <v>468</v>
      </c>
      <c r="D337" s="161"/>
      <c r="E337" s="162"/>
      <c r="F337" s="162"/>
      <c r="G337" s="163"/>
      <c r="H337" s="164"/>
      <c r="I337" s="164"/>
      <c r="O337" s="165">
        <v>1</v>
      </c>
    </row>
    <row r="338" spans="1:104" ht="22.5" x14ac:dyDescent="0.2">
      <c r="A338" s="166">
        <v>158</v>
      </c>
      <c r="B338" s="167" t="s">
        <v>469</v>
      </c>
      <c r="C338" s="168" t="s">
        <v>470</v>
      </c>
      <c r="D338" s="169" t="s">
        <v>85</v>
      </c>
      <c r="E338" s="170">
        <v>50</v>
      </c>
      <c r="F338" s="206"/>
      <c r="G338" s="171">
        <f>E338*F338</f>
        <v>0</v>
      </c>
      <c r="O338" s="165">
        <v>2</v>
      </c>
      <c r="AA338" s="143">
        <v>1</v>
      </c>
      <c r="AB338" s="143">
        <v>7</v>
      </c>
      <c r="AC338" s="143">
        <v>7</v>
      </c>
      <c r="AZ338" s="143">
        <v>2</v>
      </c>
      <c r="BA338" s="143">
        <f>IF(AZ338=1,G338,0)</f>
        <v>0</v>
      </c>
      <c r="BB338" s="143">
        <f>IF(AZ338=2,G338,0)</f>
        <v>0</v>
      </c>
      <c r="BC338" s="143">
        <f>IF(AZ338=3,G338,0)</f>
        <v>0</v>
      </c>
      <c r="BD338" s="143">
        <f>IF(AZ338=4,G338,0)</f>
        <v>0</v>
      </c>
      <c r="BE338" s="143">
        <f>IF(AZ338=5,G338,0)</f>
        <v>0</v>
      </c>
      <c r="CA338" s="172">
        <v>1</v>
      </c>
      <c r="CB338" s="172">
        <v>7</v>
      </c>
      <c r="CZ338" s="143">
        <v>2.0000000000000002E-5</v>
      </c>
    </row>
    <row r="339" spans="1:104" x14ac:dyDescent="0.2">
      <c r="A339" s="173"/>
      <c r="B339" s="175"/>
      <c r="C339" s="230" t="s">
        <v>471</v>
      </c>
      <c r="D339" s="231"/>
      <c r="E339" s="176">
        <v>0</v>
      </c>
      <c r="F339" s="177"/>
      <c r="G339" s="178"/>
      <c r="M339" s="174" t="s">
        <v>471</v>
      </c>
      <c r="O339" s="165"/>
    </row>
    <row r="340" spans="1:104" x14ac:dyDescent="0.2">
      <c r="A340" s="173"/>
      <c r="B340" s="175"/>
      <c r="C340" s="230" t="s">
        <v>472</v>
      </c>
      <c r="D340" s="231"/>
      <c r="E340" s="176">
        <v>50</v>
      </c>
      <c r="F340" s="177"/>
      <c r="G340" s="178"/>
      <c r="M340" s="174" t="s">
        <v>472</v>
      </c>
      <c r="O340" s="165"/>
    </row>
    <row r="341" spans="1:104" x14ac:dyDescent="0.2">
      <c r="A341" s="166">
        <v>159</v>
      </c>
      <c r="B341" s="167" t="s">
        <v>473</v>
      </c>
      <c r="C341" s="168" t="s">
        <v>474</v>
      </c>
      <c r="D341" s="169" t="s">
        <v>85</v>
      </c>
      <c r="E341" s="170">
        <v>10.222</v>
      </c>
      <c r="F341" s="206"/>
      <c r="G341" s="171">
        <f>E341*F341</f>
        <v>0</v>
      </c>
      <c r="O341" s="165">
        <v>2</v>
      </c>
      <c r="AA341" s="143">
        <v>1</v>
      </c>
      <c r="AB341" s="143">
        <v>7</v>
      </c>
      <c r="AC341" s="143">
        <v>7</v>
      </c>
      <c r="AZ341" s="143">
        <v>2</v>
      </c>
      <c r="BA341" s="143">
        <f>IF(AZ341=1,G341,0)</f>
        <v>0</v>
      </c>
      <c r="BB341" s="143">
        <f>IF(AZ341=2,G341,0)</f>
        <v>0</v>
      </c>
      <c r="BC341" s="143">
        <f>IF(AZ341=3,G341,0)</f>
        <v>0</v>
      </c>
      <c r="BD341" s="143">
        <f>IF(AZ341=4,G341,0)</f>
        <v>0</v>
      </c>
      <c r="BE341" s="143">
        <f>IF(AZ341=5,G341,0)</f>
        <v>0</v>
      </c>
      <c r="CA341" s="172">
        <v>1</v>
      </c>
      <c r="CB341" s="172">
        <v>7</v>
      </c>
      <c r="CZ341" s="143">
        <v>1.8E-3</v>
      </c>
    </row>
    <row r="342" spans="1:104" x14ac:dyDescent="0.2">
      <c r="A342" s="173"/>
      <c r="B342" s="175"/>
      <c r="C342" s="230" t="s">
        <v>475</v>
      </c>
      <c r="D342" s="231"/>
      <c r="E342" s="176">
        <v>0</v>
      </c>
      <c r="F342" s="177"/>
      <c r="G342" s="178"/>
      <c r="M342" s="174" t="s">
        <v>475</v>
      </c>
      <c r="O342" s="165"/>
    </row>
    <row r="343" spans="1:104" x14ac:dyDescent="0.2">
      <c r="A343" s="173"/>
      <c r="B343" s="175"/>
      <c r="C343" s="230" t="s">
        <v>476</v>
      </c>
      <c r="D343" s="231"/>
      <c r="E343" s="176">
        <v>18.308</v>
      </c>
      <c r="F343" s="177"/>
      <c r="G343" s="178"/>
      <c r="M343" s="174" t="s">
        <v>476</v>
      </c>
      <c r="O343" s="165"/>
    </row>
    <row r="344" spans="1:104" x14ac:dyDescent="0.2">
      <c r="A344" s="173"/>
      <c r="B344" s="175"/>
      <c r="C344" s="230" t="s">
        <v>109</v>
      </c>
      <c r="D344" s="231"/>
      <c r="E344" s="176">
        <v>-1.3520000000000001</v>
      </c>
      <c r="F344" s="177"/>
      <c r="G344" s="178"/>
      <c r="M344" s="174" t="s">
        <v>109</v>
      </c>
      <c r="O344" s="165"/>
    </row>
    <row r="345" spans="1:104" x14ac:dyDescent="0.2">
      <c r="A345" s="173"/>
      <c r="B345" s="175"/>
      <c r="C345" s="230" t="s">
        <v>110</v>
      </c>
      <c r="D345" s="231"/>
      <c r="E345" s="176">
        <v>-3.1240000000000001</v>
      </c>
      <c r="F345" s="177"/>
      <c r="G345" s="178"/>
      <c r="M345" s="174" t="s">
        <v>110</v>
      </c>
      <c r="O345" s="165"/>
    </row>
    <row r="346" spans="1:104" x14ac:dyDescent="0.2">
      <c r="A346" s="173"/>
      <c r="B346" s="175"/>
      <c r="C346" s="230" t="s">
        <v>111</v>
      </c>
      <c r="D346" s="231"/>
      <c r="E346" s="176">
        <v>-2.0699999999999998</v>
      </c>
      <c r="F346" s="177"/>
      <c r="G346" s="178"/>
      <c r="M346" s="174" t="s">
        <v>111</v>
      </c>
      <c r="O346" s="165"/>
    </row>
    <row r="347" spans="1:104" x14ac:dyDescent="0.2">
      <c r="A347" s="173"/>
      <c r="B347" s="175"/>
      <c r="C347" s="230" t="s">
        <v>112</v>
      </c>
      <c r="D347" s="231"/>
      <c r="E347" s="176">
        <v>-1.54</v>
      </c>
      <c r="F347" s="177"/>
      <c r="G347" s="178"/>
      <c r="M347" s="174" t="s">
        <v>112</v>
      </c>
      <c r="O347" s="165"/>
    </row>
    <row r="348" spans="1:104" x14ac:dyDescent="0.2">
      <c r="A348" s="166">
        <v>160</v>
      </c>
      <c r="B348" s="167" t="s">
        <v>477</v>
      </c>
      <c r="C348" s="168" t="s">
        <v>535</v>
      </c>
      <c r="D348" s="169" t="s">
        <v>85</v>
      </c>
      <c r="E348" s="170">
        <v>90.84</v>
      </c>
      <c r="F348" s="206"/>
      <c r="G348" s="171">
        <f>E348*F348</f>
        <v>0</v>
      </c>
      <c r="O348" s="165">
        <v>2</v>
      </c>
      <c r="AA348" s="143">
        <v>1</v>
      </c>
      <c r="AB348" s="143">
        <v>7</v>
      </c>
      <c r="AC348" s="143">
        <v>7</v>
      </c>
      <c r="AZ348" s="143">
        <v>2</v>
      </c>
      <c r="BA348" s="143">
        <f>IF(AZ348=1,G348,0)</f>
        <v>0</v>
      </c>
      <c r="BB348" s="143">
        <f>IF(AZ348=2,G348,0)</f>
        <v>0</v>
      </c>
      <c r="BC348" s="143">
        <f>IF(AZ348=3,G348,0)</f>
        <v>0</v>
      </c>
      <c r="BD348" s="143">
        <f>IF(AZ348=4,G348,0)</f>
        <v>0</v>
      </c>
      <c r="BE348" s="143">
        <f>IF(AZ348=5,G348,0)</f>
        <v>0</v>
      </c>
      <c r="CA348" s="172">
        <v>1</v>
      </c>
      <c r="CB348" s="172">
        <v>7</v>
      </c>
      <c r="CZ348" s="143">
        <v>6.9999999999999994E-5</v>
      </c>
    </row>
    <row r="349" spans="1:104" x14ac:dyDescent="0.2">
      <c r="A349" s="173"/>
      <c r="B349" s="175"/>
      <c r="C349" s="230" t="s">
        <v>478</v>
      </c>
      <c r="D349" s="231"/>
      <c r="E349" s="176">
        <v>16.28</v>
      </c>
      <c r="F349" s="177"/>
      <c r="G349" s="178"/>
      <c r="M349" s="174" t="s">
        <v>478</v>
      </c>
      <c r="O349" s="165"/>
    </row>
    <row r="350" spans="1:104" x14ac:dyDescent="0.2">
      <c r="A350" s="173"/>
      <c r="B350" s="175"/>
      <c r="C350" s="230" t="s">
        <v>479</v>
      </c>
      <c r="D350" s="231"/>
      <c r="E350" s="176">
        <v>3.3</v>
      </c>
      <c r="F350" s="177"/>
      <c r="G350" s="178"/>
      <c r="M350" s="174" t="s">
        <v>479</v>
      </c>
      <c r="O350" s="165"/>
    </row>
    <row r="351" spans="1:104" x14ac:dyDescent="0.2">
      <c r="A351" s="173"/>
      <c r="B351" s="175"/>
      <c r="C351" s="230" t="s">
        <v>480</v>
      </c>
      <c r="D351" s="231"/>
      <c r="E351" s="176">
        <v>44.4</v>
      </c>
      <c r="F351" s="177"/>
      <c r="G351" s="178"/>
      <c r="M351" s="174" t="s">
        <v>480</v>
      </c>
      <c r="O351" s="165"/>
    </row>
    <row r="352" spans="1:104" x14ac:dyDescent="0.2">
      <c r="A352" s="173"/>
      <c r="B352" s="175"/>
      <c r="C352" s="230" t="s">
        <v>481</v>
      </c>
      <c r="D352" s="231"/>
      <c r="E352" s="176">
        <v>3.18</v>
      </c>
      <c r="F352" s="177"/>
      <c r="G352" s="178"/>
      <c r="M352" s="174" t="s">
        <v>481</v>
      </c>
      <c r="O352" s="165"/>
    </row>
    <row r="353" spans="1:104" x14ac:dyDescent="0.2">
      <c r="A353" s="173"/>
      <c r="B353" s="175"/>
      <c r="C353" s="230" t="s">
        <v>482</v>
      </c>
      <c r="D353" s="231"/>
      <c r="E353" s="176">
        <v>23.68</v>
      </c>
      <c r="F353" s="177"/>
      <c r="G353" s="178"/>
      <c r="M353" s="174" t="s">
        <v>482</v>
      </c>
      <c r="O353" s="165"/>
    </row>
    <row r="354" spans="1:104" x14ac:dyDescent="0.2">
      <c r="A354" s="166">
        <v>161</v>
      </c>
      <c r="B354" s="167" t="s">
        <v>483</v>
      </c>
      <c r="C354" s="168" t="s">
        <v>484</v>
      </c>
      <c r="D354" s="169" t="s">
        <v>85</v>
      </c>
      <c r="E354" s="170">
        <v>1180</v>
      </c>
      <c r="F354" s="206"/>
      <c r="G354" s="171">
        <f>E354*F354</f>
        <v>0</v>
      </c>
      <c r="O354" s="165">
        <v>2</v>
      </c>
      <c r="AA354" s="143">
        <v>1</v>
      </c>
      <c r="AB354" s="143">
        <v>7</v>
      </c>
      <c r="AC354" s="143">
        <v>7</v>
      </c>
      <c r="AZ354" s="143">
        <v>2</v>
      </c>
      <c r="BA354" s="143">
        <f>IF(AZ354=1,G354,0)</f>
        <v>0</v>
      </c>
      <c r="BB354" s="143">
        <f>IF(AZ354=2,G354,0)</f>
        <v>0</v>
      </c>
      <c r="BC354" s="143">
        <f>IF(AZ354=3,G354,0)</f>
        <v>0</v>
      </c>
      <c r="BD354" s="143">
        <f>IF(AZ354=4,G354,0)</f>
        <v>0</v>
      </c>
      <c r="BE354" s="143">
        <f>IF(AZ354=5,G354,0)</f>
        <v>0</v>
      </c>
      <c r="CA354" s="172">
        <v>1</v>
      </c>
      <c r="CB354" s="172">
        <v>7</v>
      </c>
      <c r="CZ354" s="143">
        <v>1.3999999999999999E-4</v>
      </c>
    </row>
    <row r="355" spans="1:104" x14ac:dyDescent="0.2">
      <c r="A355" s="166">
        <v>162</v>
      </c>
      <c r="B355" s="167" t="s">
        <v>485</v>
      </c>
      <c r="C355" s="168" t="s">
        <v>486</v>
      </c>
      <c r="D355" s="169" t="s">
        <v>85</v>
      </c>
      <c r="E355" s="170">
        <v>590</v>
      </c>
      <c r="F355" s="206"/>
      <c r="G355" s="171">
        <f>E355*F355</f>
        <v>0</v>
      </c>
      <c r="O355" s="165">
        <v>2</v>
      </c>
      <c r="AA355" s="143">
        <v>1</v>
      </c>
      <c r="AB355" s="143">
        <v>7</v>
      </c>
      <c r="AC355" s="143">
        <v>7</v>
      </c>
      <c r="AZ355" s="143">
        <v>2</v>
      </c>
      <c r="BA355" s="143">
        <f>IF(AZ355=1,G355,0)</f>
        <v>0</v>
      </c>
      <c r="BB355" s="143">
        <f>IF(AZ355=2,G355,0)</f>
        <v>0</v>
      </c>
      <c r="BC355" s="143">
        <f>IF(AZ355=3,G355,0)</f>
        <v>0</v>
      </c>
      <c r="BD355" s="143">
        <f>IF(AZ355=4,G355,0)</f>
        <v>0</v>
      </c>
      <c r="BE355" s="143">
        <f>IF(AZ355=5,G355,0)</f>
        <v>0</v>
      </c>
      <c r="CA355" s="172">
        <v>1</v>
      </c>
      <c r="CB355" s="172">
        <v>7</v>
      </c>
      <c r="CZ355" s="143">
        <v>0</v>
      </c>
    </row>
    <row r="356" spans="1:104" x14ac:dyDescent="0.2">
      <c r="A356" s="166">
        <v>163</v>
      </c>
      <c r="B356" s="167" t="s">
        <v>487</v>
      </c>
      <c r="C356" s="168" t="s">
        <v>488</v>
      </c>
      <c r="D356" s="169" t="s">
        <v>85</v>
      </c>
      <c r="E356" s="170">
        <v>10.222</v>
      </c>
      <c r="F356" s="206"/>
      <c r="G356" s="171">
        <f>E356*F356</f>
        <v>0</v>
      </c>
      <c r="O356" s="165">
        <v>2</v>
      </c>
      <c r="AA356" s="143">
        <v>1</v>
      </c>
      <c r="AB356" s="143">
        <v>7</v>
      </c>
      <c r="AC356" s="143">
        <v>7</v>
      </c>
      <c r="AZ356" s="143">
        <v>2</v>
      </c>
      <c r="BA356" s="143">
        <f>IF(AZ356=1,G356,0)</f>
        <v>0</v>
      </c>
      <c r="BB356" s="143">
        <f>IF(AZ356=2,G356,0)</f>
        <v>0</v>
      </c>
      <c r="BC356" s="143">
        <f>IF(AZ356=3,G356,0)</f>
        <v>0</v>
      </c>
      <c r="BD356" s="143">
        <f>IF(AZ356=4,G356,0)</f>
        <v>0</v>
      </c>
      <c r="BE356" s="143">
        <f>IF(AZ356=5,G356,0)</f>
        <v>0</v>
      </c>
      <c r="CA356" s="172">
        <v>1</v>
      </c>
      <c r="CB356" s="172">
        <v>7</v>
      </c>
      <c r="CZ356" s="143">
        <v>5.5000000000000003E-4</v>
      </c>
    </row>
    <row r="357" spans="1:104" x14ac:dyDescent="0.2">
      <c r="A357" s="173"/>
      <c r="B357" s="175"/>
      <c r="C357" s="230" t="s">
        <v>489</v>
      </c>
      <c r="D357" s="231"/>
      <c r="E357" s="176">
        <v>10.222</v>
      </c>
      <c r="F357" s="177"/>
      <c r="G357" s="178"/>
      <c r="M357" s="174" t="s">
        <v>489</v>
      </c>
      <c r="O357" s="165"/>
    </row>
    <row r="358" spans="1:104" x14ac:dyDescent="0.2">
      <c r="A358" s="179"/>
      <c r="B358" s="180" t="s">
        <v>75</v>
      </c>
      <c r="C358" s="181" t="str">
        <f>CONCATENATE(B337," ",C337)</f>
        <v>784 Malby</v>
      </c>
      <c r="D358" s="182"/>
      <c r="E358" s="183"/>
      <c r="F358" s="184"/>
      <c r="G358" s="185">
        <f>SUM(G337:G357)</f>
        <v>0</v>
      </c>
      <c r="O358" s="165">
        <v>4</v>
      </c>
      <c r="BA358" s="186">
        <f>SUM(BA337:BA357)</f>
        <v>0</v>
      </c>
      <c r="BB358" s="186">
        <f>SUM(BB337:BB357)</f>
        <v>0</v>
      </c>
      <c r="BC358" s="186">
        <f>SUM(BC337:BC357)</f>
        <v>0</v>
      </c>
      <c r="BD358" s="186">
        <f>SUM(BD337:BD357)</f>
        <v>0</v>
      </c>
      <c r="BE358" s="186">
        <f>SUM(BE337:BE357)</f>
        <v>0</v>
      </c>
    </row>
    <row r="359" spans="1:104" x14ac:dyDescent="0.2">
      <c r="A359" s="158" t="s">
        <v>74</v>
      </c>
      <c r="B359" s="159" t="s">
        <v>490</v>
      </c>
      <c r="C359" s="160" t="s">
        <v>491</v>
      </c>
      <c r="D359" s="161"/>
      <c r="E359" s="162"/>
      <c r="F359" s="162"/>
      <c r="G359" s="163"/>
      <c r="H359" s="164"/>
      <c r="I359" s="164"/>
      <c r="O359" s="165">
        <v>1</v>
      </c>
    </row>
    <row r="360" spans="1:104" ht="22.5" x14ac:dyDescent="0.2">
      <c r="A360" s="166">
        <v>164</v>
      </c>
      <c r="B360" s="167" t="s">
        <v>492</v>
      </c>
      <c r="C360" s="168" t="s">
        <v>493</v>
      </c>
      <c r="D360" s="169" t="s">
        <v>97</v>
      </c>
      <c r="E360" s="170">
        <v>1</v>
      </c>
      <c r="F360" s="206"/>
      <c r="G360" s="171">
        <f>E360*F360</f>
        <v>0</v>
      </c>
      <c r="O360" s="165">
        <v>2</v>
      </c>
      <c r="AA360" s="143">
        <v>1</v>
      </c>
      <c r="AB360" s="143">
        <v>7</v>
      </c>
      <c r="AC360" s="143">
        <v>7</v>
      </c>
      <c r="AZ360" s="143">
        <v>2</v>
      </c>
      <c r="BA360" s="143">
        <f>IF(AZ360=1,G360,0)</f>
        <v>0</v>
      </c>
      <c r="BB360" s="143">
        <f>IF(AZ360=2,G360,0)</f>
        <v>0</v>
      </c>
      <c r="BC360" s="143">
        <f>IF(AZ360=3,G360,0)</f>
        <v>0</v>
      </c>
      <c r="BD360" s="143">
        <f>IF(AZ360=4,G360,0)</f>
        <v>0</v>
      </c>
      <c r="BE360" s="143">
        <f>IF(AZ360=5,G360,0)</f>
        <v>0</v>
      </c>
      <c r="CA360" s="172">
        <v>1</v>
      </c>
      <c r="CB360" s="172">
        <v>7</v>
      </c>
      <c r="CZ360" s="143">
        <v>4.5199999999999997E-3</v>
      </c>
    </row>
    <row r="361" spans="1:104" ht="22.5" x14ac:dyDescent="0.2">
      <c r="A361" s="166">
        <v>165</v>
      </c>
      <c r="B361" s="167" t="s">
        <v>494</v>
      </c>
      <c r="C361" s="168" t="s">
        <v>495</v>
      </c>
      <c r="D361" s="169" t="s">
        <v>97</v>
      </c>
      <c r="E361" s="170">
        <v>1</v>
      </c>
      <c r="F361" s="206"/>
      <c r="G361" s="171">
        <f>E361*F361</f>
        <v>0</v>
      </c>
      <c r="O361" s="165">
        <v>2</v>
      </c>
      <c r="AA361" s="143">
        <v>1</v>
      </c>
      <c r="AB361" s="143">
        <v>7</v>
      </c>
      <c r="AC361" s="143">
        <v>7</v>
      </c>
      <c r="AZ361" s="143">
        <v>2</v>
      </c>
      <c r="BA361" s="143">
        <f>IF(AZ361=1,G361,0)</f>
        <v>0</v>
      </c>
      <c r="BB361" s="143">
        <f>IF(AZ361=2,G361,0)</f>
        <v>0</v>
      </c>
      <c r="BC361" s="143">
        <f>IF(AZ361=3,G361,0)</f>
        <v>0</v>
      </c>
      <c r="BD361" s="143">
        <f>IF(AZ361=4,G361,0)</f>
        <v>0</v>
      </c>
      <c r="BE361" s="143">
        <f>IF(AZ361=5,G361,0)</f>
        <v>0</v>
      </c>
      <c r="CA361" s="172">
        <v>1</v>
      </c>
      <c r="CB361" s="172">
        <v>7</v>
      </c>
      <c r="CZ361" s="143">
        <v>1.6199999999999999E-2</v>
      </c>
    </row>
    <row r="362" spans="1:104" x14ac:dyDescent="0.2">
      <c r="A362" s="166">
        <v>166</v>
      </c>
      <c r="B362" s="167" t="s">
        <v>496</v>
      </c>
      <c r="C362" s="168" t="s">
        <v>497</v>
      </c>
      <c r="D362" s="169" t="s">
        <v>208</v>
      </c>
      <c r="E362" s="170">
        <v>2.0719999999999999E-2</v>
      </c>
      <c r="F362" s="206"/>
      <c r="G362" s="171">
        <f>E362*F362</f>
        <v>0</v>
      </c>
      <c r="O362" s="165">
        <v>2</v>
      </c>
      <c r="AA362" s="143">
        <v>7</v>
      </c>
      <c r="AB362" s="143">
        <v>1001</v>
      </c>
      <c r="AC362" s="143">
        <v>5</v>
      </c>
      <c r="AZ362" s="143">
        <v>2</v>
      </c>
      <c r="BA362" s="143">
        <f>IF(AZ362=1,G362,0)</f>
        <v>0</v>
      </c>
      <c r="BB362" s="143">
        <f>IF(AZ362=2,G362,0)</f>
        <v>0</v>
      </c>
      <c r="BC362" s="143">
        <f>IF(AZ362=3,G362,0)</f>
        <v>0</v>
      </c>
      <c r="BD362" s="143">
        <f>IF(AZ362=4,G362,0)</f>
        <v>0</v>
      </c>
      <c r="BE362" s="143">
        <f>IF(AZ362=5,G362,0)</f>
        <v>0</v>
      </c>
      <c r="CA362" s="172">
        <v>7</v>
      </c>
      <c r="CB362" s="172">
        <v>1001</v>
      </c>
      <c r="CZ362" s="143">
        <v>0</v>
      </c>
    </row>
    <row r="363" spans="1:104" x14ac:dyDescent="0.2">
      <c r="A363" s="179"/>
      <c r="B363" s="180" t="s">
        <v>75</v>
      </c>
      <c r="C363" s="181" t="str">
        <f>CONCATENATE(B359," ",C359)</f>
        <v>786 Čalounické úpravy</v>
      </c>
      <c r="D363" s="182"/>
      <c r="E363" s="183"/>
      <c r="F363" s="184"/>
      <c r="G363" s="185">
        <f>SUM(G359:G362)</f>
        <v>0</v>
      </c>
      <c r="O363" s="165">
        <v>4</v>
      </c>
      <c r="BA363" s="186">
        <f>SUM(BA359:BA362)</f>
        <v>0</v>
      </c>
      <c r="BB363" s="186">
        <f>SUM(BB359:BB362)</f>
        <v>0</v>
      </c>
      <c r="BC363" s="186">
        <f>SUM(BC359:BC362)</f>
        <v>0</v>
      </c>
      <c r="BD363" s="186">
        <f>SUM(BD359:BD362)</f>
        <v>0</v>
      </c>
      <c r="BE363" s="186">
        <f>SUM(BE359:BE362)</f>
        <v>0</v>
      </c>
    </row>
    <row r="364" spans="1:104" x14ac:dyDescent="0.2">
      <c r="A364" s="158" t="s">
        <v>74</v>
      </c>
      <c r="B364" s="159" t="s">
        <v>498</v>
      </c>
      <c r="C364" s="160" t="s">
        <v>499</v>
      </c>
      <c r="D364" s="161"/>
      <c r="E364" s="162"/>
      <c r="F364" s="162"/>
      <c r="G364" s="163"/>
      <c r="H364" s="164"/>
      <c r="I364" s="164"/>
      <c r="O364" s="165">
        <v>1</v>
      </c>
    </row>
    <row r="365" spans="1:104" x14ac:dyDescent="0.2">
      <c r="A365" s="166">
        <v>167</v>
      </c>
      <c r="B365" s="167" t="s">
        <v>500</v>
      </c>
      <c r="C365" s="168" t="s">
        <v>556</v>
      </c>
      <c r="D365" s="169" t="s">
        <v>97</v>
      </c>
      <c r="E365" s="170">
        <v>1</v>
      </c>
      <c r="F365" s="206"/>
      <c r="G365" s="171">
        <f t="shared" ref="G365:G380" si="42">E365*F365</f>
        <v>0</v>
      </c>
      <c r="O365" s="165">
        <v>2</v>
      </c>
      <c r="AA365" s="143">
        <v>12</v>
      </c>
      <c r="AB365" s="143">
        <v>0</v>
      </c>
      <c r="AC365" s="143">
        <v>222</v>
      </c>
      <c r="AZ365" s="143">
        <v>2</v>
      </c>
      <c r="BA365" s="143">
        <f t="shared" ref="BA365:BA380" si="43">IF(AZ365=1,G365,0)</f>
        <v>0</v>
      </c>
      <c r="BB365" s="143">
        <f t="shared" ref="BB365:BB380" si="44">IF(AZ365=2,G365,0)</f>
        <v>0</v>
      </c>
      <c r="BC365" s="143">
        <f t="shared" ref="BC365:BC380" si="45">IF(AZ365=3,G365,0)</f>
        <v>0</v>
      </c>
      <c r="BD365" s="143">
        <f t="shared" ref="BD365:BD380" si="46">IF(AZ365=4,G365,0)</f>
        <v>0</v>
      </c>
      <c r="BE365" s="143">
        <f t="shared" ref="BE365:BE380" si="47">IF(AZ365=5,G365,0)</f>
        <v>0</v>
      </c>
      <c r="CA365" s="172">
        <v>12</v>
      </c>
      <c r="CB365" s="172">
        <v>0</v>
      </c>
      <c r="CZ365" s="143">
        <v>9.2999999999999999E-2</v>
      </c>
    </row>
    <row r="366" spans="1:104" ht="22.5" x14ac:dyDescent="0.2">
      <c r="A366" s="166">
        <v>168</v>
      </c>
      <c r="B366" s="167" t="s">
        <v>501</v>
      </c>
      <c r="C366" s="168" t="s">
        <v>557</v>
      </c>
      <c r="D366" s="169" t="s">
        <v>97</v>
      </c>
      <c r="E366" s="170">
        <v>1</v>
      </c>
      <c r="F366" s="206"/>
      <c r="G366" s="171">
        <f t="shared" si="42"/>
        <v>0</v>
      </c>
      <c r="O366" s="165">
        <v>2</v>
      </c>
      <c r="AA366" s="143">
        <v>12</v>
      </c>
      <c r="AB366" s="143">
        <v>0</v>
      </c>
      <c r="AC366" s="143">
        <v>223</v>
      </c>
      <c r="AZ366" s="143">
        <v>2</v>
      </c>
      <c r="BA366" s="143">
        <f t="shared" si="43"/>
        <v>0</v>
      </c>
      <c r="BB366" s="143">
        <f t="shared" si="44"/>
        <v>0</v>
      </c>
      <c r="BC366" s="143">
        <f t="shared" si="45"/>
        <v>0</v>
      </c>
      <c r="BD366" s="143">
        <f t="shared" si="46"/>
        <v>0</v>
      </c>
      <c r="BE366" s="143">
        <f t="shared" si="47"/>
        <v>0</v>
      </c>
      <c r="CA366" s="172">
        <v>12</v>
      </c>
      <c r="CB366" s="172">
        <v>0</v>
      </c>
      <c r="CZ366" s="143">
        <v>0.51500000000000001</v>
      </c>
    </row>
    <row r="367" spans="1:104" ht="33.75" x14ac:dyDescent="0.2">
      <c r="A367" s="166">
        <v>169</v>
      </c>
      <c r="B367" s="167" t="s">
        <v>502</v>
      </c>
      <c r="C367" s="168" t="s">
        <v>558</v>
      </c>
      <c r="D367" s="169" t="s">
        <v>97</v>
      </c>
      <c r="E367" s="170">
        <v>2</v>
      </c>
      <c r="F367" s="206"/>
      <c r="G367" s="171">
        <f t="shared" si="42"/>
        <v>0</v>
      </c>
      <c r="O367" s="165">
        <v>2</v>
      </c>
      <c r="AA367" s="143">
        <v>12</v>
      </c>
      <c r="AB367" s="143">
        <v>0</v>
      </c>
      <c r="AC367" s="143">
        <v>224</v>
      </c>
      <c r="AZ367" s="143">
        <v>2</v>
      </c>
      <c r="BA367" s="143">
        <f t="shared" si="43"/>
        <v>0</v>
      </c>
      <c r="BB367" s="143">
        <f t="shared" si="44"/>
        <v>0</v>
      </c>
      <c r="BC367" s="143">
        <f t="shared" si="45"/>
        <v>0</v>
      </c>
      <c r="BD367" s="143">
        <f t="shared" si="46"/>
        <v>0</v>
      </c>
      <c r="BE367" s="143">
        <f t="shared" si="47"/>
        <v>0</v>
      </c>
      <c r="CA367" s="172">
        <v>12</v>
      </c>
      <c r="CB367" s="172">
        <v>0</v>
      </c>
      <c r="CZ367" s="143">
        <v>0.23200000000000001</v>
      </c>
    </row>
    <row r="368" spans="1:104" ht="42" customHeight="1" x14ac:dyDescent="0.2">
      <c r="A368" s="166">
        <v>170</v>
      </c>
      <c r="B368" s="167" t="s">
        <v>267</v>
      </c>
      <c r="C368" s="168" t="s">
        <v>559</v>
      </c>
      <c r="D368" s="169" t="s">
        <v>97</v>
      </c>
      <c r="E368" s="170">
        <v>1</v>
      </c>
      <c r="F368" s="206"/>
      <c r="G368" s="171">
        <f t="shared" si="42"/>
        <v>0</v>
      </c>
      <c r="O368" s="165">
        <v>2</v>
      </c>
      <c r="AA368" s="143">
        <v>12</v>
      </c>
      <c r="AB368" s="143">
        <v>0</v>
      </c>
      <c r="AC368" s="143">
        <v>225</v>
      </c>
      <c r="AZ368" s="143">
        <v>2</v>
      </c>
      <c r="BA368" s="143">
        <f t="shared" si="43"/>
        <v>0</v>
      </c>
      <c r="BB368" s="143">
        <f t="shared" si="44"/>
        <v>0</v>
      </c>
      <c r="BC368" s="143">
        <f t="shared" si="45"/>
        <v>0</v>
      </c>
      <c r="BD368" s="143">
        <f t="shared" si="46"/>
        <v>0</v>
      </c>
      <c r="BE368" s="143">
        <f t="shared" si="47"/>
        <v>0</v>
      </c>
      <c r="CA368" s="172">
        <v>12</v>
      </c>
      <c r="CB368" s="172">
        <v>0</v>
      </c>
      <c r="CZ368" s="143">
        <v>0.56000000000000005</v>
      </c>
    </row>
    <row r="369" spans="1:104" ht="22.5" x14ac:dyDescent="0.2">
      <c r="A369" s="166">
        <v>171</v>
      </c>
      <c r="B369" s="167" t="s">
        <v>503</v>
      </c>
      <c r="C369" s="168" t="s">
        <v>560</v>
      </c>
      <c r="D369" s="169" t="s">
        <v>97</v>
      </c>
      <c r="E369" s="170">
        <v>1</v>
      </c>
      <c r="F369" s="206"/>
      <c r="G369" s="171">
        <f t="shared" si="42"/>
        <v>0</v>
      </c>
      <c r="O369" s="165">
        <v>2</v>
      </c>
      <c r="AA369" s="143">
        <v>12</v>
      </c>
      <c r="AB369" s="143">
        <v>0</v>
      </c>
      <c r="AC369" s="143">
        <v>226</v>
      </c>
      <c r="AZ369" s="143">
        <v>2</v>
      </c>
      <c r="BA369" s="143">
        <f t="shared" si="43"/>
        <v>0</v>
      </c>
      <c r="BB369" s="143">
        <f t="shared" si="44"/>
        <v>0</v>
      </c>
      <c r="BC369" s="143">
        <f t="shared" si="45"/>
        <v>0</v>
      </c>
      <c r="BD369" s="143">
        <f t="shared" si="46"/>
        <v>0</v>
      </c>
      <c r="BE369" s="143">
        <f t="shared" si="47"/>
        <v>0</v>
      </c>
      <c r="CA369" s="172">
        <v>12</v>
      </c>
      <c r="CB369" s="172">
        <v>0</v>
      </c>
      <c r="CZ369" s="143">
        <v>1.2E-2</v>
      </c>
    </row>
    <row r="370" spans="1:104" x14ac:dyDescent="0.2">
      <c r="A370" s="166">
        <v>172</v>
      </c>
      <c r="B370" s="167" t="s">
        <v>504</v>
      </c>
      <c r="C370" s="168" t="s">
        <v>561</v>
      </c>
      <c r="D370" s="169" t="s">
        <v>97</v>
      </c>
      <c r="E370" s="170">
        <v>1</v>
      </c>
      <c r="F370" s="206"/>
      <c r="G370" s="171">
        <f t="shared" si="42"/>
        <v>0</v>
      </c>
      <c r="O370" s="165">
        <v>2</v>
      </c>
      <c r="AA370" s="143">
        <v>12</v>
      </c>
      <c r="AB370" s="143">
        <v>0</v>
      </c>
      <c r="AC370" s="143">
        <v>227</v>
      </c>
      <c r="AZ370" s="143">
        <v>2</v>
      </c>
      <c r="BA370" s="143">
        <f t="shared" si="43"/>
        <v>0</v>
      </c>
      <c r="BB370" s="143">
        <f t="shared" si="44"/>
        <v>0</v>
      </c>
      <c r="BC370" s="143">
        <f t="shared" si="45"/>
        <v>0</v>
      </c>
      <c r="BD370" s="143">
        <f t="shared" si="46"/>
        <v>0</v>
      </c>
      <c r="BE370" s="143">
        <f t="shared" si="47"/>
        <v>0</v>
      </c>
      <c r="CA370" s="172">
        <v>12</v>
      </c>
      <c r="CB370" s="172">
        <v>0</v>
      </c>
      <c r="CZ370" s="143">
        <v>0.32600000000000001</v>
      </c>
    </row>
    <row r="371" spans="1:104" ht="35.450000000000003" customHeight="1" x14ac:dyDescent="0.2">
      <c r="A371" s="166">
        <v>173</v>
      </c>
      <c r="B371" s="167" t="s">
        <v>505</v>
      </c>
      <c r="C371" s="168" t="s">
        <v>562</v>
      </c>
      <c r="D371" s="169" t="s">
        <v>97</v>
      </c>
      <c r="E371" s="170">
        <v>1</v>
      </c>
      <c r="F371" s="206"/>
      <c r="G371" s="171">
        <f t="shared" si="42"/>
        <v>0</v>
      </c>
      <c r="O371" s="165">
        <v>2</v>
      </c>
      <c r="AA371" s="143">
        <v>12</v>
      </c>
      <c r="AB371" s="143">
        <v>0</v>
      </c>
      <c r="AC371" s="143">
        <v>228</v>
      </c>
      <c r="AZ371" s="143">
        <v>2</v>
      </c>
      <c r="BA371" s="143">
        <f t="shared" si="43"/>
        <v>0</v>
      </c>
      <c r="BB371" s="143">
        <f t="shared" si="44"/>
        <v>0</v>
      </c>
      <c r="BC371" s="143">
        <f t="shared" si="45"/>
        <v>0</v>
      </c>
      <c r="BD371" s="143">
        <f t="shared" si="46"/>
        <v>0</v>
      </c>
      <c r="BE371" s="143">
        <f t="shared" si="47"/>
        <v>0</v>
      </c>
      <c r="CA371" s="172">
        <v>12</v>
      </c>
      <c r="CB371" s="172">
        <v>0</v>
      </c>
      <c r="CZ371" s="143">
        <v>0.128</v>
      </c>
    </row>
    <row r="372" spans="1:104" ht="22.5" x14ac:dyDescent="0.2">
      <c r="A372" s="166">
        <v>174</v>
      </c>
      <c r="B372" s="167" t="s">
        <v>506</v>
      </c>
      <c r="C372" s="168" t="s">
        <v>563</v>
      </c>
      <c r="D372" s="169" t="s">
        <v>97</v>
      </c>
      <c r="E372" s="170">
        <v>1</v>
      </c>
      <c r="F372" s="206"/>
      <c r="G372" s="171">
        <f t="shared" si="42"/>
        <v>0</v>
      </c>
      <c r="O372" s="165">
        <v>2</v>
      </c>
      <c r="AA372" s="143">
        <v>12</v>
      </c>
      <c r="AB372" s="143">
        <v>0</v>
      </c>
      <c r="AC372" s="143">
        <v>229</v>
      </c>
      <c r="AZ372" s="143">
        <v>2</v>
      </c>
      <c r="BA372" s="143">
        <f t="shared" si="43"/>
        <v>0</v>
      </c>
      <c r="BB372" s="143">
        <f t="shared" si="44"/>
        <v>0</v>
      </c>
      <c r="BC372" s="143">
        <f t="shared" si="45"/>
        <v>0</v>
      </c>
      <c r="BD372" s="143">
        <f t="shared" si="46"/>
        <v>0</v>
      </c>
      <c r="BE372" s="143">
        <f t="shared" si="47"/>
        <v>0</v>
      </c>
      <c r="CA372" s="172">
        <v>12</v>
      </c>
      <c r="CB372" s="172">
        <v>0</v>
      </c>
      <c r="CZ372" s="143">
        <v>0.126</v>
      </c>
    </row>
    <row r="373" spans="1:104" ht="33" customHeight="1" x14ac:dyDescent="0.2">
      <c r="A373" s="166">
        <v>175</v>
      </c>
      <c r="B373" s="167" t="s">
        <v>507</v>
      </c>
      <c r="C373" s="168" t="s">
        <v>564</v>
      </c>
      <c r="D373" s="169" t="s">
        <v>97</v>
      </c>
      <c r="E373" s="170">
        <v>2</v>
      </c>
      <c r="F373" s="206"/>
      <c r="G373" s="171">
        <f t="shared" si="42"/>
        <v>0</v>
      </c>
      <c r="O373" s="165">
        <v>2</v>
      </c>
      <c r="AA373" s="143">
        <v>12</v>
      </c>
      <c r="AB373" s="143">
        <v>0</v>
      </c>
      <c r="AC373" s="143">
        <v>230</v>
      </c>
      <c r="AZ373" s="143">
        <v>2</v>
      </c>
      <c r="BA373" s="143">
        <f t="shared" si="43"/>
        <v>0</v>
      </c>
      <c r="BB373" s="143">
        <f t="shared" si="44"/>
        <v>0</v>
      </c>
      <c r="BC373" s="143">
        <f t="shared" si="45"/>
        <v>0</v>
      </c>
      <c r="BD373" s="143">
        <f t="shared" si="46"/>
        <v>0</v>
      </c>
      <c r="BE373" s="143">
        <f t="shared" si="47"/>
        <v>0</v>
      </c>
      <c r="CA373" s="172">
        <v>12</v>
      </c>
      <c r="CB373" s="172">
        <v>0</v>
      </c>
      <c r="CZ373" s="143">
        <v>0.183</v>
      </c>
    </row>
    <row r="374" spans="1:104" ht="22.5" x14ac:dyDescent="0.2">
      <c r="A374" s="166">
        <v>176</v>
      </c>
      <c r="B374" s="167" t="s">
        <v>508</v>
      </c>
      <c r="C374" s="168" t="s">
        <v>565</v>
      </c>
      <c r="D374" s="169" t="s">
        <v>97</v>
      </c>
      <c r="E374" s="170">
        <v>2</v>
      </c>
      <c r="F374" s="206"/>
      <c r="G374" s="171">
        <f t="shared" si="42"/>
        <v>0</v>
      </c>
      <c r="O374" s="165">
        <v>2</v>
      </c>
      <c r="AA374" s="143">
        <v>12</v>
      </c>
      <c r="AB374" s="143">
        <v>0</v>
      </c>
      <c r="AC374" s="143">
        <v>231</v>
      </c>
      <c r="AZ374" s="143">
        <v>2</v>
      </c>
      <c r="BA374" s="143">
        <f t="shared" si="43"/>
        <v>0</v>
      </c>
      <c r="BB374" s="143">
        <f t="shared" si="44"/>
        <v>0</v>
      </c>
      <c r="BC374" s="143">
        <f t="shared" si="45"/>
        <v>0</v>
      </c>
      <c r="BD374" s="143">
        <f t="shared" si="46"/>
        <v>0</v>
      </c>
      <c r="BE374" s="143">
        <f t="shared" si="47"/>
        <v>0</v>
      </c>
      <c r="CA374" s="172">
        <v>12</v>
      </c>
      <c r="CB374" s="172">
        <v>0</v>
      </c>
      <c r="CZ374" s="143">
        <v>0.13200000000000001</v>
      </c>
    </row>
    <row r="375" spans="1:104" ht="22.5" x14ac:dyDescent="0.2">
      <c r="A375" s="166">
        <v>177</v>
      </c>
      <c r="B375" s="167" t="s">
        <v>509</v>
      </c>
      <c r="C375" s="168" t="s">
        <v>566</v>
      </c>
      <c r="D375" s="169" t="s">
        <v>97</v>
      </c>
      <c r="E375" s="170">
        <v>1</v>
      </c>
      <c r="F375" s="206"/>
      <c r="G375" s="171">
        <f t="shared" si="42"/>
        <v>0</v>
      </c>
      <c r="O375" s="165">
        <v>2</v>
      </c>
      <c r="AA375" s="143">
        <v>12</v>
      </c>
      <c r="AB375" s="143">
        <v>0</v>
      </c>
      <c r="AC375" s="143">
        <v>232</v>
      </c>
      <c r="AZ375" s="143">
        <v>2</v>
      </c>
      <c r="BA375" s="143">
        <f t="shared" si="43"/>
        <v>0</v>
      </c>
      <c r="BB375" s="143">
        <f t="shared" si="44"/>
        <v>0</v>
      </c>
      <c r="BC375" s="143">
        <f t="shared" si="45"/>
        <v>0</v>
      </c>
      <c r="BD375" s="143">
        <f t="shared" si="46"/>
        <v>0</v>
      </c>
      <c r="BE375" s="143">
        <f t="shared" si="47"/>
        <v>0</v>
      </c>
      <c r="CA375" s="172">
        <v>12</v>
      </c>
      <c r="CB375" s="172">
        <v>0</v>
      </c>
      <c r="CZ375" s="143">
        <v>0.23699999999999999</v>
      </c>
    </row>
    <row r="376" spans="1:104" ht="22.5" x14ac:dyDescent="0.2">
      <c r="A376" s="166">
        <v>178</v>
      </c>
      <c r="B376" s="167" t="s">
        <v>510</v>
      </c>
      <c r="C376" s="168" t="s">
        <v>567</v>
      </c>
      <c r="D376" s="169" t="s">
        <v>97</v>
      </c>
      <c r="E376" s="170">
        <v>1</v>
      </c>
      <c r="F376" s="206"/>
      <c r="G376" s="171">
        <f t="shared" si="42"/>
        <v>0</v>
      </c>
      <c r="O376" s="165">
        <v>2</v>
      </c>
      <c r="AA376" s="143">
        <v>12</v>
      </c>
      <c r="AB376" s="143">
        <v>0</v>
      </c>
      <c r="AC376" s="143">
        <v>233</v>
      </c>
      <c r="AZ376" s="143">
        <v>2</v>
      </c>
      <c r="BA376" s="143">
        <f t="shared" si="43"/>
        <v>0</v>
      </c>
      <c r="BB376" s="143">
        <f t="shared" si="44"/>
        <v>0</v>
      </c>
      <c r="BC376" s="143">
        <f t="shared" si="45"/>
        <v>0</v>
      </c>
      <c r="BD376" s="143">
        <f t="shared" si="46"/>
        <v>0</v>
      </c>
      <c r="BE376" s="143">
        <f t="shared" si="47"/>
        <v>0</v>
      </c>
      <c r="CA376" s="172">
        <v>12</v>
      </c>
      <c r="CB376" s="172">
        <v>0</v>
      </c>
      <c r="CZ376" s="143">
        <v>0.52200000000000002</v>
      </c>
    </row>
    <row r="377" spans="1:104" ht="22.5" x14ac:dyDescent="0.2">
      <c r="A377" s="166">
        <v>179</v>
      </c>
      <c r="B377" s="167" t="s">
        <v>511</v>
      </c>
      <c r="C377" s="168" t="s">
        <v>568</v>
      </c>
      <c r="D377" s="169" t="s">
        <v>97</v>
      </c>
      <c r="E377" s="170">
        <v>1</v>
      </c>
      <c r="F377" s="206"/>
      <c r="G377" s="171">
        <f t="shared" si="42"/>
        <v>0</v>
      </c>
      <c r="O377" s="165">
        <v>2</v>
      </c>
      <c r="AA377" s="143">
        <v>12</v>
      </c>
      <c r="AB377" s="143">
        <v>0</v>
      </c>
      <c r="AC377" s="143">
        <v>234</v>
      </c>
      <c r="AZ377" s="143">
        <v>2</v>
      </c>
      <c r="BA377" s="143">
        <f t="shared" si="43"/>
        <v>0</v>
      </c>
      <c r="BB377" s="143">
        <f t="shared" si="44"/>
        <v>0</v>
      </c>
      <c r="BC377" s="143">
        <f t="shared" si="45"/>
        <v>0</v>
      </c>
      <c r="BD377" s="143">
        <f t="shared" si="46"/>
        <v>0</v>
      </c>
      <c r="BE377" s="143">
        <f t="shared" si="47"/>
        <v>0</v>
      </c>
      <c r="CA377" s="172">
        <v>12</v>
      </c>
      <c r="CB377" s="172">
        <v>0</v>
      </c>
      <c r="CZ377" s="143">
        <v>0.54100000000000004</v>
      </c>
    </row>
    <row r="378" spans="1:104" x14ac:dyDescent="0.2">
      <c r="A378" s="166">
        <v>180</v>
      </c>
      <c r="B378" s="167" t="s">
        <v>512</v>
      </c>
      <c r="C378" s="168" t="s">
        <v>268</v>
      </c>
      <c r="D378" s="169" t="s">
        <v>269</v>
      </c>
      <c r="E378" s="170">
        <v>20</v>
      </c>
      <c r="F378" s="206"/>
      <c r="G378" s="171">
        <f t="shared" si="42"/>
        <v>0</v>
      </c>
      <c r="O378" s="165">
        <v>2</v>
      </c>
      <c r="AA378" s="143">
        <v>12</v>
      </c>
      <c r="AB378" s="143">
        <v>0</v>
      </c>
      <c r="AC378" s="143">
        <v>236</v>
      </c>
      <c r="AZ378" s="143">
        <v>2</v>
      </c>
      <c r="BA378" s="143">
        <f t="shared" si="43"/>
        <v>0</v>
      </c>
      <c r="BB378" s="143">
        <f t="shared" si="44"/>
        <v>0</v>
      </c>
      <c r="BC378" s="143">
        <f t="shared" si="45"/>
        <v>0</v>
      </c>
      <c r="BD378" s="143">
        <f t="shared" si="46"/>
        <v>0</v>
      </c>
      <c r="BE378" s="143">
        <f t="shared" si="47"/>
        <v>0</v>
      </c>
      <c r="CA378" s="172">
        <v>12</v>
      </c>
      <c r="CB378" s="172">
        <v>0</v>
      </c>
      <c r="CZ378" s="143">
        <v>0</v>
      </c>
    </row>
    <row r="379" spans="1:104" x14ac:dyDescent="0.2">
      <c r="A379" s="166">
        <v>181</v>
      </c>
      <c r="B379" s="167" t="s">
        <v>513</v>
      </c>
      <c r="C379" s="168" t="s">
        <v>514</v>
      </c>
      <c r="D379" s="169" t="s">
        <v>208</v>
      </c>
      <c r="E379" s="170">
        <v>4.1539999999999999</v>
      </c>
      <c r="F379" s="206"/>
      <c r="G379" s="171">
        <f t="shared" si="42"/>
        <v>0</v>
      </c>
      <c r="O379" s="165">
        <v>2</v>
      </c>
      <c r="AA379" s="143">
        <v>7</v>
      </c>
      <c r="AB379" s="143">
        <v>1001</v>
      </c>
      <c r="AC379" s="143">
        <v>5</v>
      </c>
      <c r="AZ379" s="143">
        <v>2</v>
      </c>
      <c r="BA379" s="143">
        <f t="shared" si="43"/>
        <v>0</v>
      </c>
      <c r="BB379" s="143">
        <f t="shared" si="44"/>
        <v>0</v>
      </c>
      <c r="BC379" s="143">
        <f t="shared" si="45"/>
        <v>0</v>
      </c>
      <c r="BD379" s="143">
        <f t="shared" si="46"/>
        <v>0</v>
      </c>
      <c r="BE379" s="143">
        <f t="shared" si="47"/>
        <v>0</v>
      </c>
      <c r="CA379" s="172">
        <v>7</v>
      </c>
      <c r="CB379" s="172">
        <v>1001</v>
      </c>
      <c r="CZ379" s="143">
        <v>0</v>
      </c>
    </row>
    <row r="380" spans="1:104" x14ac:dyDescent="0.2">
      <c r="A380" s="166">
        <v>182</v>
      </c>
      <c r="B380" s="167" t="s">
        <v>89</v>
      </c>
      <c r="C380" s="168" t="s">
        <v>90</v>
      </c>
      <c r="D380" s="169" t="s">
        <v>91</v>
      </c>
      <c r="E380" s="170">
        <v>15</v>
      </c>
      <c r="F380" s="206"/>
      <c r="G380" s="171">
        <f t="shared" si="42"/>
        <v>0</v>
      </c>
      <c r="O380" s="165">
        <v>2</v>
      </c>
      <c r="AA380" s="143">
        <v>10</v>
      </c>
      <c r="AB380" s="143">
        <v>1</v>
      </c>
      <c r="AC380" s="143">
        <v>8</v>
      </c>
      <c r="AZ380" s="143">
        <v>5</v>
      </c>
      <c r="BA380" s="143">
        <f t="shared" si="43"/>
        <v>0</v>
      </c>
      <c r="BB380" s="143">
        <f t="shared" si="44"/>
        <v>0</v>
      </c>
      <c r="BC380" s="143">
        <f t="shared" si="45"/>
        <v>0</v>
      </c>
      <c r="BD380" s="143">
        <f t="shared" si="46"/>
        <v>0</v>
      </c>
      <c r="BE380" s="143">
        <f t="shared" si="47"/>
        <v>0</v>
      </c>
      <c r="CA380" s="172">
        <v>10</v>
      </c>
      <c r="CB380" s="172">
        <v>1</v>
      </c>
      <c r="CZ380" s="143">
        <v>0</v>
      </c>
    </row>
    <row r="381" spans="1:104" x14ac:dyDescent="0.2">
      <c r="A381" s="173"/>
      <c r="B381" s="175"/>
      <c r="C381" s="230" t="s">
        <v>515</v>
      </c>
      <c r="D381" s="231"/>
      <c r="E381" s="176">
        <v>15</v>
      </c>
      <c r="F381" s="177"/>
      <c r="G381" s="178"/>
      <c r="M381" s="174" t="s">
        <v>515</v>
      </c>
      <c r="O381" s="165"/>
    </row>
    <row r="382" spans="1:104" x14ac:dyDescent="0.2">
      <c r="A382" s="166">
        <v>183</v>
      </c>
      <c r="B382" s="167" t="s">
        <v>516</v>
      </c>
      <c r="C382" s="168" t="s">
        <v>517</v>
      </c>
      <c r="D382" s="169" t="s">
        <v>91</v>
      </c>
      <c r="E382" s="170">
        <v>10</v>
      </c>
      <c r="F382" s="206"/>
      <c r="G382" s="171">
        <f>E382*F382</f>
        <v>0</v>
      </c>
      <c r="O382" s="165">
        <v>2</v>
      </c>
      <c r="AA382" s="143">
        <v>10</v>
      </c>
      <c r="AB382" s="143">
        <v>0</v>
      </c>
      <c r="AC382" s="143">
        <v>8</v>
      </c>
      <c r="AZ382" s="143">
        <v>5</v>
      </c>
      <c r="BA382" s="143">
        <f>IF(AZ382=1,G382,0)</f>
        <v>0</v>
      </c>
      <c r="BB382" s="143">
        <f>IF(AZ382=2,G382,0)</f>
        <v>0</v>
      </c>
      <c r="BC382" s="143">
        <f>IF(AZ382=3,G382,0)</f>
        <v>0</v>
      </c>
      <c r="BD382" s="143">
        <f>IF(AZ382=4,G382,0)</f>
        <v>0</v>
      </c>
      <c r="BE382" s="143">
        <f>IF(AZ382=5,G382,0)</f>
        <v>0</v>
      </c>
      <c r="CA382" s="172">
        <v>10</v>
      </c>
      <c r="CB382" s="172">
        <v>0</v>
      </c>
      <c r="CZ382" s="143">
        <v>0</v>
      </c>
    </row>
    <row r="383" spans="1:104" x14ac:dyDescent="0.2">
      <c r="A383" s="173"/>
      <c r="B383" s="175"/>
      <c r="C383" s="230" t="s">
        <v>518</v>
      </c>
      <c r="D383" s="231"/>
      <c r="E383" s="176">
        <v>10</v>
      </c>
      <c r="F383" s="177"/>
      <c r="G383" s="178"/>
      <c r="M383" s="174" t="s">
        <v>518</v>
      </c>
      <c r="O383" s="165"/>
    </row>
    <row r="384" spans="1:104" ht="22.5" x14ac:dyDescent="0.2">
      <c r="A384" s="166">
        <v>184</v>
      </c>
      <c r="B384" s="167" t="s">
        <v>519</v>
      </c>
      <c r="C384" s="168" t="s">
        <v>520</v>
      </c>
      <c r="D384" s="169" t="s">
        <v>91</v>
      </c>
      <c r="E384" s="170">
        <v>20</v>
      </c>
      <c r="F384" s="206"/>
      <c r="G384" s="171">
        <f>E384*F384</f>
        <v>0</v>
      </c>
      <c r="O384" s="165">
        <v>2</v>
      </c>
      <c r="AA384" s="143">
        <v>10</v>
      </c>
      <c r="AB384" s="143">
        <v>0</v>
      </c>
      <c r="AC384" s="143">
        <v>8</v>
      </c>
      <c r="AZ384" s="143">
        <v>5</v>
      </c>
      <c r="BA384" s="143">
        <f>IF(AZ384=1,G384,0)</f>
        <v>0</v>
      </c>
      <c r="BB384" s="143">
        <f>IF(AZ384=2,G384,0)</f>
        <v>0</v>
      </c>
      <c r="BC384" s="143">
        <f>IF(AZ384=3,G384,0)</f>
        <v>0</v>
      </c>
      <c r="BD384" s="143">
        <f>IF(AZ384=4,G384,0)</f>
        <v>0</v>
      </c>
      <c r="BE384" s="143">
        <f>IF(AZ384=5,G384,0)</f>
        <v>0</v>
      </c>
      <c r="CA384" s="172">
        <v>10</v>
      </c>
      <c r="CB384" s="172">
        <v>0</v>
      </c>
      <c r="CZ384" s="143">
        <v>0</v>
      </c>
    </row>
    <row r="385" spans="1:104" x14ac:dyDescent="0.2">
      <c r="A385" s="179"/>
      <c r="B385" s="180" t="s">
        <v>75</v>
      </c>
      <c r="C385" s="181" t="str">
        <f>CONCATENATE(B364," ",C364)</f>
        <v>791 Montáž zařízení velkokuchyní</v>
      </c>
      <c r="D385" s="182"/>
      <c r="E385" s="183"/>
      <c r="F385" s="184"/>
      <c r="G385" s="185">
        <f>SUM(G364:G384)</f>
        <v>0</v>
      </c>
      <c r="O385" s="165">
        <v>4</v>
      </c>
      <c r="BA385" s="186">
        <f>SUM(BA364:BA384)</f>
        <v>0</v>
      </c>
      <c r="BB385" s="186">
        <f>SUM(BB364:BB384)</f>
        <v>0</v>
      </c>
      <c r="BC385" s="186">
        <f>SUM(BC364:BC384)</f>
        <v>0</v>
      </c>
      <c r="BD385" s="186">
        <f>SUM(BD364:BD384)</f>
        <v>0</v>
      </c>
      <c r="BE385" s="186">
        <f>SUM(BE364:BE384)</f>
        <v>0</v>
      </c>
    </row>
    <row r="386" spans="1:104" x14ac:dyDescent="0.2">
      <c r="A386" s="158" t="s">
        <v>74</v>
      </c>
      <c r="B386" s="159" t="s">
        <v>521</v>
      </c>
      <c r="C386" s="160" t="s">
        <v>522</v>
      </c>
      <c r="D386" s="161"/>
      <c r="E386" s="162"/>
      <c r="F386" s="162"/>
      <c r="G386" s="163"/>
      <c r="H386" s="164"/>
      <c r="I386" s="164"/>
      <c r="O386" s="165">
        <v>1</v>
      </c>
    </row>
    <row r="387" spans="1:104" x14ac:dyDescent="0.2">
      <c r="A387" s="166">
        <v>185</v>
      </c>
      <c r="B387" s="167" t="s">
        <v>523</v>
      </c>
      <c r="C387" s="168" t="s">
        <v>524</v>
      </c>
      <c r="D387" s="169" t="s">
        <v>266</v>
      </c>
      <c r="E387" s="170">
        <v>1</v>
      </c>
      <c r="F387" s="206"/>
      <c r="G387" s="171">
        <f>E387*F387</f>
        <v>0</v>
      </c>
      <c r="O387" s="165">
        <v>2</v>
      </c>
      <c r="AA387" s="143">
        <v>12</v>
      </c>
      <c r="AB387" s="143">
        <v>0</v>
      </c>
      <c r="AC387" s="143">
        <v>251</v>
      </c>
      <c r="AZ387" s="143">
        <v>4</v>
      </c>
      <c r="BA387" s="143">
        <f>IF(AZ387=1,G387,0)</f>
        <v>0</v>
      </c>
      <c r="BB387" s="143">
        <f>IF(AZ387=2,G387,0)</f>
        <v>0</v>
      </c>
      <c r="BC387" s="143">
        <f>IF(AZ387=3,G387,0)</f>
        <v>0</v>
      </c>
      <c r="BD387" s="143">
        <f>IF(AZ387=4,G387,0)</f>
        <v>0</v>
      </c>
      <c r="BE387" s="143">
        <f>IF(AZ387=5,G387,0)</f>
        <v>0</v>
      </c>
      <c r="CA387" s="172">
        <v>12</v>
      </c>
      <c r="CB387" s="172">
        <v>0</v>
      </c>
      <c r="CZ387" s="143">
        <v>0</v>
      </c>
    </row>
    <row r="388" spans="1:104" x14ac:dyDescent="0.2">
      <c r="A388" s="179"/>
      <c r="B388" s="180" t="s">
        <v>75</v>
      </c>
      <c r="C388" s="181" t="str">
        <f>CONCATENATE(B386," ",C386)</f>
        <v>M21 Elektromontáže</v>
      </c>
      <c r="D388" s="182"/>
      <c r="E388" s="183"/>
      <c r="F388" s="184"/>
      <c r="G388" s="185">
        <f>SUM(G386:G387)</f>
        <v>0</v>
      </c>
      <c r="O388" s="165">
        <v>4</v>
      </c>
      <c r="BA388" s="186">
        <f>SUM(BA386:BA387)</f>
        <v>0</v>
      </c>
      <c r="BB388" s="186">
        <f>SUM(BB386:BB387)</f>
        <v>0</v>
      </c>
      <c r="BC388" s="186">
        <f>SUM(BC386:BC387)</f>
        <v>0</v>
      </c>
      <c r="BD388" s="186">
        <f>SUM(BD386:BD387)</f>
        <v>0</v>
      </c>
      <c r="BE388" s="186">
        <f>SUM(BE386:BE387)</f>
        <v>0</v>
      </c>
    </row>
    <row r="389" spans="1:104" x14ac:dyDescent="0.2">
      <c r="E389" s="143"/>
    </row>
    <row r="390" spans="1:104" x14ac:dyDescent="0.2">
      <c r="E390" s="143"/>
    </row>
    <row r="391" spans="1:104" x14ac:dyDescent="0.2">
      <c r="E391" s="143"/>
    </row>
    <row r="392" spans="1:104" x14ac:dyDescent="0.2">
      <c r="E392" s="143"/>
    </row>
    <row r="393" spans="1:104" x14ac:dyDescent="0.2">
      <c r="E393" s="143"/>
    </row>
    <row r="394" spans="1:104" x14ac:dyDescent="0.2">
      <c r="E394" s="143"/>
    </row>
    <row r="395" spans="1:104" x14ac:dyDescent="0.2">
      <c r="E395" s="143"/>
    </row>
    <row r="396" spans="1:104" x14ac:dyDescent="0.2">
      <c r="E396" s="143"/>
    </row>
    <row r="397" spans="1:104" x14ac:dyDescent="0.2">
      <c r="E397" s="143"/>
    </row>
    <row r="398" spans="1:104" x14ac:dyDescent="0.2">
      <c r="E398" s="143"/>
    </row>
    <row r="399" spans="1:104" x14ac:dyDescent="0.2">
      <c r="E399" s="143"/>
    </row>
    <row r="400" spans="1:104" x14ac:dyDescent="0.2">
      <c r="E400" s="143"/>
    </row>
    <row r="401" spans="1:7" x14ac:dyDescent="0.2">
      <c r="E401" s="143"/>
    </row>
    <row r="402" spans="1:7" x14ac:dyDescent="0.2">
      <c r="E402" s="143"/>
    </row>
    <row r="403" spans="1:7" x14ac:dyDescent="0.2">
      <c r="E403" s="143"/>
    </row>
    <row r="404" spans="1:7" x14ac:dyDescent="0.2">
      <c r="E404" s="143"/>
    </row>
    <row r="405" spans="1:7" x14ac:dyDescent="0.2">
      <c r="E405" s="143"/>
    </row>
    <row r="406" spans="1:7" x14ac:dyDescent="0.2">
      <c r="E406" s="143"/>
    </row>
    <row r="407" spans="1:7" x14ac:dyDescent="0.2">
      <c r="E407" s="143"/>
    </row>
    <row r="408" spans="1:7" x14ac:dyDescent="0.2">
      <c r="E408" s="143"/>
    </row>
    <row r="409" spans="1:7" x14ac:dyDescent="0.2">
      <c r="E409" s="143"/>
    </row>
    <row r="410" spans="1:7" x14ac:dyDescent="0.2">
      <c r="E410" s="143"/>
    </row>
    <row r="411" spans="1:7" x14ac:dyDescent="0.2">
      <c r="E411" s="143"/>
    </row>
    <row r="412" spans="1:7" x14ac:dyDescent="0.2">
      <c r="A412" s="187"/>
      <c r="B412" s="187"/>
      <c r="C412" s="187"/>
      <c r="D412" s="187"/>
      <c r="E412" s="187"/>
      <c r="F412" s="187"/>
      <c r="G412" s="187"/>
    </row>
    <row r="413" spans="1:7" x14ac:dyDescent="0.2">
      <c r="A413" s="187"/>
      <c r="B413" s="187"/>
      <c r="C413" s="187"/>
      <c r="D413" s="187"/>
      <c r="E413" s="187"/>
      <c r="F413" s="187"/>
      <c r="G413" s="187"/>
    </row>
    <row r="414" spans="1:7" x14ac:dyDescent="0.2">
      <c r="A414" s="187"/>
      <c r="B414" s="187"/>
      <c r="C414" s="187"/>
      <c r="D414" s="187"/>
      <c r="E414" s="187"/>
      <c r="F414" s="187"/>
      <c r="G414" s="187"/>
    </row>
    <row r="415" spans="1:7" x14ac:dyDescent="0.2">
      <c r="A415" s="187"/>
      <c r="B415" s="187"/>
      <c r="C415" s="187"/>
      <c r="D415" s="187"/>
      <c r="E415" s="187"/>
      <c r="F415" s="187"/>
      <c r="G415" s="187"/>
    </row>
    <row r="416" spans="1:7" x14ac:dyDescent="0.2">
      <c r="E416" s="143"/>
    </row>
    <row r="417" spans="5:5" x14ac:dyDescent="0.2">
      <c r="E417" s="143"/>
    </row>
    <row r="418" spans="5:5" x14ac:dyDescent="0.2">
      <c r="E418" s="143"/>
    </row>
    <row r="419" spans="5:5" x14ac:dyDescent="0.2">
      <c r="E419" s="143"/>
    </row>
    <row r="420" spans="5:5" x14ac:dyDescent="0.2">
      <c r="E420" s="143"/>
    </row>
    <row r="421" spans="5:5" x14ac:dyDescent="0.2">
      <c r="E421" s="143"/>
    </row>
    <row r="422" spans="5:5" x14ac:dyDescent="0.2">
      <c r="E422" s="143"/>
    </row>
    <row r="423" spans="5:5" x14ac:dyDescent="0.2">
      <c r="E423" s="143"/>
    </row>
    <row r="424" spans="5:5" x14ac:dyDescent="0.2">
      <c r="E424" s="143"/>
    </row>
    <row r="425" spans="5:5" x14ac:dyDescent="0.2">
      <c r="E425" s="143"/>
    </row>
    <row r="426" spans="5:5" x14ac:dyDescent="0.2">
      <c r="E426" s="143"/>
    </row>
    <row r="427" spans="5:5" x14ac:dyDescent="0.2">
      <c r="E427" s="143"/>
    </row>
    <row r="428" spans="5:5" x14ac:dyDescent="0.2">
      <c r="E428" s="143"/>
    </row>
    <row r="429" spans="5:5" x14ac:dyDescent="0.2">
      <c r="E429" s="143"/>
    </row>
    <row r="430" spans="5:5" x14ac:dyDescent="0.2">
      <c r="E430" s="143"/>
    </row>
    <row r="431" spans="5:5" x14ac:dyDescent="0.2">
      <c r="E431" s="143"/>
    </row>
    <row r="432" spans="5:5" x14ac:dyDescent="0.2">
      <c r="E432" s="143"/>
    </row>
    <row r="433" spans="1:7" x14ac:dyDescent="0.2">
      <c r="E433" s="143"/>
    </row>
    <row r="434" spans="1:7" x14ac:dyDescent="0.2">
      <c r="E434" s="143"/>
    </row>
    <row r="435" spans="1:7" x14ac:dyDescent="0.2">
      <c r="E435" s="143"/>
    </row>
    <row r="436" spans="1:7" x14ac:dyDescent="0.2">
      <c r="E436" s="143"/>
    </row>
    <row r="437" spans="1:7" x14ac:dyDescent="0.2">
      <c r="E437" s="143"/>
    </row>
    <row r="438" spans="1:7" x14ac:dyDescent="0.2">
      <c r="E438" s="143"/>
    </row>
    <row r="439" spans="1:7" x14ac:dyDescent="0.2">
      <c r="E439" s="143"/>
    </row>
    <row r="440" spans="1:7" x14ac:dyDescent="0.2">
      <c r="E440" s="143"/>
    </row>
    <row r="441" spans="1:7" x14ac:dyDescent="0.2">
      <c r="E441" s="143"/>
    </row>
    <row r="442" spans="1:7" x14ac:dyDescent="0.2">
      <c r="E442" s="143"/>
    </row>
    <row r="443" spans="1:7" x14ac:dyDescent="0.2">
      <c r="E443" s="143"/>
    </row>
    <row r="444" spans="1:7" x14ac:dyDescent="0.2">
      <c r="E444" s="143"/>
    </row>
    <row r="445" spans="1:7" x14ac:dyDescent="0.2">
      <c r="E445" s="143"/>
    </row>
    <row r="446" spans="1:7" x14ac:dyDescent="0.2">
      <c r="E446" s="143"/>
    </row>
    <row r="447" spans="1:7" x14ac:dyDescent="0.2">
      <c r="A447" s="188"/>
      <c r="B447" s="188"/>
    </row>
    <row r="448" spans="1:7" x14ac:dyDescent="0.2">
      <c r="A448" s="187"/>
      <c r="B448" s="187"/>
      <c r="C448" s="190"/>
      <c r="D448" s="190"/>
      <c r="E448" s="191"/>
      <c r="F448" s="190"/>
      <c r="G448" s="192"/>
    </row>
    <row r="449" spans="1:7" x14ac:dyDescent="0.2">
      <c r="A449" s="193"/>
      <c r="B449" s="193"/>
      <c r="C449" s="187"/>
      <c r="D449" s="187"/>
      <c r="E449" s="194"/>
      <c r="F449" s="187"/>
      <c r="G449" s="187"/>
    </row>
    <row r="450" spans="1:7" x14ac:dyDescent="0.2">
      <c r="A450" s="187"/>
      <c r="B450" s="187"/>
      <c r="C450" s="187"/>
      <c r="D450" s="187"/>
      <c r="E450" s="194"/>
      <c r="F450" s="187"/>
      <c r="G450" s="187"/>
    </row>
    <row r="451" spans="1:7" x14ac:dyDescent="0.2">
      <c r="A451" s="187"/>
      <c r="B451" s="187"/>
      <c r="C451" s="187"/>
      <c r="D451" s="187"/>
      <c r="E451" s="194"/>
      <c r="F451" s="187"/>
      <c r="G451" s="187"/>
    </row>
    <row r="452" spans="1:7" x14ac:dyDescent="0.2">
      <c r="A452" s="187"/>
      <c r="B452" s="187"/>
      <c r="C452" s="187"/>
      <c r="D452" s="187"/>
      <c r="E452" s="194"/>
      <c r="F452" s="187"/>
      <c r="G452" s="187"/>
    </row>
    <row r="453" spans="1:7" x14ac:dyDescent="0.2">
      <c r="A453" s="187"/>
      <c r="B453" s="187"/>
      <c r="C453" s="187"/>
      <c r="D453" s="187"/>
      <c r="E453" s="194"/>
      <c r="F453" s="187"/>
      <c r="G453" s="187"/>
    </row>
    <row r="454" spans="1:7" x14ac:dyDescent="0.2">
      <c r="A454" s="187"/>
      <c r="B454" s="187"/>
      <c r="C454" s="187"/>
      <c r="D454" s="187"/>
      <c r="E454" s="194"/>
      <c r="F454" s="187"/>
      <c r="G454" s="187"/>
    </row>
    <row r="455" spans="1:7" x14ac:dyDescent="0.2">
      <c r="A455" s="187"/>
      <c r="B455" s="187"/>
      <c r="C455" s="187"/>
      <c r="D455" s="187"/>
      <c r="E455" s="194"/>
      <c r="F455" s="187"/>
      <c r="G455" s="187"/>
    </row>
    <row r="456" spans="1:7" x14ac:dyDescent="0.2">
      <c r="A456" s="187"/>
      <c r="B456" s="187"/>
      <c r="C456" s="187"/>
      <c r="D456" s="187"/>
      <c r="E456" s="194"/>
      <c r="F456" s="187"/>
      <c r="G456" s="187"/>
    </row>
    <row r="457" spans="1:7" x14ac:dyDescent="0.2">
      <c r="A457" s="187"/>
      <c r="B457" s="187"/>
      <c r="C457" s="187"/>
      <c r="D457" s="187"/>
      <c r="E457" s="194"/>
      <c r="F457" s="187"/>
      <c r="G457" s="187"/>
    </row>
    <row r="458" spans="1:7" x14ac:dyDescent="0.2">
      <c r="A458" s="187"/>
      <c r="B458" s="187"/>
      <c r="C458" s="187"/>
      <c r="D458" s="187"/>
      <c r="E458" s="194"/>
      <c r="F458" s="187"/>
      <c r="G458" s="187"/>
    </row>
    <row r="459" spans="1:7" x14ac:dyDescent="0.2">
      <c r="A459" s="187"/>
      <c r="B459" s="187"/>
      <c r="C459" s="187"/>
      <c r="D459" s="187"/>
      <c r="E459" s="194"/>
      <c r="F459" s="187"/>
      <c r="G459" s="187"/>
    </row>
    <row r="460" spans="1:7" x14ac:dyDescent="0.2">
      <c r="A460" s="187"/>
      <c r="B460" s="187"/>
      <c r="C460" s="187"/>
      <c r="D460" s="187"/>
      <c r="E460" s="194"/>
      <c r="F460" s="187"/>
      <c r="G460" s="187"/>
    </row>
    <row r="461" spans="1:7" x14ac:dyDescent="0.2">
      <c r="A461" s="187"/>
      <c r="B461" s="187"/>
      <c r="C461" s="187"/>
      <c r="D461" s="187"/>
      <c r="E461" s="194"/>
      <c r="F461" s="187"/>
      <c r="G461" s="187"/>
    </row>
  </sheetData>
  <mergeCells count="153">
    <mergeCell ref="C17:D17"/>
    <mergeCell ref="C19:D19"/>
    <mergeCell ref="C21:D21"/>
    <mergeCell ref="A1:G1"/>
    <mergeCell ref="A3:B3"/>
    <mergeCell ref="A4:B4"/>
    <mergeCell ref="E4:G4"/>
    <mergeCell ref="C9:D9"/>
    <mergeCell ref="C10:D10"/>
    <mergeCell ref="C11:D11"/>
    <mergeCell ref="C13:D13"/>
    <mergeCell ref="C41:D41"/>
    <mergeCell ref="C42:D42"/>
    <mergeCell ref="C43:D43"/>
    <mergeCell ref="C44:D44"/>
    <mergeCell ref="C45:D45"/>
    <mergeCell ref="C48:D48"/>
    <mergeCell ref="C25:D25"/>
    <mergeCell ref="C26:D26"/>
    <mergeCell ref="C27:D27"/>
    <mergeCell ref="C28:D28"/>
    <mergeCell ref="C29:D29"/>
    <mergeCell ref="C30:D30"/>
    <mergeCell ref="C31:D31"/>
    <mergeCell ref="C33:D33"/>
    <mergeCell ref="C57:D57"/>
    <mergeCell ref="C58:D58"/>
    <mergeCell ref="C59:D59"/>
    <mergeCell ref="C60:D60"/>
    <mergeCell ref="C61:D61"/>
    <mergeCell ref="C62:D62"/>
    <mergeCell ref="C49:D49"/>
    <mergeCell ref="C50:D50"/>
    <mergeCell ref="C52:D52"/>
    <mergeCell ref="C54:D54"/>
    <mergeCell ref="C55:D55"/>
    <mergeCell ref="C56:D56"/>
    <mergeCell ref="C73:D73"/>
    <mergeCell ref="C74:D74"/>
    <mergeCell ref="C78:D78"/>
    <mergeCell ref="C79:D79"/>
    <mergeCell ref="C82:D82"/>
    <mergeCell ref="C83:D83"/>
    <mergeCell ref="C85:D85"/>
    <mergeCell ref="C66:D66"/>
    <mergeCell ref="C67:D67"/>
    <mergeCell ref="C69:D69"/>
    <mergeCell ref="C133:D133"/>
    <mergeCell ref="C127:D127"/>
    <mergeCell ref="C102:D102"/>
    <mergeCell ref="C104:D104"/>
    <mergeCell ref="C108:D108"/>
    <mergeCell ref="C110:D110"/>
    <mergeCell ref="C87:D87"/>
    <mergeCell ref="C89:D89"/>
    <mergeCell ref="C91:D91"/>
    <mergeCell ref="C95:D95"/>
    <mergeCell ref="C96:D96"/>
    <mergeCell ref="C97:D97"/>
    <mergeCell ref="C99:D99"/>
    <mergeCell ref="C100:D100"/>
    <mergeCell ref="C166:D166"/>
    <mergeCell ref="C168:D168"/>
    <mergeCell ref="C169:D169"/>
    <mergeCell ref="C174:D174"/>
    <mergeCell ref="C176:D176"/>
    <mergeCell ref="C178:D178"/>
    <mergeCell ref="C182:D182"/>
    <mergeCell ref="C184:D184"/>
    <mergeCell ref="C152:D152"/>
    <mergeCell ref="C157:D157"/>
    <mergeCell ref="C159:D159"/>
    <mergeCell ref="C161:D161"/>
    <mergeCell ref="C163:D163"/>
    <mergeCell ref="C165:D165"/>
    <mergeCell ref="C214:D214"/>
    <mergeCell ref="C216:D216"/>
    <mergeCell ref="C217:D217"/>
    <mergeCell ref="C220:D220"/>
    <mergeCell ref="C222:D222"/>
    <mergeCell ref="C224:D224"/>
    <mergeCell ref="C186:D186"/>
    <mergeCell ref="C188:D188"/>
    <mergeCell ref="C189:D189"/>
    <mergeCell ref="C203:D203"/>
    <mergeCell ref="C208:D208"/>
    <mergeCell ref="C210:D210"/>
    <mergeCell ref="C212:D212"/>
    <mergeCell ref="C213:D213"/>
    <mergeCell ref="C255:D255"/>
    <mergeCell ref="C269:D269"/>
    <mergeCell ref="C270:D270"/>
    <mergeCell ref="C271:D271"/>
    <mergeCell ref="C272:D272"/>
    <mergeCell ref="C273:D273"/>
    <mergeCell ref="C274:D274"/>
    <mergeCell ref="C275:D275"/>
    <mergeCell ref="C228:D228"/>
    <mergeCell ref="C229:D229"/>
    <mergeCell ref="C242:D242"/>
    <mergeCell ref="C243:D243"/>
    <mergeCell ref="C246:D246"/>
    <mergeCell ref="C247:D247"/>
    <mergeCell ref="C249:D249"/>
    <mergeCell ref="C251:D251"/>
    <mergeCell ref="C285:D285"/>
    <mergeCell ref="C286:D286"/>
    <mergeCell ref="C287:D287"/>
    <mergeCell ref="C288:D288"/>
    <mergeCell ref="C290:D290"/>
    <mergeCell ref="C291:D291"/>
    <mergeCell ref="C277:D277"/>
    <mergeCell ref="C279:D279"/>
    <mergeCell ref="C281:D281"/>
    <mergeCell ref="C282:D282"/>
    <mergeCell ref="C283:D283"/>
    <mergeCell ref="C284:D284"/>
    <mergeCell ref="C302:D302"/>
    <mergeCell ref="C303:D303"/>
    <mergeCell ref="C304:D304"/>
    <mergeCell ref="C306:D306"/>
    <mergeCell ref="C308:D308"/>
    <mergeCell ref="C309:D309"/>
    <mergeCell ref="C292:D292"/>
    <mergeCell ref="C293:D293"/>
    <mergeCell ref="C298:D298"/>
    <mergeCell ref="C299:D299"/>
    <mergeCell ref="C300:D300"/>
    <mergeCell ref="C301:D301"/>
    <mergeCell ref="C321:D321"/>
    <mergeCell ref="C339:D339"/>
    <mergeCell ref="C340:D340"/>
    <mergeCell ref="C342:D342"/>
    <mergeCell ref="C343:D343"/>
    <mergeCell ref="C344:D344"/>
    <mergeCell ref="C312:D312"/>
    <mergeCell ref="C314:D314"/>
    <mergeCell ref="C316:D316"/>
    <mergeCell ref="C318:D318"/>
    <mergeCell ref="C319:D319"/>
    <mergeCell ref="C320:D320"/>
    <mergeCell ref="C381:D381"/>
    <mergeCell ref="C383:D383"/>
    <mergeCell ref="C335:D335"/>
    <mergeCell ref="C352:D352"/>
    <mergeCell ref="C353:D353"/>
    <mergeCell ref="C357:D357"/>
    <mergeCell ref="C345:D345"/>
    <mergeCell ref="C346:D346"/>
    <mergeCell ref="C347:D347"/>
    <mergeCell ref="C349:D349"/>
    <mergeCell ref="C350:D350"/>
    <mergeCell ref="C351:D351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J.Š.</dc:creator>
  <cp:lastModifiedBy>Honza</cp:lastModifiedBy>
  <dcterms:created xsi:type="dcterms:W3CDTF">2026-02-18T13:26:16Z</dcterms:created>
  <dcterms:modified xsi:type="dcterms:W3CDTF">2026-02-25T13:13:21Z</dcterms:modified>
</cp:coreProperties>
</file>