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list'!$G$2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'Položky'!$A$1:$G$65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<sst xmlns="http://schemas.openxmlformats.org/spreadsheetml/2006/main" count="244" uniqueCount="156">
  <si>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</si>
  <si>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</si>
  <si>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</si>
  <si>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</si>
  <si>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</si>
  <si>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</si>
  <si>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</si>
  <si>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</si>
  <si>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</si>
  <si>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</si>
  <si>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</si>
  <si>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</si>
  <si>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</si>
  <si>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</si>
  <si>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</si>
  <si>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</si>
  <si>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</si>
  <si>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</si>
  <si>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</si>
  <si>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</si>
  <si>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</si>
  <si>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</si>
  <si>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</si>
  <si>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</si>
  <si>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</si>
  <si>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</si>
  <si>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</si>
  <si>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</si>
  <si>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</si>
  <si>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</si>
  <si>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</si>
  <si>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</si>
  <si>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</si>
  <si>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</si>
  <si>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</si>
  <si>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</si>
  <si>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</si>
  <si>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</si>
  <si>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</si>
  <si>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</si>
  <si>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</si>
  <si>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</si>
  <si>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</si>
  <si>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</si>
  <si>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</si>
  <si>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</si>
  <si>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</si>
  <si>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</si>
  <si>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</si>
  <si>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</si>
  <si>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</si>
  <si>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</si>
  <si>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</si>
  <si>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</si>
  <si>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</si>
  <si>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</si>
  <si>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</si>
  <si>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</si>
  <si>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</si>
  <si>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</si>
  <si>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</si>
  <si>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</si>
  <si>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</si>
  <si>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</si>
  <si>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</si>
  <si>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</si>
  <si>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</si>
  <si>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</si>
  <si>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</si>
  <si>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</si>
  <si>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</si>
  <si>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</si>
  <si>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</si>
  <si>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</si>
  <si>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</si>
  <si>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</si>
  <si>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R_20_002</t>
  </si>
  <si>
    <t>001</t>
  </si>
  <si>
    <t>I. Etapa sanačních prací sklepního prostoru</t>
  </si>
  <si>
    <t>02</t>
  </si>
  <si>
    <t>2</t>
  </si>
  <si>
    <t>Základy a zvláštní zakládání</t>
  </si>
  <si>
    <t>216904212R00</t>
  </si>
  <si>
    <t xml:space="preserve">Očištění stlačeným vzduchem zdiva a rubu kleneb </t>
  </si>
  <si>
    <t>m2</t>
  </si>
  <si>
    <t>Začátek provozního součtu</t>
  </si>
  <si>
    <t>61,0</t>
  </si>
  <si>
    <t>108,0</t>
  </si>
  <si>
    <t>107,0</t>
  </si>
  <si>
    <t>19,0</t>
  </si>
  <si>
    <t>39,0</t>
  </si>
  <si>
    <t>76,0</t>
  </si>
  <si>
    <t>77,0</t>
  </si>
  <si>
    <t>Konec provozního součtu</t>
  </si>
  <si>
    <t>595,0*1,1</t>
  </si>
  <si>
    <t>94</t>
  </si>
  <si>
    <t>Lešení a stavební výtahy</t>
  </si>
  <si>
    <t>941955001R00</t>
  </si>
  <si>
    <t xml:space="preserve">Lešení lehké pomocné, výška podlahy do 1,2 m </t>
  </si>
  <si>
    <t>76+38</t>
  </si>
  <si>
    <t>941955003R00</t>
  </si>
  <si>
    <t xml:space="preserve">Lešení lehké pomocné, výška podlahy do 2,5 m </t>
  </si>
  <si>
    <t>107*3+62+19</t>
  </si>
  <si>
    <t>97</t>
  </si>
  <si>
    <t>Prorážení otvorů</t>
  </si>
  <si>
    <t>978021191R00</t>
  </si>
  <si>
    <t xml:space="preserve">Otlučení cementových omítek vnitřních stěn do 100% </t>
  </si>
  <si>
    <t>49,4*3,0</t>
  </si>
  <si>
    <t>49,2*3,0</t>
  </si>
  <si>
    <t>33,2*3,0</t>
  </si>
  <si>
    <t>20,0*3,0</t>
  </si>
  <si>
    <t>39,0*3,0</t>
  </si>
  <si>
    <t>48,2*2,6</t>
  </si>
  <si>
    <t>61,0*2,6</t>
  </si>
  <si>
    <t>978021291U00</t>
  </si>
  <si>
    <t xml:space="preserve">Otluč omít cem vni stropů 100% </t>
  </si>
  <si>
    <t>979097011R00</t>
  </si>
  <si>
    <t xml:space="preserve">Pronájem kontejneru 4 t </t>
  </si>
  <si>
    <t>den</t>
  </si>
  <si>
    <t>978 00-ZA02</t>
  </si>
  <si>
    <t>Příplatek za kropení vnitřní stěn a stropu během bouracích prací - omezení prašnosti</t>
  </si>
  <si>
    <t>1004</t>
  </si>
  <si>
    <t>595</t>
  </si>
  <si>
    <t>99</t>
  </si>
  <si>
    <t>Staveništní přesun hmot</t>
  </si>
  <si>
    <t>999281105R00</t>
  </si>
  <si>
    <t xml:space="preserve">Přesun hmot pro opravy a údržbu do výšky 6 m </t>
  </si>
  <si>
    <t>t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</si>
  <si>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</si>
  <si>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</si>
  <si>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</si>
  <si>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</si>
  <si>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</si>
  <si>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</si>
  <si>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</si>
  <si>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>Příplatek k odvozu za každý další 1 km předpokládaná skládka cca. 10km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</si>
  <si>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</si>
  <si>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</si>
  <si>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</si>
  <si>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</si>
  <si>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979087113R00</t>
  </si>
  <si>
    <t xml:space="preserve">Nakládání vybouraných hmot na dopravní prostředky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</si>
  <si>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</si>
  <si>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</si>
  <si>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</si>
  <si>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</si>
  <si>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</si>
  <si>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</si>
  <si>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</si>
  <si>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</si>
  <si>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</si>
  <si>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</si>
  <si>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Ing. arch. Jakub Zach</t>
  </si>
  <si>
    <t>Město Kroměříž</t>
  </si>
  <si>
    <t>Kino Nadsklepí</t>
  </si>
  <si>
    <t>I. Vnitřní omítky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</si>
</sst>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7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7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0" fontId="1" fillId="2" borderId="10" xfId="20" applyFont="1" applyFill="1" applyBorder="1" applyAlignment="1">
      <alignment horizontal="center"/>
      <protection/>
    </xf>
    <xf numFmtId="49" fontId="20" fillId="2" borderId="10" xfId="20" applyNumberFormat="1" applyFont="1" applyFill="1" applyBorder="1" applyAlignment="1">
      <alignment horizontal="left"/>
      <protection/>
    </xf>
    <xf numFmtId="0" fontId="20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1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2" fillId="0" borderId="0" xfId="20" applyFont="1" applyBorder="1">
      <alignment/>
      <protection/>
    </xf>
    <xf numFmtId="3" fontId="22" fillId="0" borderId="0" xfId="20" applyNumberFormat="1" applyFont="1" applyBorder="1" applyAlignment="1">
      <alignment horizontal="right"/>
      <protection/>
    </xf>
    <xf numFmtId="4" fontId="22" fillId="0" borderId="0" xfId="20" applyNumberFormat="1" applyFont="1" applyBorder="1">
      <alignment/>
      <protection/>
    </xf>
    <xf numFmtId="0" fontId="21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8" fillId="3" borderId="60" xfId="20" applyNumberFormat="1" applyFont="1" applyFill="1" applyBorder="1" applyAlignment="1">
      <alignment horizontal="left" wrapText="1"/>
      <protection/>
    </xf>
    <xf numFmtId="49" fontId="19" fillId="0" borderId="61" xfId="0" applyNumberFormat="1" applyFont="1" applyBorder="1" applyAlignment="1">
      <alignment horizontal="left" wrapText="1"/>
    </xf>
    <xf numFmtId="49" fontId="16" fillId="3" borderId="60" xfId="20" applyNumberFormat="1" applyFont="1" applyFill="1" applyBorder="1" applyAlignment="1">
      <alignment horizontal="left" wrapText="1"/>
      <protection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  <xf numFmtId="4" fontId="15" fillId="0" borderId="62" xfId="20" applyNumberFormat="1" applyFont="1" applyBorder="1" applyAlignment="1">
      <alignment horizontal="right"/>
      <protection/>
    </xf>
    <xf numFmtId="4" fontId="16" fillId="3" borderId="60" xfId="20" applyNumberFormat="1" applyFont="1" applyFill="1" applyBorder="1" applyAlignment="1">
      <alignment horizontal="right" wrapText="1"/>
      <protection/>
    </xf>
    <xf numFmtId="4" fontId="18" fillId="3" borderId="60" xfId="20" applyNumberFormat="1" applyFont="1" applyFill="1" applyBorder="1" applyAlignment="1">
      <alignment horizontal="right" wrapText="1"/>
      <protection/>
    </xf>
    <xf numFmtId="4" fontId="15" fillId="0" borderId="10" xfId="20" applyNumberFormat="1" applyFont="1" applyBorder="1" applyAlignment="1">
      <alignment horizontal="right"/>
      <protection/>
    </xf>
    <xf numFmtId="4" fontId="15" fillId="0" borderId="10" xfId="20" applyNumberFormat="1" applyFont="1" applyBorder="1">
      <alignment/>
      <protection/>
    </xf>
    <xf numFmtId="0" fontId="18" fillId="3" borderId="10" xfId="2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right"/>
    </xf>
    <xf numFmtId="4" fontId="1" fillId="2" borderId="10" xfId="20" applyNumberFormat="1" applyFont="1" applyFill="1" applyBorder="1" applyAlignment="1">
      <alignment horizontal="right"/>
      <protection/>
    </xf>
    <xf numFmtId="0" fontId="1" fillId="0" borderId="10" xfId="20" applyNumberFormat="1" applyFont="1" applyBorder="1" applyAlignment="1">
      <alignment horizontal="right"/>
      <protection/>
    </xf>
    <xf numFmtId="0" fontId="1" fillId="0" borderId="10" xfId="20" applyNumberFormat="1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7">
      <selection activeCell="C8" sqref="C8:E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02</v>
      </c>
      <c r="D2" s="5" t="str">
        <f>Rekapitulace!G2</f>
        <v>I. Vnitřní omítky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77</v>
      </c>
      <c r="B5" s="18"/>
      <c r="C5" s="19" t="s">
        <v>78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76</v>
      </c>
      <c r="B7" s="25"/>
      <c r="C7" s="26" t="s">
        <v>154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5" t="s">
        <v>152</v>
      </c>
      <c r="D8" s="205"/>
      <c r="E8" s="206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5" t="str">
        <f>Projektant</f>
        <v>Ing. arch. Jakub Zach</v>
      </c>
      <c r="D9" s="205"/>
      <c r="E9" s="206"/>
      <c r="F9" s="13"/>
      <c r="G9" s="34"/>
      <c r="H9" s="35"/>
    </row>
    <row r="10" spans="1:8" ht="12.75">
      <c r="A10" s="29" t="s">
        <v>14</v>
      </c>
      <c r="B10" s="13"/>
      <c r="C10" s="205" t="s">
        <v>153</v>
      </c>
      <c r="D10" s="205"/>
      <c r="E10" s="205"/>
      <c r="F10" s="36"/>
      <c r="G10" s="37"/>
      <c r="H10" s="38"/>
    </row>
    <row r="11" spans="1:57" ht="13.5" customHeight="1">
      <c r="A11" s="29" t="s">
        <v>15</v>
      </c>
      <c r="B11" s="13"/>
      <c r="C11" s="205"/>
      <c r="D11" s="205"/>
      <c r="E11" s="205"/>
      <c r="F11" s="39" t="s">
        <v>16</v>
      </c>
      <c r="G11" s="40" t="s">
        <v>76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7"/>
      <c r="D12" s="207"/>
      <c r="E12" s="207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Rekapitulace!A17</f>
        <v>Ztížené výrobní podmínky</v>
      </c>
      <c r="E15" s="58"/>
      <c r="F15" s="59"/>
      <c r="G15" s="56">
        <f>Rekapitulace!I17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Rekapitulace!A18</f>
        <v>Oborová přirážka</v>
      </c>
      <c r="E16" s="60"/>
      <c r="F16" s="61"/>
      <c r="G16" s="56">
        <f>Rekapitulace!I18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Rekapitulace!A19</f>
        <v>Přesun stavebních kapacit</v>
      </c>
      <c r="E17" s="60"/>
      <c r="F17" s="61"/>
      <c r="G17" s="56">
        <f>Rekapitulace!I19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Rekapitulace!A20</f>
        <v>Mimostaveništní doprava</v>
      </c>
      <c r="E18" s="60"/>
      <c r="F18" s="61"/>
      <c r="G18" s="56">
        <f>Rekapitulace!I20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Rekapitulace!A21</f>
        <v>Zařízení staveniště</v>
      </c>
      <c r="E19" s="60"/>
      <c r="F19" s="61"/>
      <c r="G19" s="56">
        <f>Rekapitulace!I21</f>
        <v>0</v>
      </c>
    </row>
    <row r="20" spans="1:7" ht="15.95" customHeight="1">
      <c r="A20" s="64"/>
      <c r="B20" s="55"/>
      <c r="C20" s="56"/>
      <c r="D20" s="9" t="str">
        <f>Rekapitulace!A22</f>
        <v>Provoz investora</v>
      </c>
      <c r="E20" s="60"/>
      <c r="F20" s="61"/>
      <c r="G20" s="56">
        <f>Rekapitulace!I22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Rekapitulace!A23</f>
        <v>Kompletační činnost (IČD)</v>
      </c>
      <c r="E21" s="60"/>
      <c r="F21" s="61"/>
      <c r="G21" s="56">
        <f>Rekapitulace!I23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08" t="s">
        <v>33</v>
      </c>
      <c r="B23" s="209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0">
        <f>C23-F32</f>
        <v>0</v>
      </c>
      <c r="G30" s="201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0">
        <f>ROUND(PRODUCT(F30,C31/100),0)</f>
        <v>0</v>
      </c>
      <c r="G31" s="201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0">
        <v>0</v>
      </c>
      <c r="G32" s="201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0">
        <f>ROUND(PRODUCT(F32,C33/100),0)</f>
        <v>0</v>
      </c>
      <c r="G33" s="201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2">
        <f>ROUND(SUM(F30:F33),0)</f>
        <v>0</v>
      </c>
      <c r="G34" s="203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4"/>
      <c r="C37" s="204"/>
      <c r="D37" s="204"/>
      <c r="E37" s="204"/>
      <c r="F37" s="204"/>
      <c r="G37" s="204"/>
      <c r="H37" t="s">
        <v>5</v>
      </c>
    </row>
    <row r="38" spans="1:8" ht="12.75" customHeight="1">
      <c r="A38" s="96"/>
      <c r="B38" s="204"/>
      <c r="C38" s="204"/>
      <c r="D38" s="204"/>
      <c r="E38" s="204"/>
      <c r="F38" s="204"/>
      <c r="G38" s="204"/>
      <c r="H38" t="s">
        <v>5</v>
      </c>
    </row>
    <row r="39" spans="1:8" ht="12.75">
      <c r="A39" s="96"/>
      <c r="B39" s="204"/>
      <c r="C39" s="204"/>
      <c r="D39" s="204"/>
      <c r="E39" s="204"/>
      <c r="F39" s="204"/>
      <c r="G39" s="204"/>
      <c r="H39" t="s">
        <v>5</v>
      </c>
    </row>
    <row r="40" spans="1:8" ht="12.75">
      <c r="A40" s="96"/>
      <c r="B40" s="204"/>
      <c r="C40" s="204"/>
      <c r="D40" s="204"/>
      <c r="E40" s="204"/>
      <c r="F40" s="204"/>
      <c r="G40" s="204"/>
      <c r="H40" t="s">
        <v>5</v>
      </c>
    </row>
    <row r="41" spans="1:8" ht="12.75">
      <c r="A41" s="96"/>
      <c r="B41" s="204"/>
      <c r="C41" s="204"/>
      <c r="D41" s="204"/>
      <c r="E41" s="204"/>
      <c r="F41" s="204"/>
      <c r="G41" s="204"/>
      <c r="H41" t="s">
        <v>5</v>
      </c>
    </row>
    <row r="42" spans="1:8" ht="12.75">
      <c r="A42" s="96"/>
      <c r="B42" s="204"/>
      <c r="C42" s="204"/>
      <c r="D42" s="204"/>
      <c r="E42" s="204"/>
      <c r="F42" s="204"/>
      <c r="G42" s="204"/>
      <c r="H42" t="s">
        <v>5</v>
      </c>
    </row>
    <row r="43" spans="1:8" ht="12.75">
      <c r="A43" s="96"/>
      <c r="B43" s="204"/>
      <c r="C43" s="204"/>
      <c r="D43" s="204"/>
      <c r="E43" s="204"/>
      <c r="F43" s="204"/>
      <c r="G43" s="204"/>
      <c r="H43" t="s">
        <v>5</v>
      </c>
    </row>
    <row r="44" spans="1:8" ht="12.75">
      <c r="A44" s="96"/>
      <c r="B44" s="204"/>
      <c r="C44" s="204"/>
      <c r="D44" s="204"/>
      <c r="E44" s="204"/>
      <c r="F44" s="204"/>
      <c r="G44" s="204"/>
      <c r="H44" t="s">
        <v>5</v>
      </c>
    </row>
    <row r="45" spans="1:8" ht="0.75" customHeight="1">
      <c r="A45" s="96"/>
      <c r="B45" s="204"/>
      <c r="C45" s="204"/>
      <c r="D45" s="204"/>
      <c r="E45" s="204"/>
      <c r="F45" s="204"/>
      <c r="G45" s="204"/>
      <c r="H45" t="s">
        <v>5</v>
      </c>
    </row>
    <row r="46" spans="2:7" ht="12.75">
      <c r="B46" s="199"/>
      <c r="C46" s="199"/>
      <c r="D46" s="199"/>
      <c r="E46" s="199"/>
      <c r="F46" s="199"/>
      <c r="G46" s="199"/>
    </row>
    <row r="47" spans="2:7" ht="12.75">
      <c r="B47" s="199"/>
      <c r="C47" s="199"/>
      <c r="D47" s="199"/>
      <c r="E47" s="199"/>
      <c r="F47" s="199"/>
      <c r="G47" s="199"/>
    </row>
    <row r="48" spans="2:7" ht="12.75">
      <c r="B48" s="199"/>
      <c r="C48" s="199"/>
      <c r="D48" s="199"/>
      <c r="E48" s="199"/>
      <c r="F48" s="199"/>
      <c r="G48" s="199"/>
    </row>
    <row r="49" spans="2:7" ht="12.75">
      <c r="B49" s="199"/>
      <c r="C49" s="199"/>
      <c r="D49" s="199"/>
      <c r="E49" s="199"/>
      <c r="F49" s="199"/>
      <c r="G49" s="199"/>
    </row>
    <row r="50" spans="2:7" ht="12.75">
      <c r="B50" s="199"/>
      <c r="C50" s="199"/>
      <c r="D50" s="199"/>
      <c r="E50" s="199"/>
      <c r="F50" s="199"/>
      <c r="G50" s="199"/>
    </row>
    <row r="51" spans="2:7" ht="12.75">
      <c r="B51" s="199"/>
      <c r="C51" s="199"/>
      <c r="D51" s="199"/>
      <c r="E51" s="199"/>
      <c r="F51" s="199"/>
      <c r="G51" s="199"/>
    </row>
    <row r="52" spans="2:7" ht="12.75">
      <c r="B52" s="199"/>
      <c r="C52" s="199"/>
      <c r="D52" s="199"/>
      <c r="E52" s="199"/>
      <c r="F52" s="199"/>
      <c r="G52" s="199"/>
    </row>
    <row r="53" spans="2:7" ht="12.75">
      <c r="B53" s="199"/>
      <c r="C53" s="199"/>
      <c r="D53" s="199"/>
      <c r="E53" s="199"/>
      <c r="F53" s="199"/>
      <c r="G53" s="199"/>
    </row>
    <row r="54" spans="2:7" ht="12.75">
      <c r="B54" s="199"/>
      <c r="C54" s="199"/>
      <c r="D54" s="199"/>
      <c r="E54" s="199"/>
      <c r="F54" s="199"/>
      <c r="G54" s="199"/>
    </row>
    <row r="55" spans="2:7" ht="12.75">
      <c r="B55" s="199"/>
      <c r="C55" s="199"/>
      <c r="D55" s="199"/>
      <c r="E55" s="199"/>
      <c r="F55" s="199"/>
      <c r="G55" s="199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6"/>
  <sheetViews>
    <sheetView workbookViewId="0" topLeftCell="A1">
      <selection activeCell="G3" sqref="G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0" t="s">
        <v>48</v>
      </c>
      <c r="B1" s="211"/>
      <c r="C1" s="97" t="str">
        <f>CONCATENATE(cislostavby," ",nazevstavby)</f>
        <v>R_20_002 Kino Nadsklepí</v>
      </c>
      <c r="D1" s="98"/>
      <c r="E1" s="99"/>
      <c r="F1" s="98"/>
      <c r="G1" s="100" t="s">
        <v>49</v>
      </c>
      <c r="H1" s="101" t="s">
        <v>79</v>
      </c>
      <c r="I1" s="102"/>
    </row>
    <row r="2" spans="1:9" ht="13.5" thickBot="1">
      <c r="A2" s="212" t="s">
        <v>50</v>
      </c>
      <c r="B2" s="213"/>
      <c r="C2" s="103" t="str">
        <f>CONCATENATE(cisloobjektu," ",nazevobjektu)</f>
        <v>001 I. Etapa sanačních prací sklepního prostoru</v>
      </c>
      <c r="D2" s="104"/>
      <c r="E2" s="105"/>
      <c r="F2" s="104"/>
      <c r="G2" s="214" t="s">
        <v>155</v>
      </c>
      <c r="H2" s="215"/>
      <c r="I2" s="216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5" t="str">
        <f>Položky!B7</f>
        <v>2</v>
      </c>
      <c r="B7" s="115" t="str">
        <f>Položky!C7</f>
        <v>Základy a zvláštní zakládání</v>
      </c>
      <c r="C7" s="66"/>
      <c r="D7" s="116"/>
      <c r="E7" s="196">
        <f>Položky!BA20</f>
        <v>0</v>
      </c>
      <c r="F7" s="197">
        <f>Položky!BB20</f>
        <v>0</v>
      </c>
      <c r="G7" s="197">
        <f>Položky!BC20</f>
        <v>0</v>
      </c>
      <c r="H7" s="197">
        <f>Položky!BD20</f>
        <v>0</v>
      </c>
      <c r="I7" s="198">
        <f>Položky!BE20</f>
        <v>0</v>
      </c>
    </row>
    <row r="8" spans="1:9" s="35" customFormat="1" ht="12.75">
      <c r="A8" s="195" t="str">
        <f>Položky!B21</f>
        <v>94</v>
      </c>
      <c r="B8" s="115" t="str">
        <f>Položky!C21</f>
        <v>Lešení a stavební výtahy</v>
      </c>
      <c r="C8" s="66"/>
      <c r="D8" s="116"/>
      <c r="E8" s="196">
        <f>Položky!BA26</f>
        <v>0</v>
      </c>
      <c r="F8" s="197">
        <f>Položky!BB26</f>
        <v>0</v>
      </c>
      <c r="G8" s="197">
        <f>Položky!BC26</f>
        <v>0</v>
      </c>
      <c r="H8" s="197">
        <f>Položky!BD26</f>
        <v>0</v>
      </c>
      <c r="I8" s="198">
        <f>Položky!BE26</f>
        <v>0</v>
      </c>
    </row>
    <row r="9" spans="1:9" s="35" customFormat="1" ht="12.75">
      <c r="A9" s="195" t="str">
        <f>Položky!B27</f>
        <v>97</v>
      </c>
      <c r="B9" s="115" t="str">
        <f>Položky!C27</f>
        <v>Prorážení otvorů</v>
      </c>
      <c r="C9" s="66"/>
      <c r="D9" s="116"/>
      <c r="E9" s="196">
        <f>Položky!BA53</f>
        <v>0</v>
      </c>
      <c r="F9" s="197">
        <f>Položky!BB53</f>
        <v>0</v>
      </c>
      <c r="G9" s="197">
        <f>Položky!BC53</f>
        <v>0</v>
      </c>
      <c r="H9" s="197">
        <f>Položky!BD53</f>
        <v>0</v>
      </c>
      <c r="I9" s="198">
        <f>Položky!BE53</f>
        <v>0</v>
      </c>
    </row>
    <row r="10" spans="1:9" s="35" customFormat="1" ht="12.75">
      <c r="A10" s="195" t="str">
        <f>Položky!B54</f>
        <v>99</v>
      </c>
      <c r="B10" s="115" t="str">
        <f>Položky!C54</f>
        <v>Staveništní přesun hmot</v>
      </c>
      <c r="C10" s="66"/>
      <c r="D10" s="116"/>
      <c r="E10" s="196">
        <f>Položky!BA56</f>
        <v>0</v>
      </c>
      <c r="F10" s="197">
        <f>Položky!BB56</f>
        <v>0</v>
      </c>
      <c r="G10" s="197">
        <f>Položky!BC56</f>
        <v>0</v>
      </c>
      <c r="H10" s="197">
        <f>Položky!BD56</f>
        <v>0</v>
      </c>
      <c r="I10" s="198">
        <f>Položky!BE56</f>
        <v>0</v>
      </c>
    </row>
    <row r="11" spans="1:9" s="35" customFormat="1" ht="13.5" thickBot="1">
      <c r="A11" s="195" t="str">
        <f>Položky!B57</f>
        <v>D96</v>
      </c>
      <c r="B11" s="115" t="str">
        <f>Položky!C57</f>
        <v>Přesuny suti a vybouraných hmot</v>
      </c>
      <c r="C11" s="66"/>
      <c r="D11" s="116"/>
      <c r="E11" s="196">
        <f>Položky!BA65</f>
        <v>0</v>
      </c>
      <c r="F11" s="197">
        <f>Položky!BB65</f>
        <v>0</v>
      </c>
      <c r="G11" s="197">
        <f>Položky!BC65</f>
        <v>0</v>
      </c>
      <c r="H11" s="197">
        <f>Položky!BD65</f>
        <v>0</v>
      </c>
      <c r="I11" s="198">
        <f>Položky!BE65</f>
        <v>0</v>
      </c>
    </row>
    <row r="12" spans="1:9" s="123" customFormat="1" ht="13.5" thickBot="1">
      <c r="A12" s="117"/>
      <c r="B12" s="118" t="s">
        <v>57</v>
      </c>
      <c r="C12" s="118"/>
      <c r="D12" s="119"/>
      <c r="E12" s="120">
        <f>SUM(E7:E11)</f>
        <v>0</v>
      </c>
      <c r="F12" s="121">
        <f>SUM(F7:F11)</f>
        <v>0</v>
      </c>
      <c r="G12" s="121">
        <f>SUM(G7:G11)</f>
        <v>0</v>
      </c>
      <c r="H12" s="121">
        <f>SUM(H7:H11)</f>
        <v>0</v>
      </c>
      <c r="I12" s="122">
        <f>SUM(I7:I11)</f>
        <v>0</v>
      </c>
    </row>
    <row r="13" spans="1:9" ht="12.75">
      <c r="A13" s="66"/>
      <c r="B13" s="66"/>
      <c r="C13" s="66"/>
      <c r="D13" s="66"/>
      <c r="E13" s="66"/>
      <c r="F13" s="66"/>
      <c r="G13" s="66"/>
      <c r="H13" s="66"/>
      <c r="I13" s="66"/>
    </row>
    <row r="14" spans="1:57" ht="19.5" customHeight="1">
      <c r="A14" s="107" t="s">
        <v>58</v>
      </c>
      <c r="B14" s="107"/>
      <c r="C14" s="107"/>
      <c r="D14" s="107"/>
      <c r="E14" s="107"/>
      <c r="F14" s="107"/>
      <c r="G14" s="124"/>
      <c r="H14" s="107"/>
      <c r="I14" s="107"/>
      <c r="BA14" s="41"/>
      <c r="BB14" s="41"/>
      <c r="BC14" s="41"/>
      <c r="BD14" s="41"/>
      <c r="BE14" s="41"/>
    </row>
    <row r="15" spans="1:9" ht="13.5" thickBot="1">
      <c r="A15" s="77"/>
      <c r="B15" s="77"/>
      <c r="C15" s="77"/>
      <c r="D15" s="77"/>
      <c r="E15" s="77"/>
      <c r="F15" s="77"/>
      <c r="G15" s="77"/>
      <c r="H15" s="77"/>
      <c r="I15" s="77"/>
    </row>
    <row r="16" spans="1:9" ht="12.75">
      <c r="A16" s="71" t="s">
        <v>59</v>
      </c>
      <c r="B16" s="72"/>
      <c r="C16" s="72"/>
      <c r="D16" s="125"/>
      <c r="E16" s="126" t="s">
        <v>60</v>
      </c>
      <c r="F16" s="127" t="s">
        <v>61</v>
      </c>
      <c r="G16" s="128" t="s">
        <v>62</v>
      </c>
      <c r="H16" s="129"/>
      <c r="I16" s="130" t="s">
        <v>60</v>
      </c>
    </row>
    <row r="17" spans="1:53" ht="12.75">
      <c r="A17" s="64" t="s">
        <v>144</v>
      </c>
      <c r="B17" s="55"/>
      <c r="C17" s="55"/>
      <c r="D17" s="131"/>
      <c r="E17" s="132"/>
      <c r="F17" s="133"/>
      <c r="G17" s="134">
        <f aca="true" t="shared" si="0" ref="G17:G24">CHOOSE(BA17+1,HSV+PSV,HSV+PSV+Mont,HSV+PSV+Dodavka+Mont,HSV,PSV,Mont,Dodavka,Mont+Dodavka,0)</f>
        <v>0</v>
      </c>
      <c r="H17" s="135"/>
      <c r="I17" s="136">
        <f aca="true" t="shared" si="1" ref="I17:I24">E17+F17*G17/100</f>
        <v>0</v>
      </c>
      <c r="BA17">
        <v>0</v>
      </c>
    </row>
    <row r="18" spans="1:53" ht="12.75">
      <c r="A18" s="64" t="s">
        <v>145</v>
      </c>
      <c r="B18" s="55"/>
      <c r="C18" s="55"/>
      <c r="D18" s="131"/>
      <c r="E18" s="132"/>
      <c r="F18" s="133"/>
      <c r="G18" s="134">
        <f t="shared" si="0"/>
        <v>0</v>
      </c>
      <c r="H18" s="135"/>
      <c r="I18" s="136">
        <f t="shared" si="1"/>
        <v>0</v>
      </c>
      <c r="BA18">
        <v>0</v>
      </c>
    </row>
    <row r="19" spans="1:53" ht="12.75">
      <c r="A19" s="64" t="s">
        <v>146</v>
      </c>
      <c r="B19" s="55"/>
      <c r="C19" s="55"/>
      <c r="D19" s="131"/>
      <c r="E19" s="132"/>
      <c r="F19" s="133"/>
      <c r="G19" s="134">
        <f t="shared" si="0"/>
        <v>0</v>
      </c>
      <c r="H19" s="135"/>
      <c r="I19" s="136">
        <f t="shared" si="1"/>
        <v>0</v>
      </c>
      <c r="BA19">
        <v>0</v>
      </c>
    </row>
    <row r="20" spans="1:53" ht="12.75">
      <c r="A20" s="64" t="s">
        <v>147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148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1</v>
      </c>
    </row>
    <row r="22" spans="1:53" ht="12.75">
      <c r="A22" s="64" t="s">
        <v>149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1</v>
      </c>
    </row>
    <row r="23" spans="1:53" ht="12.75">
      <c r="A23" s="64" t="s">
        <v>150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2</v>
      </c>
    </row>
    <row r="24" spans="1:53" ht="12.75">
      <c r="A24" s="64" t="s">
        <v>151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9" ht="13.5" thickBot="1">
      <c r="A25" s="137"/>
      <c r="B25" s="138" t="s">
        <v>63</v>
      </c>
      <c r="C25" s="139"/>
      <c r="D25" s="140"/>
      <c r="E25" s="141"/>
      <c r="F25" s="142"/>
      <c r="G25" s="142"/>
      <c r="H25" s="217">
        <f>SUM(I17:I24)</f>
        <v>0</v>
      </c>
      <c r="I25" s="218"/>
    </row>
    <row r="27" spans="2:9" ht="12.75">
      <c r="B27" s="123"/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</sheetData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8"/>
  <sheetViews>
    <sheetView showGridLines="0" showZeros="0" tabSelected="1" workbookViewId="0" topLeftCell="A1">
      <selection activeCell="G33" sqref="G33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9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2" t="s">
        <v>75</v>
      </c>
      <c r="B1" s="222"/>
      <c r="C1" s="222"/>
      <c r="D1" s="222"/>
      <c r="E1" s="222"/>
      <c r="F1" s="222"/>
      <c r="G1" s="222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0" t="s">
        <v>48</v>
      </c>
      <c r="B3" s="211"/>
      <c r="C3" s="97" t="str">
        <f>CONCATENATE(cislostavby," ",nazevstavby)</f>
        <v>R_20_002 Kino Nadsklepí</v>
      </c>
      <c r="D3" s="151"/>
      <c r="E3" s="152" t="s">
        <v>64</v>
      </c>
      <c r="F3" s="153" t="str">
        <f>Rekapitulace!H1</f>
        <v>02</v>
      </c>
      <c r="G3" s="154"/>
    </row>
    <row r="4" spans="1:7" ht="13.5" thickBot="1">
      <c r="A4" s="223" t="s">
        <v>50</v>
      </c>
      <c r="B4" s="213"/>
      <c r="C4" s="103" t="str">
        <f>CONCATENATE(cisloobjektu," ",nazevobjektu)</f>
        <v>001 I. Etapa sanačních prací sklepního prostoru</v>
      </c>
      <c r="D4" s="155"/>
      <c r="E4" s="224" t="str">
        <f>Rekapitulace!G2</f>
        <v>I. Vnitřní omítky</v>
      </c>
      <c r="F4" s="225"/>
      <c r="G4" s="226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82</v>
      </c>
      <c r="C8" s="173" t="s">
        <v>83</v>
      </c>
      <c r="D8" s="174" t="s">
        <v>84</v>
      </c>
      <c r="E8" s="227">
        <v>654.5</v>
      </c>
      <c r="F8" s="230">
        <v>0</v>
      </c>
      <c r="G8" s="231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5">
        <v>1</v>
      </c>
      <c r="CB8" s="175">
        <v>1</v>
      </c>
      <c r="CZ8" s="146">
        <v>0</v>
      </c>
    </row>
    <row r="9" spans="1:15" ht="12.75">
      <c r="A9" s="176"/>
      <c r="B9" s="178"/>
      <c r="C9" s="221" t="s">
        <v>85</v>
      </c>
      <c r="D9" s="220"/>
      <c r="E9" s="228">
        <v>0</v>
      </c>
      <c r="F9" s="232"/>
      <c r="G9" s="233"/>
      <c r="M9" s="177" t="s">
        <v>85</v>
      </c>
      <c r="O9" s="170"/>
    </row>
    <row r="10" spans="1:15" ht="12.75">
      <c r="A10" s="176"/>
      <c r="B10" s="178"/>
      <c r="C10" s="221" t="s">
        <v>86</v>
      </c>
      <c r="D10" s="220"/>
      <c r="E10" s="228">
        <v>61</v>
      </c>
      <c r="F10" s="232"/>
      <c r="G10" s="233"/>
      <c r="M10" s="177" t="s">
        <v>86</v>
      </c>
      <c r="O10" s="170"/>
    </row>
    <row r="11" spans="1:15" ht="12.75">
      <c r="A11" s="176"/>
      <c r="B11" s="178"/>
      <c r="C11" s="221" t="s">
        <v>87</v>
      </c>
      <c r="D11" s="220"/>
      <c r="E11" s="228">
        <v>108</v>
      </c>
      <c r="F11" s="232"/>
      <c r="G11" s="233"/>
      <c r="M11" s="177" t="s">
        <v>87</v>
      </c>
      <c r="O11" s="170"/>
    </row>
    <row r="12" spans="1:15" ht="12.75">
      <c r="A12" s="176"/>
      <c r="B12" s="178"/>
      <c r="C12" s="221" t="s">
        <v>88</v>
      </c>
      <c r="D12" s="220"/>
      <c r="E12" s="228">
        <v>107</v>
      </c>
      <c r="F12" s="232"/>
      <c r="G12" s="233"/>
      <c r="M12" s="177" t="s">
        <v>88</v>
      </c>
      <c r="O12" s="170"/>
    </row>
    <row r="13" spans="1:15" ht="12.75">
      <c r="A13" s="176"/>
      <c r="B13" s="178"/>
      <c r="C13" s="221" t="s">
        <v>87</v>
      </c>
      <c r="D13" s="220"/>
      <c r="E13" s="228">
        <v>108</v>
      </c>
      <c r="F13" s="232"/>
      <c r="G13" s="233"/>
      <c r="M13" s="177" t="s">
        <v>87</v>
      </c>
      <c r="O13" s="170"/>
    </row>
    <row r="14" spans="1:15" ht="12.75">
      <c r="A14" s="176"/>
      <c r="B14" s="178"/>
      <c r="C14" s="221" t="s">
        <v>89</v>
      </c>
      <c r="D14" s="220"/>
      <c r="E14" s="228">
        <v>19</v>
      </c>
      <c r="F14" s="232"/>
      <c r="G14" s="233"/>
      <c r="M14" s="177" t="s">
        <v>89</v>
      </c>
      <c r="O14" s="170"/>
    </row>
    <row r="15" spans="1:15" ht="12.75">
      <c r="A15" s="176"/>
      <c r="B15" s="178"/>
      <c r="C15" s="221" t="s">
        <v>90</v>
      </c>
      <c r="D15" s="220"/>
      <c r="E15" s="228">
        <v>39</v>
      </c>
      <c r="F15" s="232"/>
      <c r="G15" s="233"/>
      <c r="M15" s="177" t="s">
        <v>90</v>
      </c>
      <c r="O15" s="170"/>
    </row>
    <row r="16" spans="1:15" ht="12.75">
      <c r="A16" s="176"/>
      <c r="B16" s="178"/>
      <c r="C16" s="221" t="s">
        <v>91</v>
      </c>
      <c r="D16" s="220"/>
      <c r="E16" s="228">
        <v>76</v>
      </c>
      <c r="F16" s="232"/>
      <c r="G16" s="233"/>
      <c r="M16" s="177" t="s">
        <v>91</v>
      </c>
      <c r="O16" s="170"/>
    </row>
    <row r="17" spans="1:15" ht="12.75">
      <c r="A17" s="176"/>
      <c r="B17" s="178"/>
      <c r="C17" s="221" t="s">
        <v>92</v>
      </c>
      <c r="D17" s="220"/>
      <c r="E17" s="228">
        <v>77</v>
      </c>
      <c r="F17" s="232"/>
      <c r="G17" s="233"/>
      <c r="M17" s="177" t="s">
        <v>92</v>
      </c>
      <c r="O17" s="170"/>
    </row>
    <row r="18" spans="1:15" ht="12.75">
      <c r="A18" s="176"/>
      <c r="B18" s="178"/>
      <c r="C18" s="221" t="s">
        <v>93</v>
      </c>
      <c r="D18" s="220"/>
      <c r="E18" s="228">
        <v>595</v>
      </c>
      <c r="F18" s="232"/>
      <c r="G18" s="233"/>
      <c r="M18" s="177" t="s">
        <v>93</v>
      </c>
      <c r="O18" s="170"/>
    </row>
    <row r="19" spans="1:15" ht="12.75">
      <c r="A19" s="176"/>
      <c r="B19" s="178"/>
      <c r="C19" s="219" t="s">
        <v>94</v>
      </c>
      <c r="D19" s="220"/>
      <c r="E19" s="229">
        <v>654.5</v>
      </c>
      <c r="F19" s="232"/>
      <c r="G19" s="233"/>
      <c r="M19" s="177" t="s">
        <v>94</v>
      </c>
      <c r="O19" s="170"/>
    </row>
    <row r="20" spans="1:57" ht="12.75">
      <c r="A20" s="179"/>
      <c r="B20" s="180" t="s">
        <v>73</v>
      </c>
      <c r="C20" s="181" t="str">
        <f>CONCATENATE(B7," ",C7)</f>
        <v>2 Základy a zvláštní zakládání</v>
      </c>
      <c r="D20" s="182"/>
      <c r="E20" s="183"/>
      <c r="F20" s="234"/>
      <c r="G20" s="185">
        <f>SUM(G7:G19)</f>
        <v>0</v>
      </c>
      <c r="O20" s="170">
        <v>4</v>
      </c>
      <c r="BA20" s="186">
        <f>SUM(BA7:BA19)</f>
        <v>0</v>
      </c>
      <c r="BB20" s="186">
        <f>SUM(BB7:BB19)</f>
        <v>0</v>
      </c>
      <c r="BC20" s="186">
        <f>SUM(BC7:BC19)</f>
        <v>0</v>
      </c>
      <c r="BD20" s="186">
        <f>SUM(BD7:BD19)</f>
        <v>0</v>
      </c>
      <c r="BE20" s="186">
        <f>SUM(BE7:BE19)</f>
        <v>0</v>
      </c>
    </row>
    <row r="21" spans="1:15" ht="12.75">
      <c r="A21" s="163" t="s">
        <v>72</v>
      </c>
      <c r="B21" s="164" t="s">
        <v>95</v>
      </c>
      <c r="C21" s="165" t="s">
        <v>96</v>
      </c>
      <c r="D21" s="166"/>
      <c r="E21" s="167"/>
      <c r="F21" s="235"/>
      <c r="G21" s="236"/>
      <c r="H21" s="169"/>
      <c r="I21" s="169"/>
      <c r="O21" s="170">
        <v>1</v>
      </c>
    </row>
    <row r="22" spans="1:104" ht="12.75">
      <c r="A22" s="171">
        <v>2</v>
      </c>
      <c r="B22" s="172" t="s">
        <v>97</v>
      </c>
      <c r="C22" s="173" t="s">
        <v>98</v>
      </c>
      <c r="D22" s="174" t="s">
        <v>84</v>
      </c>
      <c r="E22" s="227">
        <v>114</v>
      </c>
      <c r="F22" s="230">
        <v>0</v>
      </c>
      <c r="G22" s="231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5">
        <v>1</v>
      </c>
      <c r="CB22" s="175">
        <v>1</v>
      </c>
      <c r="CZ22" s="146">
        <v>0.00121</v>
      </c>
    </row>
    <row r="23" spans="1:15" ht="12.75">
      <c r="A23" s="176"/>
      <c r="B23" s="178"/>
      <c r="C23" s="219" t="s">
        <v>99</v>
      </c>
      <c r="D23" s="220"/>
      <c r="E23" s="229">
        <v>114</v>
      </c>
      <c r="F23" s="232"/>
      <c r="G23" s="233"/>
      <c r="M23" s="177" t="s">
        <v>99</v>
      </c>
      <c r="O23" s="170"/>
    </row>
    <row r="24" spans="1:104" ht="12.75">
      <c r="A24" s="171">
        <v>3</v>
      </c>
      <c r="B24" s="172" t="s">
        <v>100</v>
      </c>
      <c r="C24" s="173" t="s">
        <v>101</v>
      </c>
      <c r="D24" s="174" t="s">
        <v>84</v>
      </c>
      <c r="E24" s="227">
        <v>402</v>
      </c>
      <c r="F24" s="230">
        <v>0</v>
      </c>
      <c r="G24" s="231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5">
        <v>1</v>
      </c>
      <c r="CB24" s="175">
        <v>1</v>
      </c>
      <c r="CZ24" s="146">
        <v>0.00592</v>
      </c>
    </row>
    <row r="25" spans="1:15" ht="12.75">
      <c r="A25" s="176"/>
      <c r="B25" s="178"/>
      <c r="C25" s="219" t="s">
        <v>102</v>
      </c>
      <c r="D25" s="220"/>
      <c r="E25" s="229">
        <v>402</v>
      </c>
      <c r="F25" s="232"/>
      <c r="G25" s="233"/>
      <c r="M25" s="177" t="s">
        <v>102</v>
      </c>
      <c r="O25" s="170"/>
    </row>
    <row r="26" spans="1:57" ht="12.75">
      <c r="A26" s="179"/>
      <c r="B26" s="180" t="s">
        <v>73</v>
      </c>
      <c r="C26" s="181" t="str">
        <f>CONCATENATE(B21," ",C21)</f>
        <v>94 Lešení a stavební výtahy</v>
      </c>
      <c r="D26" s="182"/>
      <c r="E26" s="183"/>
      <c r="F26" s="234"/>
      <c r="G26" s="185">
        <f>SUM(G21:G25)</f>
        <v>0</v>
      </c>
      <c r="O26" s="170">
        <v>4</v>
      </c>
      <c r="BA26" s="186">
        <f>SUM(BA21:BA25)</f>
        <v>0</v>
      </c>
      <c r="BB26" s="186">
        <f>SUM(BB21:BB25)</f>
        <v>0</v>
      </c>
      <c r="BC26" s="186">
        <f>SUM(BC21:BC25)</f>
        <v>0</v>
      </c>
      <c r="BD26" s="186">
        <f>SUM(BD21:BD25)</f>
        <v>0</v>
      </c>
      <c r="BE26" s="186">
        <f>SUM(BE21:BE25)</f>
        <v>0</v>
      </c>
    </row>
    <row r="27" spans="1:15" ht="12.75">
      <c r="A27" s="163" t="s">
        <v>72</v>
      </c>
      <c r="B27" s="164" t="s">
        <v>103</v>
      </c>
      <c r="C27" s="165" t="s">
        <v>104</v>
      </c>
      <c r="D27" s="166"/>
      <c r="E27" s="167"/>
      <c r="F27" s="235"/>
      <c r="G27" s="236"/>
      <c r="H27" s="169"/>
      <c r="I27" s="169"/>
      <c r="O27" s="170">
        <v>1</v>
      </c>
    </row>
    <row r="28" spans="1:104" ht="12.75">
      <c r="A28" s="171">
        <v>4</v>
      </c>
      <c r="B28" s="172" t="s">
        <v>105</v>
      </c>
      <c r="C28" s="173" t="s">
        <v>106</v>
      </c>
      <c r="D28" s="174" t="s">
        <v>84</v>
      </c>
      <c r="E28" s="227">
        <v>1003.92</v>
      </c>
      <c r="F28" s="230">
        <v>0</v>
      </c>
      <c r="G28" s="231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5">
        <v>1</v>
      </c>
      <c r="CB28" s="175">
        <v>1</v>
      </c>
      <c r="CZ28" s="146">
        <v>0</v>
      </c>
    </row>
    <row r="29" spans="1:15" ht="12.75">
      <c r="A29" s="176"/>
      <c r="B29" s="178"/>
      <c r="C29" s="219" t="s">
        <v>107</v>
      </c>
      <c r="D29" s="220"/>
      <c r="E29" s="229">
        <v>148.2</v>
      </c>
      <c r="F29" s="232"/>
      <c r="G29" s="233"/>
      <c r="M29" s="177" t="s">
        <v>107</v>
      </c>
      <c r="O29" s="170"/>
    </row>
    <row r="30" spans="1:15" ht="12.75">
      <c r="A30" s="176"/>
      <c r="B30" s="178"/>
      <c r="C30" s="219" t="s">
        <v>108</v>
      </c>
      <c r="D30" s="220"/>
      <c r="E30" s="229">
        <v>147.6</v>
      </c>
      <c r="F30" s="232"/>
      <c r="G30" s="233"/>
      <c r="M30" s="177" t="s">
        <v>108</v>
      </c>
      <c r="O30" s="170"/>
    </row>
    <row r="31" spans="1:15" ht="12.75">
      <c r="A31" s="176"/>
      <c r="B31" s="178"/>
      <c r="C31" s="219" t="s">
        <v>108</v>
      </c>
      <c r="D31" s="220"/>
      <c r="E31" s="229">
        <v>147.6</v>
      </c>
      <c r="F31" s="232"/>
      <c r="G31" s="233"/>
      <c r="M31" s="177" t="s">
        <v>108</v>
      </c>
      <c r="O31" s="170"/>
    </row>
    <row r="32" spans="1:15" ht="12.75">
      <c r="A32" s="176"/>
      <c r="B32" s="178"/>
      <c r="C32" s="219" t="s">
        <v>109</v>
      </c>
      <c r="D32" s="220"/>
      <c r="E32" s="229">
        <v>99.6</v>
      </c>
      <c r="F32" s="232"/>
      <c r="G32" s="233"/>
      <c r="M32" s="177" t="s">
        <v>109</v>
      </c>
      <c r="O32" s="170"/>
    </row>
    <row r="33" spans="1:15" ht="12.75">
      <c r="A33" s="176"/>
      <c r="B33" s="178"/>
      <c r="C33" s="219" t="s">
        <v>110</v>
      </c>
      <c r="D33" s="220"/>
      <c r="E33" s="229">
        <v>60</v>
      </c>
      <c r="F33" s="232"/>
      <c r="G33" s="233"/>
      <c r="M33" s="177" t="s">
        <v>110</v>
      </c>
      <c r="O33" s="170"/>
    </row>
    <row r="34" spans="1:15" ht="12.75">
      <c r="A34" s="176"/>
      <c r="B34" s="178"/>
      <c r="C34" s="219" t="s">
        <v>111</v>
      </c>
      <c r="D34" s="220"/>
      <c r="E34" s="229">
        <v>117</v>
      </c>
      <c r="F34" s="232"/>
      <c r="G34" s="233"/>
      <c r="M34" s="177" t="s">
        <v>111</v>
      </c>
      <c r="O34" s="170"/>
    </row>
    <row r="35" spans="1:15" ht="12.75">
      <c r="A35" s="176"/>
      <c r="B35" s="178"/>
      <c r="C35" s="219" t="s">
        <v>112</v>
      </c>
      <c r="D35" s="220"/>
      <c r="E35" s="229">
        <v>125.32</v>
      </c>
      <c r="F35" s="232"/>
      <c r="G35" s="233"/>
      <c r="M35" s="177" t="s">
        <v>112</v>
      </c>
      <c r="O35" s="170"/>
    </row>
    <row r="36" spans="1:15" ht="12.75">
      <c r="A36" s="176"/>
      <c r="B36" s="178"/>
      <c r="C36" s="219" t="s">
        <v>113</v>
      </c>
      <c r="D36" s="220"/>
      <c r="E36" s="229">
        <v>158.6</v>
      </c>
      <c r="F36" s="232"/>
      <c r="G36" s="233"/>
      <c r="M36" s="177" t="s">
        <v>113</v>
      </c>
      <c r="O36" s="170"/>
    </row>
    <row r="37" spans="1:104" ht="12.75">
      <c r="A37" s="171">
        <v>5</v>
      </c>
      <c r="B37" s="172" t="s">
        <v>114</v>
      </c>
      <c r="C37" s="173" t="s">
        <v>115</v>
      </c>
      <c r="D37" s="174" t="s">
        <v>84</v>
      </c>
      <c r="E37" s="227">
        <v>654.5</v>
      </c>
      <c r="F37" s="230">
        <v>0</v>
      </c>
      <c r="G37" s="231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5">
        <v>1</v>
      </c>
      <c r="CB37" s="175">
        <v>1</v>
      </c>
      <c r="CZ37" s="146">
        <v>0</v>
      </c>
    </row>
    <row r="38" spans="1:15" ht="12.75">
      <c r="A38" s="176"/>
      <c r="B38" s="178"/>
      <c r="C38" s="221" t="s">
        <v>85</v>
      </c>
      <c r="D38" s="220"/>
      <c r="E38" s="228">
        <v>0</v>
      </c>
      <c r="F38" s="232"/>
      <c r="G38" s="233"/>
      <c r="M38" s="177" t="s">
        <v>85</v>
      </c>
      <c r="O38" s="170"/>
    </row>
    <row r="39" spans="1:15" ht="12.75">
      <c r="A39" s="176"/>
      <c r="B39" s="178"/>
      <c r="C39" s="221" t="s">
        <v>86</v>
      </c>
      <c r="D39" s="220"/>
      <c r="E39" s="228">
        <v>61</v>
      </c>
      <c r="F39" s="232"/>
      <c r="G39" s="233"/>
      <c r="M39" s="177" t="s">
        <v>86</v>
      </c>
      <c r="O39" s="170"/>
    </row>
    <row r="40" spans="1:15" ht="12.75">
      <c r="A40" s="176"/>
      <c r="B40" s="178"/>
      <c r="C40" s="221" t="s">
        <v>87</v>
      </c>
      <c r="D40" s="220"/>
      <c r="E40" s="228">
        <v>108</v>
      </c>
      <c r="F40" s="232"/>
      <c r="G40" s="233"/>
      <c r="M40" s="177" t="s">
        <v>87</v>
      </c>
      <c r="O40" s="170"/>
    </row>
    <row r="41" spans="1:15" ht="12.75">
      <c r="A41" s="176"/>
      <c r="B41" s="178"/>
      <c r="C41" s="221" t="s">
        <v>88</v>
      </c>
      <c r="D41" s="220"/>
      <c r="E41" s="228">
        <v>107</v>
      </c>
      <c r="F41" s="232"/>
      <c r="G41" s="233"/>
      <c r="M41" s="177" t="s">
        <v>88</v>
      </c>
      <c r="O41" s="170"/>
    </row>
    <row r="42" spans="1:15" ht="12.75">
      <c r="A42" s="176"/>
      <c r="B42" s="178"/>
      <c r="C42" s="221" t="s">
        <v>87</v>
      </c>
      <c r="D42" s="220"/>
      <c r="E42" s="228">
        <v>108</v>
      </c>
      <c r="F42" s="232"/>
      <c r="G42" s="233"/>
      <c r="M42" s="177" t="s">
        <v>87</v>
      </c>
      <c r="O42" s="170"/>
    </row>
    <row r="43" spans="1:15" ht="12.75">
      <c r="A43" s="176"/>
      <c r="B43" s="178"/>
      <c r="C43" s="221" t="s">
        <v>89</v>
      </c>
      <c r="D43" s="220"/>
      <c r="E43" s="228">
        <v>19</v>
      </c>
      <c r="F43" s="232"/>
      <c r="G43" s="233"/>
      <c r="M43" s="177" t="s">
        <v>89</v>
      </c>
      <c r="O43" s="170"/>
    </row>
    <row r="44" spans="1:15" ht="12.75">
      <c r="A44" s="176"/>
      <c r="B44" s="178"/>
      <c r="C44" s="221" t="s">
        <v>90</v>
      </c>
      <c r="D44" s="220"/>
      <c r="E44" s="228">
        <v>39</v>
      </c>
      <c r="F44" s="232"/>
      <c r="G44" s="233"/>
      <c r="M44" s="177" t="s">
        <v>90</v>
      </c>
      <c r="O44" s="170"/>
    </row>
    <row r="45" spans="1:15" ht="12.75">
      <c r="A45" s="176"/>
      <c r="B45" s="178"/>
      <c r="C45" s="221" t="s">
        <v>91</v>
      </c>
      <c r="D45" s="220"/>
      <c r="E45" s="228">
        <v>76</v>
      </c>
      <c r="F45" s="232"/>
      <c r="G45" s="233"/>
      <c r="M45" s="177" t="s">
        <v>91</v>
      </c>
      <c r="O45" s="170"/>
    </row>
    <row r="46" spans="1:15" ht="12.75">
      <c r="A46" s="176"/>
      <c r="B46" s="178"/>
      <c r="C46" s="221" t="s">
        <v>92</v>
      </c>
      <c r="D46" s="220"/>
      <c r="E46" s="228">
        <v>77</v>
      </c>
      <c r="F46" s="232"/>
      <c r="G46" s="233"/>
      <c r="M46" s="177" t="s">
        <v>92</v>
      </c>
      <c r="O46" s="170"/>
    </row>
    <row r="47" spans="1:15" ht="12.75">
      <c r="A47" s="176"/>
      <c r="B47" s="178"/>
      <c r="C47" s="221" t="s">
        <v>93</v>
      </c>
      <c r="D47" s="220"/>
      <c r="E47" s="228">
        <v>595</v>
      </c>
      <c r="F47" s="232"/>
      <c r="G47" s="233"/>
      <c r="M47" s="177" t="s">
        <v>93</v>
      </c>
      <c r="O47" s="170"/>
    </row>
    <row r="48" spans="1:15" ht="12.75">
      <c r="A48" s="176"/>
      <c r="B48" s="178"/>
      <c r="C48" s="219" t="s">
        <v>94</v>
      </c>
      <c r="D48" s="220"/>
      <c r="E48" s="229">
        <v>654.5</v>
      </c>
      <c r="F48" s="232"/>
      <c r="G48" s="233"/>
      <c r="M48" s="177" t="s">
        <v>94</v>
      </c>
      <c r="O48" s="170"/>
    </row>
    <row r="49" spans="1:104" ht="12.75">
      <c r="A49" s="171">
        <v>6</v>
      </c>
      <c r="B49" s="172" t="s">
        <v>116</v>
      </c>
      <c r="C49" s="173" t="s">
        <v>117</v>
      </c>
      <c r="D49" s="174" t="s">
        <v>118</v>
      </c>
      <c r="E49" s="227">
        <v>5</v>
      </c>
      <c r="F49" s="230">
        <v>0</v>
      </c>
      <c r="G49" s="231">
        <f>E49*F49</f>
        <v>0</v>
      </c>
      <c r="O49" s="170">
        <v>2</v>
      </c>
      <c r="AA49" s="146">
        <v>1</v>
      </c>
      <c r="AB49" s="146">
        <v>1</v>
      </c>
      <c r="AC49" s="146">
        <v>1</v>
      </c>
      <c r="AZ49" s="146">
        <v>1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5">
        <v>1</v>
      </c>
      <c r="CB49" s="175">
        <v>1</v>
      </c>
      <c r="CZ49" s="146">
        <v>0</v>
      </c>
    </row>
    <row r="50" spans="1:104" ht="22.5">
      <c r="A50" s="171">
        <v>7</v>
      </c>
      <c r="B50" s="172" t="s">
        <v>119</v>
      </c>
      <c r="C50" s="173" t="s">
        <v>120</v>
      </c>
      <c r="D50" s="174" t="s">
        <v>84</v>
      </c>
      <c r="E50" s="227">
        <v>1599</v>
      </c>
      <c r="F50" s="230">
        <v>0</v>
      </c>
      <c r="G50" s="231">
        <f>E50*F50</f>
        <v>0</v>
      </c>
      <c r="O50" s="170">
        <v>2</v>
      </c>
      <c r="AA50" s="146">
        <v>12</v>
      </c>
      <c r="AB50" s="146">
        <v>0</v>
      </c>
      <c r="AC50" s="146">
        <v>3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5">
        <v>12</v>
      </c>
      <c r="CB50" s="175">
        <v>0</v>
      </c>
      <c r="CZ50" s="146">
        <v>0</v>
      </c>
    </row>
    <row r="51" spans="1:15" ht="12.75">
      <c r="A51" s="176"/>
      <c r="B51" s="178"/>
      <c r="C51" s="219" t="s">
        <v>121</v>
      </c>
      <c r="D51" s="220"/>
      <c r="E51" s="229">
        <v>1004</v>
      </c>
      <c r="F51" s="232"/>
      <c r="G51" s="233"/>
      <c r="M51" s="177">
        <v>1004</v>
      </c>
      <c r="O51" s="170"/>
    </row>
    <row r="52" spans="1:15" ht="12.75">
      <c r="A52" s="176"/>
      <c r="B52" s="178"/>
      <c r="C52" s="219" t="s">
        <v>122</v>
      </c>
      <c r="D52" s="220"/>
      <c r="E52" s="229">
        <v>595</v>
      </c>
      <c r="F52" s="232"/>
      <c r="G52" s="233"/>
      <c r="M52" s="177">
        <v>595</v>
      </c>
      <c r="O52" s="170"/>
    </row>
    <row r="53" spans="1:57" ht="12.75">
      <c r="A53" s="179"/>
      <c r="B53" s="180" t="s">
        <v>73</v>
      </c>
      <c r="C53" s="181" t="str">
        <f>CONCATENATE(B27," ",C27)</f>
        <v>97 Prorážení otvorů</v>
      </c>
      <c r="D53" s="182"/>
      <c r="E53" s="183"/>
      <c r="F53" s="234"/>
      <c r="G53" s="185">
        <f>SUM(G27:G52)</f>
        <v>0</v>
      </c>
      <c r="O53" s="170">
        <v>4</v>
      </c>
      <c r="BA53" s="186">
        <f>SUM(BA27:BA52)</f>
        <v>0</v>
      </c>
      <c r="BB53" s="186">
        <f>SUM(BB27:BB52)</f>
        <v>0</v>
      </c>
      <c r="BC53" s="186">
        <f>SUM(BC27:BC52)</f>
        <v>0</v>
      </c>
      <c r="BD53" s="186">
        <f>SUM(BD27:BD52)</f>
        <v>0</v>
      </c>
      <c r="BE53" s="186">
        <f>SUM(BE27:BE52)</f>
        <v>0</v>
      </c>
    </row>
    <row r="54" spans="1:15" ht="12.75">
      <c r="A54" s="163" t="s">
        <v>72</v>
      </c>
      <c r="B54" s="164" t="s">
        <v>123</v>
      </c>
      <c r="C54" s="165" t="s">
        <v>124</v>
      </c>
      <c r="D54" s="166"/>
      <c r="E54" s="167"/>
      <c r="F54" s="235"/>
      <c r="G54" s="236"/>
      <c r="H54" s="169"/>
      <c r="I54" s="169"/>
      <c r="O54" s="170">
        <v>1</v>
      </c>
    </row>
    <row r="55" spans="1:104" ht="12.75">
      <c r="A55" s="171">
        <v>8</v>
      </c>
      <c r="B55" s="172" t="s">
        <v>125</v>
      </c>
      <c r="C55" s="173" t="s">
        <v>126</v>
      </c>
      <c r="D55" s="174" t="s">
        <v>127</v>
      </c>
      <c r="E55" s="227">
        <v>2.51778</v>
      </c>
      <c r="F55" s="230">
        <v>0</v>
      </c>
      <c r="G55" s="231">
        <f>E55*F55</f>
        <v>0</v>
      </c>
      <c r="O55" s="170">
        <v>2</v>
      </c>
      <c r="AA55" s="146">
        <v>7</v>
      </c>
      <c r="AB55" s="146">
        <v>1</v>
      </c>
      <c r="AC55" s="146">
        <v>2</v>
      </c>
      <c r="AZ55" s="146">
        <v>1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5">
        <v>7</v>
      </c>
      <c r="CB55" s="175">
        <v>1</v>
      </c>
      <c r="CZ55" s="146">
        <v>0</v>
      </c>
    </row>
    <row r="56" spans="1:57" ht="12.75">
      <c r="A56" s="179"/>
      <c r="B56" s="180" t="s">
        <v>73</v>
      </c>
      <c r="C56" s="181" t="str">
        <f>CONCATENATE(B54," ",C54)</f>
        <v>99 Staveništní přesun hmot</v>
      </c>
      <c r="D56" s="182"/>
      <c r="E56" s="183"/>
      <c r="F56" s="234"/>
      <c r="G56" s="185">
        <f>SUM(G54:G55)</f>
        <v>0</v>
      </c>
      <c r="O56" s="170">
        <v>4</v>
      </c>
      <c r="BA56" s="186">
        <f>SUM(BA54:BA55)</f>
        <v>0</v>
      </c>
      <c r="BB56" s="186">
        <f>SUM(BB54:BB55)</f>
        <v>0</v>
      </c>
      <c r="BC56" s="186">
        <f>SUM(BC54:BC55)</f>
        <v>0</v>
      </c>
      <c r="BD56" s="186">
        <f>SUM(BD54:BD55)</f>
        <v>0</v>
      </c>
      <c r="BE56" s="186">
        <f>SUM(BE54:BE55)</f>
        <v>0</v>
      </c>
    </row>
    <row r="57" spans="1:15" ht="12.75">
      <c r="A57" s="163" t="s">
        <v>72</v>
      </c>
      <c r="B57" s="164" t="s">
        <v>128</v>
      </c>
      <c r="C57" s="165" t="s">
        <v>129</v>
      </c>
      <c r="D57" s="166"/>
      <c r="E57" s="167"/>
      <c r="F57" s="235"/>
      <c r="G57" s="236"/>
      <c r="H57" s="169"/>
      <c r="I57" s="169"/>
      <c r="O57" s="170">
        <v>1</v>
      </c>
    </row>
    <row r="58" spans="1:104" ht="12.75">
      <c r="A58" s="171">
        <v>9</v>
      </c>
      <c r="B58" s="172" t="s">
        <v>130</v>
      </c>
      <c r="C58" s="173" t="s">
        <v>131</v>
      </c>
      <c r="D58" s="174" t="s">
        <v>127</v>
      </c>
      <c r="E58" s="227">
        <v>101.16362</v>
      </c>
      <c r="F58" s="230">
        <v>0</v>
      </c>
      <c r="G58" s="231">
        <f aca="true" t="shared" si="0" ref="G58:G64">E58*F58</f>
        <v>0</v>
      </c>
      <c r="O58" s="170">
        <v>2</v>
      </c>
      <c r="AA58" s="146">
        <v>8</v>
      </c>
      <c r="AB58" s="146">
        <v>0</v>
      </c>
      <c r="AC58" s="146">
        <v>3</v>
      </c>
      <c r="AZ58" s="146">
        <v>1</v>
      </c>
      <c r="BA58" s="146">
        <f aca="true" t="shared" si="1" ref="BA58:BA64">IF(AZ58=1,G58,0)</f>
        <v>0</v>
      </c>
      <c r="BB58" s="146">
        <f aca="true" t="shared" si="2" ref="BB58:BB64">IF(AZ58=2,G58,0)</f>
        <v>0</v>
      </c>
      <c r="BC58" s="146">
        <f aca="true" t="shared" si="3" ref="BC58:BC64">IF(AZ58=3,G58,0)</f>
        <v>0</v>
      </c>
      <c r="BD58" s="146">
        <f aca="true" t="shared" si="4" ref="BD58:BD64">IF(AZ58=4,G58,0)</f>
        <v>0</v>
      </c>
      <c r="BE58" s="146">
        <f aca="true" t="shared" si="5" ref="BE58:BE64">IF(AZ58=5,G58,0)</f>
        <v>0</v>
      </c>
      <c r="CA58" s="175">
        <v>8</v>
      </c>
      <c r="CB58" s="175">
        <v>0</v>
      </c>
      <c r="CZ58" s="146">
        <v>0</v>
      </c>
    </row>
    <row r="59" spans="1:104" ht="12.75">
      <c r="A59" s="171">
        <v>10</v>
      </c>
      <c r="B59" s="172" t="s">
        <v>132</v>
      </c>
      <c r="C59" s="173" t="s">
        <v>133</v>
      </c>
      <c r="D59" s="174" t="s">
        <v>127</v>
      </c>
      <c r="E59" s="227">
        <v>101.16362</v>
      </c>
      <c r="F59" s="230">
        <v>0</v>
      </c>
      <c r="G59" s="231">
        <f t="shared" si="0"/>
        <v>0</v>
      </c>
      <c r="O59" s="170">
        <v>2</v>
      </c>
      <c r="AA59" s="146">
        <v>8</v>
      </c>
      <c r="AB59" s="146">
        <v>1</v>
      </c>
      <c r="AC59" s="146">
        <v>3</v>
      </c>
      <c r="AZ59" s="146">
        <v>1</v>
      </c>
      <c r="BA59" s="146">
        <f t="shared" si="1"/>
        <v>0</v>
      </c>
      <c r="BB59" s="146">
        <f t="shared" si="2"/>
        <v>0</v>
      </c>
      <c r="BC59" s="146">
        <f t="shared" si="3"/>
        <v>0</v>
      </c>
      <c r="BD59" s="146">
        <f t="shared" si="4"/>
        <v>0</v>
      </c>
      <c r="BE59" s="146">
        <f t="shared" si="5"/>
        <v>0</v>
      </c>
      <c r="CA59" s="175">
        <v>8</v>
      </c>
      <c r="CB59" s="175">
        <v>1</v>
      </c>
      <c r="CZ59" s="146">
        <v>0</v>
      </c>
    </row>
    <row r="60" spans="1:104" ht="22.5">
      <c r="A60" s="171">
        <v>11</v>
      </c>
      <c r="B60" s="172" t="s">
        <v>134</v>
      </c>
      <c r="C60" s="173" t="s">
        <v>135</v>
      </c>
      <c r="D60" s="174" t="s">
        <v>127</v>
      </c>
      <c r="E60" s="227">
        <v>505.8181</v>
      </c>
      <c r="F60" s="230">
        <v>0</v>
      </c>
      <c r="G60" s="231">
        <f t="shared" si="0"/>
        <v>0</v>
      </c>
      <c r="O60" s="170">
        <v>2</v>
      </c>
      <c r="AA60" s="146">
        <v>8</v>
      </c>
      <c r="AB60" s="146">
        <v>0</v>
      </c>
      <c r="AC60" s="146">
        <v>3</v>
      </c>
      <c r="AZ60" s="146">
        <v>1</v>
      </c>
      <c r="BA60" s="146">
        <f t="shared" si="1"/>
        <v>0</v>
      </c>
      <c r="BB60" s="146">
        <f t="shared" si="2"/>
        <v>0</v>
      </c>
      <c r="BC60" s="146">
        <f t="shared" si="3"/>
        <v>0</v>
      </c>
      <c r="BD60" s="146">
        <f t="shared" si="4"/>
        <v>0</v>
      </c>
      <c r="BE60" s="146">
        <f t="shared" si="5"/>
        <v>0</v>
      </c>
      <c r="CA60" s="175">
        <v>8</v>
      </c>
      <c r="CB60" s="175">
        <v>0</v>
      </c>
      <c r="CZ60" s="146">
        <v>0</v>
      </c>
    </row>
    <row r="61" spans="1:104" ht="12.75">
      <c r="A61" s="171">
        <v>12</v>
      </c>
      <c r="B61" s="172" t="s">
        <v>136</v>
      </c>
      <c r="C61" s="173" t="s">
        <v>137</v>
      </c>
      <c r="D61" s="174" t="s">
        <v>127</v>
      </c>
      <c r="E61" s="227">
        <v>101.16362</v>
      </c>
      <c r="F61" s="230">
        <v>0</v>
      </c>
      <c r="G61" s="231">
        <f t="shared" si="0"/>
        <v>0</v>
      </c>
      <c r="O61" s="170">
        <v>2</v>
      </c>
      <c r="AA61" s="146">
        <v>8</v>
      </c>
      <c r="AB61" s="146">
        <v>0</v>
      </c>
      <c r="AC61" s="146">
        <v>3</v>
      </c>
      <c r="AZ61" s="146">
        <v>1</v>
      </c>
      <c r="BA61" s="146">
        <f t="shared" si="1"/>
        <v>0</v>
      </c>
      <c r="BB61" s="146">
        <f t="shared" si="2"/>
        <v>0</v>
      </c>
      <c r="BC61" s="146">
        <f t="shared" si="3"/>
        <v>0</v>
      </c>
      <c r="BD61" s="146">
        <f t="shared" si="4"/>
        <v>0</v>
      </c>
      <c r="BE61" s="146">
        <f t="shared" si="5"/>
        <v>0</v>
      </c>
      <c r="CA61" s="175">
        <v>8</v>
      </c>
      <c r="CB61" s="175">
        <v>0</v>
      </c>
      <c r="CZ61" s="146">
        <v>0</v>
      </c>
    </row>
    <row r="62" spans="1:104" ht="12.75">
      <c r="A62" s="171">
        <v>13</v>
      </c>
      <c r="B62" s="172" t="s">
        <v>138</v>
      </c>
      <c r="C62" s="173" t="s">
        <v>139</v>
      </c>
      <c r="D62" s="174" t="s">
        <v>127</v>
      </c>
      <c r="E62" s="227">
        <v>505.8181</v>
      </c>
      <c r="F62" s="230">
        <v>0</v>
      </c>
      <c r="G62" s="231">
        <f t="shared" si="0"/>
        <v>0</v>
      </c>
      <c r="O62" s="170">
        <v>2</v>
      </c>
      <c r="AA62" s="146">
        <v>8</v>
      </c>
      <c r="AB62" s="146">
        <v>0</v>
      </c>
      <c r="AC62" s="146">
        <v>3</v>
      </c>
      <c r="AZ62" s="146">
        <v>1</v>
      </c>
      <c r="BA62" s="146">
        <f t="shared" si="1"/>
        <v>0</v>
      </c>
      <c r="BB62" s="146">
        <f t="shared" si="2"/>
        <v>0</v>
      </c>
      <c r="BC62" s="146">
        <f t="shared" si="3"/>
        <v>0</v>
      </c>
      <c r="BD62" s="146">
        <f t="shared" si="4"/>
        <v>0</v>
      </c>
      <c r="BE62" s="146">
        <f t="shared" si="5"/>
        <v>0</v>
      </c>
      <c r="CA62" s="175">
        <v>8</v>
      </c>
      <c r="CB62" s="175">
        <v>0</v>
      </c>
      <c r="CZ62" s="146">
        <v>0</v>
      </c>
    </row>
    <row r="63" spans="1:104" ht="12.75">
      <c r="A63" s="171">
        <v>14</v>
      </c>
      <c r="B63" s="172" t="s">
        <v>140</v>
      </c>
      <c r="C63" s="173" t="s">
        <v>141</v>
      </c>
      <c r="D63" s="174" t="s">
        <v>127</v>
      </c>
      <c r="E63" s="227">
        <v>101.16362</v>
      </c>
      <c r="F63" s="230">
        <v>0</v>
      </c>
      <c r="G63" s="231">
        <f t="shared" si="0"/>
        <v>0</v>
      </c>
      <c r="O63" s="170">
        <v>2</v>
      </c>
      <c r="AA63" s="146">
        <v>8</v>
      </c>
      <c r="AB63" s="146">
        <v>0</v>
      </c>
      <c r="AC63" s="146">
        <v>3</v>
      </c>
      <c r="AZ63" s="146">
        <v>1</v>
      </c>
      <c r="BA63" s="146">
        <f t="shared" si="1"/>
        <v>0</v>
      </c>
      <c r="BB63" s="146">
        <f t="shared" si="2"/>
        <v>0</v>
      </c>
      <c r="BC63" s="146">
        <f t="shared" si="3"/>
        <v>0</v>
      </c>
      <c r="BD63" s="146">
        <f t="shared" si="4"/>
        <v>0</v>
      </c>
      <c r="BE63" s="146">
        <f t="shared" si="5"/>
        <v>0</v>
      </c>
      <c r="CA63" s="175">
        <v>8</v>
      </c>
      <c r="CB63" s="175">
        <v>0</v>
      </c>
      <c r="CZ63" s="146">
        <v>0</v>
      </c>
    </row>
    <row r="64" spans="1:104" ht="12.75">
      <c r="A64" s="171">
        <v>15</v>
      </c>
      <c r="B64" s="172" t="s">
        <v>142</v>
      </c>
      <c r="C64" s="173" t="s">
        <v>143</v>
      </c>
      <c r="D64" s="174" t="s">
        <v>127</v>
      </c>
      <c r="E64" s="227">
        <v>101.16362</v>
      </c>
      <c r="F64" s="230">
        <v>0</v>
      </c>
      <c r="G64" s="231">
        <f t="shared" si="0"/>
        <v>0</v>
      </c>
      <c r="O64" s="170">
        <v>2</v>
      </c>
      <c r="AA64" s="146">
        <v>8</v>
      </c>
      <c r="AB64" s="146">
        <v>0</v>
      </c>
      <c r="AC64" s="146">
        <v>3</v>
      </c>
      <c r="AZ64" s="146">
        <v>1</v>
      </c>
      <c r="BA64" s="146">
        <f t="shared" si="1"/>
        <v>0</v>
      </c>
      <c r="BB64" s="146">
        <f t="shared" si="2"/>
        <v>0</v>
      </c>
      <c r="BC64" s="146">
        <f t="shared" si="3"/>
        <v>0</v>
      </c>
      <c r="BD64" s="146">
        <f t="shared" si="4"/>
        <v>0</v>
      </c>
      <c r="BE64" s="146">
        <f t="shared" si="5"/>
        <v>0</v>
      </c>
      <c r="CA64" s="175">
        <v>8</v>
      </c>
      <c r="CB64" s="175">
        <v>0</v>
      </c>
      <c r="CZ64" s="146">
        <v>0</v>
      </c>
    </row>
    <row r="65" spans="1:57" ht="12.75">
      <c r="A65" s="179"/>
      <c r="B65" s="180" t="s">
        <v>73</v>
      </c>
      <c r="C65" s="181" t="str">
        <f>CONCATENATE(B57," ",C57)</f>
        <v>D96 Přesuny suti a vybouraných hmot</v>
      </c>
      <c r="D65" s="182"/>
      <c r="E65" s="183"/>
      <c r="F65" s="184"/>
      <c r="G65" s="185">
        <f>SUM(G57:G64)</f>
        <v>0</v>
      </c>
      <c r="O65" s="170">
        <v>4</v>
      </c>
      <c r="BA65" s="186">
        <f>SUM(BA57:BA64)</f>
        <v>0</v>
      </c>
      <c r="BB65" s="186">
        <f>SUM(BB57:BB64)</f>
        <v>0</v>
      </c>
      <c r="BC65" s="186">
        <f>SUM(BC57:BC64)</f>
        <v>0</v>
      </c>
      <c r="BD65" s="186">
        <f>SUM(BD57:BD64)</f>
        <v>0</v>
      </c>
      <c r="BE65" s="186">
        <f>SUM(BE57:BE64)</f>
        <v>0</v>
      </c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spans="1:7" ht="12.75">
      <c r="A89" s="187"/>
      <c r="B89" s="187"/>
      <c r="C89" s="187"/>
      <c r="D89" s="187"/>
      <c r="E89" s="187"/>
      <c r="F89" s="187"/>
      <c r="G89" s="187"/>
    </row>
    <row r="90" spans="1:7" ht="12.75">
      <c r="A90" s="187"/>
      <c r="B90" s="187"/>
      <c r="C90" s="187"/>
      <c r="D90" s="187"/>
      <c r="E90" s="187"/>
      <c r="F90" s="187"/>
      <c r="G90" s="187"/>
    </row>
    <row r="91" spans="1:7" ht="12.75">
      <c r="A91" s="187"/>
      <c r="B91" s="187"/>
      <c r="C91" s="187"/>
      <c r="D91" s="187"/>
      <c r="E91" s="187"/>
      <c r="F91" s="187"/>
      <c r="G91" s="187"/>
    </row>
    <row r="92" spans="1:7" ht="12.75">
      <c r="A92" s="187"/>
      <c r="B92" s="187"/>
      <c r="C92" s="187"/>
      <c r="D92" s="187"/>
      <c r="E92" s="187"/>
      <c r="F92" s="187"/>
      <c r="G92" s="187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spans="1:2" ht="12.75">
      <c r="A124" s="188"/>
      <c r="B124" s="188"/>
    </row>
    <row r="125" spans="1:7" ht="12.75">
      <c r="A125" s="187"/>
      <c r="B125" s="187"/>
      <c r="C125" s="190"/>
      <c r="D125" s="190"/>
      <c r="E125" s="191"/>
      <c r="F125" s="190"/>
      <c r="G125" s="192"/>
    </row>
    <row r="126" spans="1:7" ht="12.75">
      <c r="A126" s="193"/>
      <c r="B126" s="193"/>
      <c r="C126" s="187"/>
      <c r="D126" s="187"/>
      <c r="E126" s="194"/>
      <c r="F126" s="187"/>
      <c r="G126" s="187"/>
    </row>
    <row r="127" spans="1:7" ht="12.75">
      <c r="A127" s="187"/>
      <c r="B127" s="187"/>
      <c r="C127" s="187"/>
      <c r="D127" s="187"/>
      <c r="E127" s="194"/>
      <c r="F127" s="187"/>
      <c r="G127" s="187"/>
    </row>
    <row r="128" spans="1:7" ht="12.75">
      <c r="A128" s="187"/>
      <c r="B128" s="187"/>
      <c r="C128" s="187"/>
      <c r="D128" s="187"/>
      <c r="E128" s="194"/>
      <c r="F128" s="187"/>
      <c r="G128" s="187"/>
    </row>
    <row r="129" spans="1:7" ht="12.75">
      <c r="A129" s="187"/>
      <c r="B129" s="187"/>
      <c r="C129" s="187"/>
      <c r="D129" s="187"/>
      <c r="E129" s="194"/>
      <c r="F129" s="187"/>
      <c r="G129" s="187"/>
    </row>
    <row r="130" spans="1:7" ht="12.75">
      <c r="A130" s="187"/>
      <c r="B130" s="187"/>
      <c r="C130" s="187"/>
      <c r="D130" s="187"/>
      <c r="E130" s="194"/>
      <c r="F130" s="187"/>
      <c r="G130" s="187"/>
    </row>
    <row r="131" spans="1:7" ht="12.75">
      <c r="A131" s="187"/>
      <c r="B131" s="187"/>
      <c r="C131" s="187"/>
      <c r="D131" s="187"/>
      <c r="E131" s="194"/>
      <c r="F131" s="187"/>
      <c r="G131" s="187"/>
    </row>
    <row r="132" spans="1:7" ht="12.75">
      <c r="A132" s="187"/>
      <c r="B132" s="187"/>
      <c r="C132" s="187"/>
      <c r="D132" s="187"/>
      <c r="E132" s="194"/>
      <c r="F132" s="187"/>
      <c r="G132" s="187"/>
    </row>
    <row r="133" spans="1:7" ht="12.75">
      <c r="A133" s="187"/>
      <c r="B133" s="187"/>
      <c r="C133" s="187"/>
      <c r="D133" s="187"/>
      <c r="E133" s="194"/>
      <c r="F133" s="187"/>
      <c r="G133" s="187"/>
    </row>
    <row r="134" spans="1:7" ht="12.75">
      <c r="A134" s="187"/>
      <c r="B134" s="187"/>
      <c r="C134" s="187"/>
      <c r="D134" s="187"/>
      <c r="E134" s="194"/>
      <c r="F134" s="187"/>
      <c r="G134" s="187"/>
    </row>
    <row r="135" spans="1:7" ht="12.75">
      <c r="A135" s="187"/>
      <c r="B135" s="187"/>
      <c r="C135" s="187"/>
      <c r="D135" s="187"/>
      <c r="E135" s="194"/>
      <c r="F135" s="187"/>
      <c r="G135" s="187"/>
    </row>
    <row r="136" spans="1:7" ht="12.75">
      <c r="A136" s="187"/>
      <c r="B136" s="187"/>
      <c r="C136" s="187"/>
      <c r="D136" s="187"/>
      <c r="E136" s="194"/>
      <c r="F136" s="187"/>
      <c r="G136" s="187"/>
    </row>
    <row r="137" spans="1:7" ht="12.75">
      <c r="A137" s="187"/>
      <c r="B137" s="187"/>
      <c r="C137" s="187"/>
      <c r="D137" s="187"/>
      <c r="E137" s="194"/>
      <c r="F137" s="187"/>
      <c r="G137" s="187"/>
    </row>
    <row r="138" spans="1:7" ht="12.75">
      <c r="A138" s="187"/>
      <c r="B138" s="187"/>
      <c r="C138" s="187"/>
      <c r="D138" s="187"/>
      <c r="E138" s="194"/>
      <c r="F138" s="187"/>
      <c r="G138" s="187"/>
    </row>
  </sheetData>
  <mergeCells count="38">
    <mergeCell ref="C10:D10"/>
    <mergeCell ref="C11:D11"/>
    <mergeCell ref="C12:D12"/>
    <mergeCell ref="A1:G1"/>
    <mergeCell ref="A3:B3"/>
    <mergeCell ref="A4:B4"/>
    <mergeCell ref="E4:G4"/>
    <mergeCell ref="C9:D9"/>
    <mergeCell ref="C39:D39"/>
    <mergeCell ref="C40:D40"/>
    <mergeCell ref="C41:D41"/>
    <mergeCell ref="C42:D42"/>
    <mergeCell ref="C13:D13"/>
    <mergeCell ref="C14:D14"/>
    <mergeCell ref="C15:D15"/>
    <mergeCell ref="C16:D16"/>
    <mergeCell ref="C17:D17"/>
    <mergeCell ref="C18:D18"/>
    <mergeCell ref="C34:D34"/>
    <mergeCell ref="C35:D35"/>
    <mergeCell ref="C36:D36"/>
    <mergeCell ref="C38:D38"/>
    <mergeCell ref="C19:D19"/>
    <mergeCell ref="C23:D23"/>
    <mergeCell ref="C25:D25"/>
    <mergeCell ref="C29:D29"/>
    <mergeCell ref="C30:D30"/>
    <mergeCell ref="C31:D31"/>
    <mergeCell ref="C32:D32"/>
    <mergeCell ref="C33:D33"/>
    <mergeCell ref="C51:D51"/>
    <mergeCell ref="C52:D52"/>
    <mergeCell ref="C43:D43"/>
    <mergeCell ref="C44:D44"/>
    <mergeCell ref="C45:D45"/>
    <mergeCell ref="C46:D46"/>
    <mergeCell ref="C47:D47"/>
    <mergeCell ref="C48:D4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Prečanová Simona</cp:lastModifiedBy>
  <dcterms:created xsi:type="dcterms:W3CDTF">2020-08-17T09:43:49Z</dcterms:created>
  <dcterms:modified xsi:type="dcterms:W3CDTF">2020-08-17T12:52:35Z</dcterms:modified>
  <cp:category/>
  <cp:version/>
  <cp:contentType/>
  <cp:contentStatus/>
</cp:coreProperties>
</file>