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372" windowWidth="19872" windowHeight="8748"/>
  </bookViews>
  <sheets>
    <sheet name="Krycí list" sheetId="1" r:id="rId1"/>
    <sheet name="Rekapitulace" sheetId="2" r:id="rId2"/>
    <sheet name="Položky" sheetId="3" r:id="rId3"/>
  </sheets>
  <definedNames>
    <definedName name="cisloobjektu">'Krycí list'!$A$5</definedName>
    <definedName name="cislostavby">'Krycí list'!$A$7</definedName>
    <definedName name="Datum">'Krycí list'!$B$27</definedName>
    <definedName name="Dil">Rekapitulace!$A$6</definedName>
    <definedName name="Dodavka">Rekapitulace!$G$15</definedName>
    <definedName name="Dodavka0">Položky!#REF!</definedName>
    <definedName name="HSV">Rekapitulace!$E$15</definedName>
    <definedName name="HSV0">Položky!#REF!</definedName>
    <definedName name="HZS">Rekapitulace!$I$15</definedName>
    <definedName name="HZS0">Položky!#REF!</definedName>
    <definedName name="JKSO">'Krycí list'!$G$2</definedName>
    <definedName name="MJ">'Krycí list'!$G$5</definedName>
    <definedName name="Mont">Rekapitulace!$H$15</definedName>
    <definedName name="Montaz0">Položky!#REF!</definedName>
    <definedName name="NazevDilu">Rekapitulace!$B$6</definedName>
    <definedName name="nazevobjektu">'Krycí list'!$C$5</definedName>
    <definedName name="nazevstavby">'Krycí list'!$C$7</definedName>
    <definedName name="_xlnm.Print_Titles" localSheetId="2">Položky!$1:$6</definedName>
    <definedName name="_xlnm.Print_Titles" localSheetId="1">Rekapitulace!$1:$6</definedName>
    <definedName name="Objednatel">'Krycí list'!$C$10</definedName>
    <definedName name="_xlnm.Print_Area" localSheetId="0">'Krycí list'!$A$1:$G$45</definedName>
    <definedName name="_xlnm.Print_Area" localSheetId="2">Položky!$A$1:$G$120</definedName>
    <definedName name="_xlnm.Print_Area" localSheetId="1">Rekapitulace!$A$1:$I$28</definedName>
    <definedName name="PocetMJ">'Krycí list'!$G$6</definedName>
    <definedName name="Poznamka">'Krycí list'!$B$37</definedName>
    <definedName name="Projektant">'Krycí list'!$C$8</definedName>
    <definedName name="PSV">Rekapitulace!$F$15</definedName>
    <definedName name="PSV0">Položky!#REF!</definedName>
    <definedName name="SazbaDPH1">'Krycí list'!$C$30</definedName>
    <definedName name="SazbaDPH2">'Krycí list'!$C$32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Rekapitulace!$H$27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list'!$G$11</definedName>
    <definedName name="Zaklad22">'Krycí list'!$F$32</definedName>
    <definedName name="Zaklad5">'Krycí list'!$F$30</definedName>
    <definedName name="Zhotovitel">'Krycí list'!$C$11:$E$11</definedName>
  </definedNames>
  <calcPr calcId="145621"/>
</workbook>
</file>

<file path=xl/calcChain.xml><?xml version="1.0" encoding="utf-8"?>
<calcChain xmlns="http://schemas.openxmlformats.org/spreadsheetml/2006/main">
  <c r="C2" i="1" l="1"/>
  <c r="D15" i="1"/>
  <c r="D16" i="1"/>
  <c r="D17" i="1"/>
  <c r="D18" i="1"/>
  <c r="D19" i="1"/>
  <c r="D20" i="1"/>
  <c r="D21" i="1"/>
  <c r="C31" i="1"/>
  <c r="C33" i="1"/>
  <c r="F33" i="1" s="1"/>
  <c r="C3" i="3"/>
  <c r="F3" i="3"/>
  <c r="C4" i="3"/>
  <c r="E4" i="3"/>
  <c r="G8" i="3"/>
  <c r="BA8" i="3" s="1"/>
  <c r="BB8" i="3"/>
  <c r="BC8" i="3"/>
  <c r="BD8" i="3"/>
  <c r="BE8" i="3"/>
  <c r="G11" i="3"/>
  <c r="BA11" i="3" s="1"/>
  <c r="BB11" i="3"/>
  <c r="BC11" i="3"/>
  <c r="BD11" i="3"/>
  <c r="BE11" i="3"/>
  <c r="G15" i="3"/>
  <c r="BA15" i="3" s="1"/>
  <c r="BB15" i="3"/>
  <c r="BC15" i="3"/>
  <c r="BD15" i="3"/>
  <c r="BE15" i="3"/>
  <c r="G16" i="3"/>
  <c r="BA16" i="3" s="1"/>
  <c r="BB16" i="3"/>
  <c r="BC16" i="3"/>
  <c r="BD16" i="3"/>
  <c r="BE16" i="3"/>
  <c r="G18" i="3"/>
  <c r="BA18" i="3" s="1"/>
  <c r="BB18" i="3"/>
  <c r="BC18" i="3"/>
  <c r="BD18" i="3"/>
  <c r="BE18" i="3"/>
  <c r="G21" i="3"/>
  <c r="BA21" i="3" s="1"/>
  <c r="BB21" i="3"/>
  <c r="BC21" i="3"/>
  <c r="BD21" i="3"/>
  <c r="BE21" i="3"/>
  <c r="G22" i="3"/>
  <c r="BA22" i="3" s="1"/>
  <c r="BB22" i="3"/>
  <c r="BC22" i="3"/>
  <c r="BD22" i="3"/>
  <c r="BE22" i="3"/>
  <c r="G24" i="3"/>
  <c r="BA24" i="3" s="1"/>
  <c r="BB24" i="3"/>
  <c r="BC24" i="3"/>
  <c r="BD24" i="3"/>
  <c r="BE24" i="3"/>
  <c r="G26" i="3"/>
  <c r="BA26" i="3" s="1"/>
  <c r="BB26" i="3"/>
  <c r="BC26" i="3"/>
  <c r="BD26" i="3"/>
  <c r="BE26" i="3"/>
  <c r="G27" i="3"/>
  <c r="BA27" i="3" s="1"/>
  <c r="BB27" i="3"/>
  <c r="BC27" i="3"/>
  <c r="BD27" i="3"/>
  <c r="BE27" i="3"/>
  <c r="G29" i="3"/>
  <c r="BA29" i="3" s="1"/>
  <c r="BB29" i="3"/>
  <c r="BC29" i="3"/>
  <c r="BD29" i="3"/>
  <c r="BE29" i="3"/>
  <c r="G31" i="3"/>
  <c r="BA31" i="3" s="1"/>
  <c r="BB31" i="3"/>
  <c r="BC31" i="3"/>
  <c r="BD31" i="3"/>
  <c r="BE31" i="3"/>
  <c r="G33" i="3"/>
  <c r="BA33" i="3" s="1"/>
  <c r="BB33" i="3"/>
  <c r="BC33" i="3"/>
  <c r="BD33" i="3"/>
  <c r="BE33" i="3"/>
  <c r="G34" i="3"/>
  <c r="BA34" i="3" s="1"/>
  <c r="BB34" i="3"/>
  <c r="BC34" i="3"/>
  <c r="BD34" i="3"/>
  <c r="BE34" i="3"/>
  <c r="G35" i="3"/>
  <c r="BA35" i="3" s="1"/>
  <c r="BB35" i="3"/>
  <c r="BC35" i="3"/>
  <c r="BD35" i="3"/>
  <c r="BE35" i="3"/>
  <c r="G37" i="3"/>
  <c r="BA37" i="3" s="1"/>
  <c r="BB37" i="3"/>
  <c r="BC37" i="3"/>
  <c r="BD37" i="3"/>
  <c r="BE37" i="3"/>
  <c r="G39" i="3"/>
  <c r="BA39" i="3" s="1"/>
  <c r="BB39" i="3"/>
  <c r="BC39" i="3"/>
  <c r="BD39" i="3"/>
  <c r="BE39" i="3"/>
  <c r="BE43" i="3" s="1"/>
  <c r="I7" i="2" s="1"/>
  <c r="G40" i="3"/>
  <c r="BA40" i="3" s="1"/>
  <c r="BB40" i="3"/>
  <c r="BC40" i="3"/>
  <c r="BD40" i="3"/>
  <c r="BE40" i="3"/>
  <c r="G41" i="3"/>
  <c r="BA41" i="3" s="1"/>
  <c r="BB41" i="3"/>
  <c r="BC41" i="3"/>
  <c r="BD41" i="3"/>
  <c r="BE41" i="3"/>
  <c r="C43" i="3"/>
  <c r="G43" i="3"/>
  <c r="G45" i="3"/>
  <c r="BA45" i="3" s="1"/>
  <c r="BB45" i="3"/>
  <c r="BC45" i="3"/>
  <c r="BD45" i="3"/>
  <c r="BE45" i="3"/>
  <c r="G46" i="3"/>
  <c r="BA46" i="3" s="1"/>
  <c r="BB46" i="3"/>
  <c r="BC46" i="3"/>
  <c r="BD46" i="3"/>
  <c r="BE46" i="3"/>
  <c r="G48" i="3"/>
  <c r="BA48" i="3"/>
  <c r="BB48" i="3"/>
  <c r="BC48" i="3"/>
  <c r="BD48" i="3"/>
  <c r="BE48" i="3"/>
  <c r="G51" i="3"/>
  <c r="BA51" i="3" s="1"/>
  <c r="BB51" i="3"/>
  <c r="BC51" i="3"/>
  <c r="BD51" i="3"/>
  <c r="BE51" i="3"/>
  <c r="G52" i="3"/>
  <c r="BA52" i="3"/>
  <c r="BB52" i="3"/>
  <c r="BB64" i="3" s="1"/>
  <c r="F8" i="2" s="1"/>
  <c r="BC52" i="3"/>
  <c r="BD52" i="3"/>
  <c r="BE52" i="3"/>
  <c r="G55" i="3"/>
  <c r="BA55" i="3" s="1"/>
  <c r="BB55" i="3"/>
  <c r="BC55" i="3"/>
  <c r="BD55" i="3"/>
  <c r="BE55" i="3"/>
  <c r="G56" i="3"/>
  <c r="BA56" i="3"/>
  <c r="BB56" i="3"/>
  <c r="BC56" i="3"/>
  <c r="BD56" i="3"/>
  <c r="BE56" i="3"/>
  <c r="G59" i="3"/>
  <c r="BA59" i="3" s="1"/>
  <c r="BB59" i="3"/>
  <c r="BC59" i="3"/>
  <c r="BD59" i="3"/>
  <c r="BE59" i="3"/>
  <c r="G62" i="3"/>
  <c r="BB62" i="3"/>
  <c r="BC62" i="3"/>
  <c r="BD62" i="3"/>
  <c r="BD64" i="3" s="1"/>
  <c r="H8" i="2" s="1"/>
  <c r="BE62" i="3"/>
  <c r="C64" i="3"/>
  <c r="G66" i="3"/>
  <c r="BA66" i="3" s="1"/>
  <c r="BB66" i="3"/>
  <c r="BC66" i="3"/>
  <c r="BD66" i="3"/>
  <c r="BE66" i="3"/>
  <c r="G67" i="3"/>
  <c r="BA67" i="3" s="1"/>
  <c r="BB67" i="3"/>
  <c r="BC67" i="3"/>
  <c r="BD67" i="3"/>
  <c r="BE67" i="3"/>
  <c r="G68" i="3"/>
  <c r="BA68" i="3"/>
  <c r="BB68" i="3"/>
  <c r="BC68" i="3"/>
  <c r="BD68" i="3"/>
  <c r="BE68" i="3"/>
  <c r="G69" i="3"/>
  <c r="BA69" i="3" s="1"/>
  <c r="BB69" i="3"/>
  <c r="BC69" i="3"/>
  <c r="BD69" i="3"/>
  <c r="BE69" i="3"/>
  <c r="C70" i="3"/>
  <c r="BE70" i="3"/>
  <c r="I9" i="2" s="1"/>
  <c r="G72" i="3"/>
  <c r="BA72" i="3" s="1"/>
  <c r="BB72" i="3"/>
  <c r="BC72" i="3"/>
  <c r="BD72" i="3"/>
  <c r="BE72" i="3"/>
  <c r="G74" i="3"/>
  <c r="BA74" i="3" s="1"/>
  <c r="BB74" i="3"/>
  <c r="BC74" i="3"/>
  <c r="BD74" i="3"/>
  <c r="BE74" i="3"/>
  <c r="G77" i="3"/>
  <c r="BA77" i="3" s="1"/>
  <c r="BB77" i="3"/>
  <c r="BC77" i="3"/>
  <c r="BD77" i="3"/>
  <c r="BE77" i="3"/>
  <c r="G78" i="3"/>
  <c r="BA78" i="3" s="1"/>
  <c r="BB78" i="3"/>
  <c r="BC78" i="3"/>
  <c r="BD78" i="3"/>
  <c r="BE78" i="3"/>
  <c r="G79" i="3"/>
  <c r="BA79" i="3"/>
  <c r="BB79" i="3"/>
  <c r="BC79" i="3"/>
  <c r="BD79" i="3"/>
  <c r="BE79" i="3"/>
  <c r="G80" i="3"/>
  <c r="BA80" i="3" s="1"/>
  <c r="BB80" i="3"/>
  <c r="BC80" i="3"/>
  <c r="BD80" i="3"/>
  <c r="BE80" i="3"/>
  <c r="G82" i="3"/>
  <c r="BA82" i="3" s="1"/>
  <c r="BB82" i="3"/>
  <c r="BC82" i="3"/>
  <c r="BD82" i="3"/>
  <c r="BE82" i="3"/>
  <c r="G84" i="3"/>
  <c r="BA84" i="3" s="1"/>
  <c r="BB84" i="3"/>
  <c r="BC84" i="3"/>
  <c r="BD84" i="3"/>
  <c r="BE84" i="3"/>
  <c r="G87" i="3"/>
  <c r="BA87" i="3" s="1"/>
  <c r="BB87" i="3"/>
  <c r="BC87" i="3"/>
  <c r="BD87" i="3"/>
  <c r="BE87" i="3"/>
  <c r="G90" i="3"/>
  <c r="BA90" i="3" s="1"/>
  <c r="BB90" i="3"/>
  <c r="BC90" i="3"/>
  <c r="BD90" i="3"/>
  <c r="BE90" i="3"/>
  <c r="C93" i="3"/>
  <c r="BD93" i="3"/>
  <c r="H10" i="2" s="1"/>
  <c r="G95" i="3"/>
  <c r="BB95" i="3"/>
  <c r="BC95" i="3"/>
  <c r="BD95" i="3"/>
  <c r="BE95" i="3"/>
  <c r="G96" i="3"/>
  <c r="BA96" i="3" s="1"/>
  <c r="BB96" i="3"/>
  <c r="BC96" i="3"/>
  <c r="BD96" i="3"/>
  <c r="BE96" i="3"/>
  <c r="G97" i="3"/>
  <c r="BA97" i="3" s="1"/>
  <c r="BB97" i="3"/>
  <c r="BC97" i="3"/>
  <c r="BD97" i="3"/>
  <c r="BE97" i="3"/>
  <c r="G98" i="3"/>
  <c r="BA98" i="3" s="1"/>
  <c r="BB98" i="3"/>
  <c r="BC98" i="3"/>
  <c r="BD98" i="3"/>
  <c r="BE98" i="3"/>
  <c r="C99" i="3"/>
  <c r="BD99" i="3"/>
  <c r="G101" i="3"/>
  <c r="BA101" i="3"/>
  <c r="BB101" i="3"/>
  <c r="BC101" i="3"/>
  <c r="BC108" i="3" s="1"/>
  <c r="G12" i="2" s="1"/>
  <c r="BD101" i="3"/>
  <c r="BE101" i="3"/>
  <c r="G104" i="3"/>
  <c r="BA104" i="3" s="1"/>
  <c r="BA108" i="3" s="1"/>
  <c r="E12" i="2" s="1"/>
  <c r="BB104" i="3"/>
  <c r="BC104" i="3"/>
  <c r="BD104" i="3"/>
  <c r="BE104" i="3"/>
  <c r="C108" i="3"/>
  <c r="G110" i="3"/>
  <c r="G111" i="3" s="1"/>
  <c r="BA110" i="3"/>
  <c r="BA111" i="3" s="1"/>
  <c r="E13" i="2" s="1"/>
  <c r="BB110" i="3"/>
  <c r="BB111" i="3" s="1"/>
  <c r="F13" i="2" s="1"/>
  <c r="BC110" i="3"/>
  <c r="BC111" i="3" s="1"/>
  <c r="G13" i="2" s="1"/>
  <c r="BD110" i="3"/>
  <c r="BD111" i="3" s="1"/>
  <c r="H13" i="2" s="1"/>
  <c r="BE110" i="3"/>
  <c r="BE111" i="3" s="1"/>
  <c r="I13" i="2" s="1"/>
  <c r="C111" i="3"/>
  <c r="G113" i="3"/>
  <c r="BA113" i="3" s="1"/>
  <c r="BB113" i="3"/>
  <c r="BC113" i="3"/>
  <c r="BD113" i="3"/>
  <c r="BE113" i="3"/>
  <c r="G115" i="3"/>
  <c r="BA115" i="3"/>
  <c r="BB115" i="3"/>
  <c r="BC115" i="3"/>
  <c r="BD115" i="3"/>
  <c r="BE115" i="3"/>
  <c r="G116" i="3"/>
  <c r="BA116" i="3" s="1"/>
  <c r="BB116" i="3"/>
  <c r="BC116" i="3"/>
  <c r="BD116" i="3"/>
  <c r="BE116" i="3"/>
  <c r="G117" i="3"/>
  <c r="BA117" i="3"/>
  <c r="BB117" i="3"/>
  <c r="BC117" i="3"/>
  <c r="BD117" i="3"/>
  <c r="BE117" i="3"/>
  <c r="G118" i="3"/>
  <c r="BA118" i="3" s="1"/>
  <c r="BB118" i="3"/>
  <c r="BC118" i="3"/>
  <c r="BD118" i="3"/>
  <c r="BE118" i="3"/>
  <c r="G119" i="3"/>
  <c r="BA119" i="3" s="1"/>
  <c r="BB119" i="3"/>
  <c r="BC119" i="3"/>
  <c r="BD119" i="3"/>
  <c r="BE119" i="3"/>
  <c r="C120" i="3"/>
  <c r="BB120" i="3"/>
  <c r="F14" i="2" s="1"/>
  <c r="BE120" i="3"/>
  <c r="I14" i="2" s="1"/>
  <c r="C1" i="2"/>
  <c r="A7" i="2"/>
  <c r="B7" i="2"/>
  <c r="A8" i="2"/>
  <c r="B8" i="2"/>
  <c r="A9" i="2"/>
  <c r="B9" i="2"/>
  <c r="A10" i="2"/>
  <c r="B10" i="2"/>
  <c r="A11" i="2"/>
  <c r="B11" i="2"/>
  <c r="H11" i="2"/>
  <c r="A12" i="2"/>
  <c r="B12" i="2"/>
  <c r="A13" i="2"/>
  <c r="B13" i="2"/>
  <c r="A14" i="2"/>
  <c r="B14" i="2"/>
  <c r="BD108" i="3" l="1"/>
  <c r="H12" i="2" s="1"/>
  <c r="G99" i="3"/>
  <c r="BB70" i="3"/>
  <c r="F9" i="2" s="1"/>
  <c r="G64" i="3"/>
  <c r="BE64" i="3"/>
  <c r="I8" i="2" s="1"/>
  <c r="BC64" i="3"/>
  <c r="G8" i="2" s="1"/>
  <c r="BC120" i="3"/>
  <c r="G14" i="2" s="1"/>
  <c r="BB93" i="3"/>
  <c r="F10" i="2" s="1"/>
  <c r="BC93" i="3"/>
  <c r="G10" i="2" s="1"/>
  <c r="BB43" i="3"/>
  <c r="F7" i="2" s="1"/>
  <c r="BC43" i="3"/>
  <c r="G7" i="2" s="1"/>
  <c r="BD43" i="3"/>
  <c r="H7" i="2" s="1"/>
  <c r="BB108" i="3"/>
  <c r="F12" i="2" s="1"/>
  <c r="BC99" i="3"/>
  <c r="G11" i="2" s="1"/>
  <c r="BB99" i="3"/>
  <c r="F11" i="2" s="1"/>
  <c r="G70" i="3"/>
  <c r="BC70" i="3"/>
  <c r="G9" i="2" s="1"/>
  <c r="BD70" i="3"/>
  <c r="H9" i="2" s="1"/>
  <c r="BE108" i="3"/>
  <c r="I12" i="2" s="1"/>
  <c r="BE99" i="3"/>
  <c r="I11" i="2" s="1"/>
  <c r="BA95" i="3"/>
  <c r="BE93" i="3"/>
  <c r="I10" i="2" s="1"/>
  <c r="G15" i="2"/>
  <c r="C18" i="1" s="1"/>
  <c r="BD120" i="3"/>
  <c r="H14" i="2" s="1"/>
  <c r="H15" i="2" s="1"/>
  <c r="C17" i="1" s="1"/>
  <c r="G93" i="3"/>
  <c r="BA62" i="3"/>
  <c r="F15" i="2"/>
  <c r="C16" i="1" s="1"/>
  <c r="BA64" i="3"/>
  <c r="E8" i="2" s="1"/>
  <c r="BA120" i="3"/>
  <c r="E14" i="2" s="1"/>
  <c r="G108" i="3"/>
  <c r="BA70" i="3"/>
  <c r="E9" i="2" s="1"/>
  <c r="I15" i="2"/>
  <c r="C21" i="1" s="1"/>
  <c r="BA93" i="3"/>
  <c r="E10" i="2" s="1"/>
  <c r="BA99" i="3"/>
  <c r="E11" i="2" s="1"/>
  <c r="BA43" i="3"/>
  <c r="E7" i="2" s="1"/>
  <c r="G120" i="3"/>
  <c r="E15" i="2" l="1"/>
  <c r="C15" i="1"/>
  <c r="C19" i="1" s="1"/>
  <c r="C22" i="1" s="1"/>
  <c r="G21" i="2"/>
  <c r="I21" i="2" s="1"/>
  <c r="G16" i="1" s="1"/>
  <c r="G23" i="2"/>
  <c r="I23" i="2" s="1"/>
  <c r="G18" i="1" s="1"/>
  <c r="G25" i="2"/>
  <c r="I25" i="2" s="1"/>
  <c r="G20" i="1" s="1"/>
  <c r="G20" i="2"/>
  <c r="I20" i="2" s="1"/>
  <c r="G22" i="2"/>
  <c r="I22" i="2" s="1"/>
  <c r="G17" i="1" s="1"/>
  <c r="G24" i="2"/>
  <c r="I24" i="2" s="1"/>
  <c r="G19" i="1" s="1"/>
  <c r="G26" i="2"/>
  <c r="I26" i="2" s="1"/>
  <c r="G21" i="1" s="1"/>
  <c r="H27" i="2" l="1"/>
  <c r="G23" i="1" s="1"/>
  <c r="G22" i="1" s="1"/>
  <c r="G15" i="1"/>
  <c r="C23" i="1" l="1"/>
  <c r="F30" i="1" s="1"/>
  <c r="F31" i="1" l="1"/>
  <c r="F34" i="1" s="1"/>
</calcChain>
</file>

<file path=xl/sharedStrings.xml><?xml version="1.0" encoding="utf-8"?>
<sst xmlns="http://schemas.openxmlformats.org/spreadsheetml/2006/main" count="386" uniqueCount="238">
  <si>
    <t>POLOŽKOVÝ ROZPOČET</t>
  </si>
  <si>
    <t>Rozpočet</t>
  </si>
  <si>
    <t xml:space="preserve">JKSO </t>
  </si>
  <si>
    <t>Objekt</t>
  </si>
  <si>
    <t>Název objektu</t>
  </si>
  <si>
    <t xml:space="preserve">SKP </t>
  </si>
  <si>
    <t xml:space="preserve">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</si>
  <si>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</si>
  <si>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</si>
  <si>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</si>
  <si>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</si>
  <si>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</si>
  <si>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</si>
  <si>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</si>
  <si>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</si>
  <si>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</si>
  <si>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</si>
  <si>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</si>
  <si>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</si>
  <si>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</si>
  <si>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</si>
  <si>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</si>
  <si>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</si>
  <si>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</si>
  <si>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</si>
  <si>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</si>
  <si>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</si>
  <si>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</si>
  <si>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</si>
  <si>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</si>
  <si>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</si>
  <si>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</si>
  <si>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</si>
  <si>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</si>
  <si>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</si>
  <si>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</si>
  <si>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</si>
  <si>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</si>
  <si>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</si>
  <si>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</si>
  <si>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</si>
  <si>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</si>
  <si>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</si>
  <si>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</si>
  <si>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</si>
  <si>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</si>
  <si>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</si>
  <si>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</si>
  <si>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</si>
  <si>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>Stavba :</t>
  </si>
  <si>
    <t>Rozpočet :</t>
  </si>
  <si>
    <t>Objekt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</si>
  <si>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</si>
  <si>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</si>
  <si>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</si>
  <si>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</si>
  <si>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</si>
  <si>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</si>
  <si>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</si>
  <si>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</si>
  <si>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</si>
  <si>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</si>
  <si>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</si>
  <si>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</si>
  <si>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</si>
  <si>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 xml:space="preserve">Položkový rozpočet 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</si>
  <si>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</si>
  <si>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</si>
  <si>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</si>
  <si>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</si>
  <si>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</si>
  <si>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</si>
  <si>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</si>
  <si>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</si>
  <si>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</si>
  <si>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1</t>
  </si>
  <si>
    <t>Zemní práce</t>
  </si>
  <si>
    <t>Celkem za</t>
  </si>
  <si>
    <t>Kroměříž-oprava krytu vozovky na ul. E.Krásnohorsk</t>
  </si>
  <si>
    <t>113106121R00</t>
  </si>
  <si>
    <t xml:space="preserve">Rozebrání dlažeb z betonových dlaždic na sucho </t>
  </si>
  <si>
    <t>m2</t>
  </si>
  <si>
    <t>30/30:0,3*10,5</t>
  </si>
  <si>
    <t>50/50:0,5*3,5</t>
  </si>
  <si>
    <t>113106222R00</t>
  </si>
  <si>
    <t xml:space="preserve">Rozebrání dlažeb z drobných kostek v živici </t>
  </si>
  <si>
    <t>dvojřádek:0,25*256,0</t>
  </si>
  <si>
    <t>vjezdy:0,4*27,6</t>
  </si>
  <si>
    <t>kanály:3*(0,9*0,9-Pi*0,3*0,3)</t>
  </si>
  <si>
    <t>113107320R00</t>
  </si>
  <si>
    <t xml:space="preserve">Odstranění podkladu pl. 50 m2,kam.těžené tl.20 cm </t>
  </si>
  <si>
    <t>113107520R00</t>
  </si>
  <si>
    <t xml:space="preserve">Odstranění podkladu pl. 50 m2,kam.drcené tl.20 cm </t>
  </si>
  <si>
    <t>0,4*27,6</t>
  </si>
  <si>
    <t>113151117R00</t>
  </si>
  <si>
    <t xml:space="preserve">Fréz.živič.krytu pl.do 500 m2,pruh do 75 cm,tl.8cm </t>
  </si>
  <si>
    <t>25% podkladní vrstvy:</t>
  </si>
  <si>
    <t>0,25*877,0</t>
  </si>
  <si>
    <t>113151214R00</t>
  </si>
  <si>
    <t xml:space="preserve">Fréz.živič.krytu nad 500 m2, bez překážek, tl.5 cm </t>
  </si>
  <si>
    <t>113201111R00</t>
  </si>
  <si>
    <t xml:space="preserve">Vytrhání obrubníků chodníkových a parkových </t>
  </si>
  <si>
    <t>m</t>
  </si>
  <si>
    <t>2*18*0,5</t>
  </si>
  <si>
    <t>113202111R00</t>
  </si>
  <si>
    <t xml:space="preserve">Vytrhání obrub obrubníků silničních </t>
  </si>
  <si>
    <t>130,0-27,6</t>
  </si>
  <si>
    <t>120001101R00</t>
  </si>
  <si>
    <t xml:space="preserve">Příplatek za ztížení vykopávky v blízkosti vedení </t>
  </si>
  <si>
    <t>m3</t>
  </si>
  <si>
    <t>121101101R00</t>
  </si>
  <si>
    <t xml:space="preserve">Sejmutí ornice s přemístěním do 50 m </t>
  </si>
  <si>
    <t>0,1*1,0*(130,0-27,6)</t>
  </si>
  <si>
    <t>139601102R00</t>
  </si>
  <si>
    <t xml:space="preserve">Ruční výkop jam, rýh a šachet v hornině tř. 3 </t>
  </si>
  <si>
    <t>0,4*0,3*(130,0-27,6)</t>
  </si>
  <si>
    <t>166101101R00</t>
  </si>
  <si>
    <t xml:space="preserve">Přehození výkopku z hor.1-4 </t>
  </si>
  <si>
    <t>10,24+28,6</t>
  </si>
  <si>
    <t>171201101R00</t>
  </si>
  <si>
    <t xml:space="preserve">Uložení sypaniny do násypů nezhutněných </t>
  </si>
  <si>
    <t>180402111R00</t>
  </si>
  <si>
    <t xml:space="preserve">Založení trávníku parkového výsevem v rovině </t>
  </si>
  <si>
    <t>181101102R00</t>
  </si>
  <si>
    <t xml:space="preserve">Úprava pláně v zářezech v hor. 1-4, se zhutněním </t>
  </si>
  <si>
    <t>4,9+11,04</t>
  </si>
  <si>
    <t>181301101R00</t>
  </si>
  <si>
    <t xml:space="preserve">Rozprostření ornice, rovina, tl. do 10 cm do 500m2 </t>
  </si>
  <si>
    <t>1,0*(130,0-27,6)</t>
  </si>
  <si>
    <t>183403153R00</t>
  </si>
  <si>
    <t xml:space="preserve">Obdělání půdy hrabáním, v rovině </t>
  </si>
  <si>
    <t>185803211R00</t>
  </si>
  <si>
    <t xml:space="preserve">Uválcování trávníku v rovině </t>
  </si>
  <si>
    <t>00572400</t>
  </si>
  <si>
    <t>Směs travní parková I. běžná zátěž PROFI</t>
  </si>
  <si>
    <t>kg</t>
  </si>
  <si>
    <t>0,033*102,4</t>
  </si>
  <si>
    <t>5</t>
  </si>
  <si>
    <t>Komunikace</t>
  </si>
  <si>
    <t>564861111RT2</t>
  </si>
  <si>
    <t>Podklad ze štěrkodrti po zhutnění tloušťky 20 cm štěrkodrť frakce 0-32 mm</t>
  </si>
  <si>
    <t>564861111RT4</t>
  </si>
  <si>
    <t>Podklad ze štěrkodrti po zhutnění tloušťky 20 cm štěrkodrť frakce 0-63 mm</t>
  </si>
  <si>
    <t>565161211RT2</t>
  </si>
  <si>
    <t>Podklad z obal kam.ACP 16+,ACP 22+,nad 3 m,tl.8 cm plochy 201-1000 m2</t>
  </si>
  <si>
    <t>573191111R00</t>
  </si>
  <si>
    <t xml:space="preserve">Nátěr infiltrační kationaktivní emulzí 0,9kg/m2 </t>
  </si>
  <si>
    <t>573231111R00</t>
  </si>
  <si>
    <t xml:space="preserve">Postřik živičný spojovací z emulze 0,5-0,7 kg/m2 </t>
  </si>
  <si>
    <t>577142212RT2</t>
  </si>
  <si>
    <t>Beton asfalt. ACO 11, š.nad 3 m, 5 cm plochy 201-1000 m2</t>
  </si>
  <si>
    <t>591211111R00</t>
  </si>
  <si>
    <t xml:space="preserve">Kladení dlažby drobné kostky,lože z kamen.tl. 5 cm </t>
  </si>
  <si>
    <t>596811111R00</t>
  </si>
  <si>
    <t xml:space="preserve">Kladení dlaždic kom.pro pěší, lože z kameniva těž. </t>
  </si>
  <si>
    <t>599142111R00</t>
  </si>
  <si>
    <t xml:space="preserve">Úprava zálivky dil.spár hloubky do 4 cm š. do 4 cm </t>
  </si>
  <si>
    <t>17,6+6,0+6,3+34,45</t>
  </si>
  <si>
    <t>8</t>
  </si>
  <si>
    <t>Trubní vedení</t>
  </si>
  <si>
    <t>899231111R00</t>
  </si>
  <si>
    <t xml:space="preserve">Výšková úprava vstupu do 20 cm, mříže </t>
  </si>
  <si>
    <t>kus</t>
  </si>
  <si>
    <t>899331111R00</t>
  </si>
  <si>
    <t xml:space="preserve">Výšková úprava vstupu do 20 cm, poklopu </t>
  </si>
  <si>
    <t>899431111R00</t>
  </si>
  <si>
    <t xml:space="preserve">Výšková úprava do 20 cm, krytu šoupěte </t>
  </si>
  <si>
    <t>91</t>
  </si>
  <si>
    <t>Doplňující práce na komunikaci</t>
  </si>
  <si>
    <t>916261111RT1</t>
  </si>
  <si>
    <t>Osazení obruby z kostek drobných, s boční opěrou včetně kostek drobných 12 cm, lože C 16/20</t>
  </si>
  <si>
    <t>2*256,0</t>
  </si>
  <si>
    <t>917862111R00</t>
  </si>
  <si>
    <t xml:space="preserve">Osazení stojat. obrub.bet. s opěrou,lože z C 12/15 </t>
  </si>
  <si>
    <t>917862111nac</t>
  </si>
  <si>
    <t xml:space="preserve">Příplatek za beton C16/20 </t>
  </si>
  <si>
    <t>919731121R00</t>
  </si>
  <si>
    <t xml:space="preserve">Zarovnání styčné plochy živičné tl. do 5 cm </t>
  </si>
  <si>
    <t>919735111R00</t>
  </si>
  <si>
    <t xml:space="preserve">Řezání stávajícího živičného krytu tl. do 5 cm </t>
  </si>
  <si>
    <t>919735112R00</t>
  </si>
  <si>
    <t xml:space="preserve">Řezání stávajícího živičného krytu tl. 5 - 10 cm </t>
  </si>
  <si>
    <t>592174231</t>
  </si>
  <si>
    <t>Obrubník chodníkový 500/80/250</t>
  </si>
  <si>
    <t>1,01*2*18</t>
  </si>
  <si>
    <t>59217460</t>
  </si>
  <si>
    <t>Obrubník silniční dvouvrstvý  100x15x25cm</t>
  </si>
  <si>
    <t>1,01*(130,0-27,6-2*9,0)</t>
  </si>
  <si>
    <t>0</t>
  </si>
  <si>
    <t>59217480</t>
  </si>
  <si>
    <t>Obrubník silniční přechodový L 1000/150/150-250</t>
  </si>
  <si>
    <t>1,01*9</t>
  </si>
  <si>
    <t>59217481</t>
  </si>
  <si>
    <t>Obrubník silniční přechodový P 1000/150/150-250</t>
  </si>
  <si>
    <t>93</t>
  </si>
  <si>
    <t>Dokončovací práce inž.staveb</t>
  </si>
  <si>
    <t>938908411R00</t>
  </si>
  <si>
    <t xml:space="preserve">Očištění povrchu </t>
  </si>
  <si>
    <t>93-nc01</t>
  </si>
  <si>
    <t xml:space="preserve">Zkoušky zhutnění </t>
  </si>
  <si>
    <t>soub</t>
  </si>
  <si>
    <t>93-nc02</t>
  </si>
  <si>
    <t xml:space="preserve">Vytyčení inženýrských sítí </t>
  </si>
  <si>
    <t>93-nc04</t>
  </si>
  <si>
    <t xml:space="preserve">Přechodné dopravní značení </t>
  </si>
  <si>
    <t>97</t>
  </si>
  <si>
    <t>Prorážení otvorů</t>
  </si>
  <si>
    <t>979054441R00</t>
  </si>
  <si>
    <t xml:space="preserve">Očištění vybour. dlaždic s výplní kamen. těženým </t>
  </si>
  <si>
    <t>979071122R00</t>
  </si>
  <si>
    <t xml:space="preserve">Očištění vybour.kostek drobných s výplní MC/živicí </t>
  </si>
  <si>
    <t>99</t>
  </si>
  <si>
    <t>Přesun hmot</t>
  </si>
  <si>
    <t>998225111R00</t>
  </si>
  <si>
    <t xml:space="preserve">Přesun hmot, pozemní komunikace, kryt živičný </t>
  </si>
  <si>
    <t>t</t>
  </si>
  <si>
    <t>D96</t>
  </si>
  <si>
    <t>Přesuny suti a vybouraných hmot</t>
  </si>
  <si>
    <t>979990104R00</t>
  </si>
  <si>
    <t xml:space="preserve">Poplatek za skládku suti - beton </t>
  </si>
  <si>
    <t>196,4229-135,0580</t>
  </si>
  <si>
    <t>979990113R00</t>
  </si>
  <si>
    <t xml:space="preserve">Poplatek za skládku suti - obalovaný asfalt </t>
  </si>
  <si>
    <t>979082318R00</t>
  </si>
  <si>
    <t xml:space="preserve">Vodorovná doprava suti a hmot po suchu do 6000 m </t>
  </si>
  <si>
    <t>979082319R00</t>
  </si>
  <si>
    <t xml:space="preserve">Příplatek k vodor.dopravě po suchu, dalších 1000 m </t>
  </si>
  <si>
    <t>979086112R00</t>
  </si>
  <si>
    <t xml:space="preserve">Nakládání nebo překládání suti a vybouraných hmot </t>
  </si>
  <si>
    <t>979093111R00</t>
  </si>
  <si>
    <t xml:space="preserve">Uložení suti na skládku bez zhutnění </t>
  </si>
  <si>
    <t>Ztížené výrobní podmínky</t>
  </si>
  <si>
    <t>Oborová přirážka</t>
  </si>
  <si>
    <t>Přesun stavebních kapacit</t>
  </si>
  <si>
    <t>Mimostaveništní doprava</t>
  </si>
  <si>
    <t>Zařízení staveniště</t>
  </si>
  <si>
    <t>Provoz investora</t>
  </si>
  <si>
    <t>Kompletační činnost (IČD)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</si>
</sst>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#,##0\ &quot;Kč&quot;"/>
    <numFmt numFmtId="166" formatCode="dd/mm/yy"/>
  </numFmts>
  <fonts count="41" x14ac:knownFonts="1">
    <font>
      <sz val="10"/>
      <name val="Arial CE"/>
      <charset val="238"/>
    </font>
    <font>
      <sz val="10"/>
      <name val="Arial CE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62"/>
      <name val="Calibri"/>
      <family val="2"/>
      <charset val="238"/>
    </font>
    <font>
      <b/>
      <sz val="13"/>
      <color indexed="62"/>
      <name val="Calibri"/>
      <family val="2"/>
      <charset val="238"/>
    </font>
    <font>
      <b/>
      <sz val="11"/>
      <color indexed="62"/>
      <name val="Calibri"/>
      <family val="2"/>
      <charset val="238"/>
    </font>
    <font>
      <b/>
      <sz val="18"/>
      <color indexed="62"/>
      <name val="Cambria"/>
      <family val="2"/>
      <charset val="238"/>
    </font>
    <font>
      <sz val="11"/>
      <color indexed="19"/>
      <name val="Calibri"/>
      <family val="2"/>
      <charset val="238"/>
    </font>
    <font>
      <sz val="10"/>
      <name val="Arial CE"/>
    </font>
    <font>
      <sz val="11"/>
      <color indexed="10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10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 CE"/>
      <family val="2"/>
      <charset val="238"/>
    </font>
    <font>
      <sz val="8"/>
      <name val="Arial"/>
      <family val="2"/>
      <charset val="238"/>
    </font>
    <font>
      <sz val="10"/>
      <color indexed="9"/>
      <name val="Arial CE"/>
    </font>
    <font>
      <sz val="8"/>
      <color indexed="9"/>
      <name val="Arial"/>
      <family val="2"/>
    </font>
    <font>
      <sz val="8"/>
      <color indexed="12"/>
      <name val="Arial"/>
      <family val="2"/>
      <charset val="238"/>
    </font>
    <font>
      <sz val="10"/>
      <color indexed="12"/>
      <name val="Arial"/>
      <family val="2"/>
      <charset val="238"/>
    </font>
    <font>
      <b/>
      <i/>
      <sz val="10"/>
      <name val="Arial"/>
      <family val="2"/>
      <charset val="238"/>
    </font>
    <font>
      <i/>
      <sz val="8"/>
      <name val="Arial CE"/>
      <family val="2"/>
      <charset val="238"/>
    </font>
    <font>
      <i/>
      <sz val="9"/>
      <name val="Arial CE"/>
    </font>
  </fonts>
  <fills count="20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46"/>
      </patternFill>
    </fill>
    <fill>
      <patternFill patternType="solid">
        <fgColor indexed="55"/>
      </patternFill>
    </fill>
    <fill>
      <patternFill patternType="solid">
        <fgColor indexed="9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40"/>
      </patternFill>
    </fill>
  </fills>
  <borders count="72">
    <border>
      <left/>
      <right/>
      <top/>
      <bottom/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43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4" borderId="0" applyNumberFormat="0" applyBorder="0" applyAlignment="0" applyProtection="0"/>
    <xf numFmtId="0" fontId="2" fillId="6" borderId="0" applyNumberFormat="0" applyBorder="0" applyAlignment="0" applyProtection="0"/>
    <xf numFmtId="0" fontId="2" fillId="3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6" borderId="0" applyNumberFormat="0" applyBorder="0" applyAlignment="0" applyProtection="0"/>
    <xf numFmtId="0" fontId="2" fillId="4" borderId="0" applyNumberFormat="0" applyBorder="0" applyAlignment="0" applyProtection="0"/>
    <xf numFmtId="0" fontId="3" fillId="6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8" borderId="0" applyNumberFormat="0" applyBorder="0" applyAlignment="0" applyProtection="0"/>
    <xf numFmtId="0" fontId="3" fillId="6" borderId="0" applyNumberFormat="0" applyBorder="0" applyAlignment="0" applyProtection="0"/>
    <xf numFmtId="0" fontId="3" fillId="3" borderId="0" applyNumberFormat="0" applyBorder="0" applyAlignment="0" applyProtection="0"/>
    <xf numFmtId="0" fontId="4" fillId="0" borderId="1" applyNumberFormat="0" applyFill="0" applyAlignment="0" applyProtection="0"/>
    <xf numFmtId="0" fontId="5" fillId="11" borderId="0" applyNumberFormat="0" applyBorder="0" applyAlignment="0" applyProtection="0"/>
    <xf numFmtId="0" fontId="6" fillId="12" borderId="2" applyNumberFormat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7" borderId="0" applyNumberFormat="0" applyBorder="0" applyAlignment="0" applyProtection="0"/>
    <xf numFmtId="0" fontId="12" fillId="0" borderId="0"/>
    <xf numFmtId="0" fontId="1" fillId="4" borderId="6" applyNumberFormat="0" applyFont="0" applyAlignment="0" applyProtection="0"/>
    <xf numFmtId="0" fontId="13" fillId="0" borderId="7" applyNumberFormat="0" applyFill="0" applyAlignment="0" applyProtection="0"/>
    <xf numFmtId="0" fontId="14" fillId="6" borderId="0" applyNumberFormat="0" applyBorder="0" applyAlignment="0" applyProtection="0"/>
    <xf numFmtId="0" fontId="13" fillId="0" borderId="0" applyNumberFormat="0" applyFill="0" applyBorder="0" applyAlignment="0" applyProtection="0"/>
    <xf numFmtId="0" fontId="15" fillId="7" borderId="8" applyNumberFormat="0" applyAlignment="0" applyProtection="0"/>
    <xf numFmtId="0" fontId="16" fillId="13" borderId="8" applyNumberFormat="0" applyAlignment="0" applyProtection="0"/>
    <xf numFmtId="0" fontId="17" fillId="13" borderId="9" applyNumberFormat="0" applyAlignment="0" applyProtection="0"/>
    <xf numFmtId="0" fontId="18" fillId="0" borderId="0" applyNumberFormat="0" applyFill="0" applyBorder="0" applyAlignment="0" applyProtection="0"/>
    <xf numFmtId="0" fontId="3" fillId="14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</cellStyleXfs>
  <cellXfs count="231">
    <xf numFmtId="0" fontId="0" fillId="0" borderId="0" xfId="0"/>
    <xf numFmtId="0" fontId="19" fillId="0" borderId="10" xfId="0" applyFont="1" applyBorder="1" applyAlignment="1">
      <alignment horizontal="centerContinuous" vertical="top"/>
    </xf>
    <xf numFmtId="0" fontId="20" fillId="0" borderId="10" xfId="0" applyFont="1" applyBorder="1" applyAlignment="1">
      <alignment horizontal="centerContinuous"/>
    </xf>
    <xf numFmtId="0" fontId="21" fillId="18" borderId="11" xfId="0" applyFont="1" applyFill="1" applyBorder="1" applyAlignment="1">
      <alignment horizontal="left"/>
    </xf>
    <xf numFmtId="0" fontId="22" fillId="18" borderId="12" xfId="0" applyFont="1" applyFill="1" applyBorder="1" applyAlignment="1">
      <alignment horizontal="centerContinuous"/>
    </xf>
    <xf numFmtId="49" fontId="23" fillId="18" borderId="13" xfId="0" applyNumberFormat="1" applyFont="1" applyFill="1" applyBorder="1" applyAlignment="1">
      <alignment horizontal="left"/>
    </xf>
    <xf numFmtId="49" fontId="22" fillId="18" borderId="12" xfId="0" applyNumberFormat="1" applyFont="1" applyFill="1" applyBorder="1" applyAlignment="1">
      <alignment horizontal="centerContinuous"/>
    </xf>
    <xf numFmtId="0" fontId="22" fillId="0" borderId="14" xfId="0" applyFont="1" applyBorder="1"/>
    <xf numFmtId="49" fontId="22" fillId="0" borderId="15" xfId="0" applyNumberFormat="1" applyFont="1" applyBorder="1" applyAlignment="1">
      <alignment horizontal="left"/>
    </xf>
    <xf numFmtId="0" fontId="20" fillId="0" borderId="16" xfId="0" applyFont="1" applyBorder="1"/>
    <xf numFmtId="0" fontId="22" fillId="0" borderId="17" xfId="0" applyFont="1" applyBorder="1"/>
    <xf numFmtId="49" fontId="22" fillId="0" borderId="18" xfId="0" applyNumberFormat="1" applyFont="1" applyBorder="1"/>
    <xf numFmtId="49" fontId="22" fillId="0" borderId="17" xfId="0" applyNumberFormat="1" applyFont="1" applyBorder="1"/>
    <xf numFmtId="0" fontId="22" fillId="0" borderId="19" xfId="0" applyFont="1" applyBorder="1"/>
    <xf numFmtId="0" fontId="22" fillId="0" borderId="20" xfId="0" applyFont="1" applyBorder="1" applyAlignment="1">
      <alignment horizontal="left"/>
    </xf>
    <xf numFmtId="0" fontId="21" fillId="0" borderId="16" xfId="0" applyFont="1" applyBorder="1"/>
    <xf numFmtId="49" fontId="22" fillId="0" borderId="20" xfId="0" applyNumberFormat="1" applyFont="1" applyBorder="1" applyAlignment="1">
      <alignment horizontal="left"/>
    </xf>
    <xf numFmtId="49" fontId="21" fillId="18" borderId="16" xfId="0" applyNumberFormat="1" applyFont="1" applyFill="1" applyBorder="1"/>
    <xf numFmtId="49" fontId="20" fillId="18" borderId="17" xfId="0" applyNumberFormat="1" applyFont="1" applyFill="1" applyBorder="1"/>
    <xf numFmtId="49" fontId="21" fillId="18" borderId="18" xfId="0" applyNumberFormat="1" applyFont="1" applyFill="1" applyBorder="1"/>
    <xf numFmtId="49" fontId="20" fillId="18" borderId="18" xfId="0" applyNumberFormat="1" applyFont="1" applyFill="1" applyBorder="1"/>
    <xf numFmtId="0" fontId="22" fillId="0" borderId="19" xfId="0" applyFont="1" applyFill="1" applyBorder="1"/>
    <xf numFmtId="3" fontId="22" fillId="0" borderId="20" xfId="0" applyNumberFormat="1" applyFont="1" applyBorder="1" applyAlignment="1">
      <alignment horizontal="left"/>
    </xf>
    <xf numFmtId="0" fontId="0" fillId="0" borderId="0" xfId="0" applyFill="1"/>
    <xf numFmtId="49" fontId="21" fillId="18" borderId="21" xfId="0" applyNumberFormat="1" applyFont="1" applyFill="1" applyBorder="1"/>
    <xf numFmtId="49" fontId="20" fillId="18" borderId="22" xfId="0" applyNumberFormat="1" applyFont="1" applyFill="1" applyBorder="1"/>
    <xf numFmtId="49" fontId="21" fillId="18" borderId="0" xfId="0" applyNumberFormat="1" applyFont="1" applyFill="1" applyBorder="1"/>
    <xf numFmtId="49" fontId="20" fillId="18" borderId="0" xfId="0" applyNumberFormat="1" applyFont="1" applyFill="1" applyBorder="1"/>
    <xf numFmtId="49" fontId="22" fillId="0" borderId="19" xfId="0" applyNumberFormat="1" applyFont="1" applyBorder="1" applyAlignment="1">
      <alignment horizontal="left"/>
    </xf>
    <xf numFmtId="0" fontId="22" fillId="0" borderId="23" xfId="0" applyFont="1" applyBorder="1"/>
    <xf numFmtId="0" fontId="22" fillId="0" borderId="19" xfId="0" applyNumberFormat="1" applyFont="1" applyBorder="1"/>
    <xf numFmtId="0" fontId="22" fillId="0" borderId="25" xfId="0" applyNumberFormat="1" applyFont="1" applyBorder="1" applyAlignment="1">
      <alignment horizontal="left"/>
    </xf>
    <xf numFmtId="0" fontId="0" fillId="0" borderId="0" xfId="0" applyNumberFormat="1" applyBorder="1"/>
    <xf numFmtId="0" fontId="0" fillId="0" borderId="0" xfId="0" applyNumberFormat="1"/>
    <xf numFmtId="0" fontId="22" fillId="0" borderId="25" xfId="0" applyFont="1" applyBorder="1" applyAlignment="1">
      <alignment horizontal="left"/>
    </xf>
    <xf numFmtId="0" fontId="0" fillId="0" borderId="0" xfId="0" applyBorder="1"/>
    <xf numFmtId="0" fontId="22" fillId="0" borderId="19" xfId="0" applyFont="1" applyFill="1" applyBorder="1" applyAlignment="1"/>
    <xf numFmtId="0" fontId="22" fillId="0" borderId="25" xfId="0" applyFont="1" applyFill="1" applyBorder="1" applyAlignment="1"/>
    <xf numFmtId="0" fontId="1" fillId="0" borderId="0" xfId="0" applyFont="1" applyFill="1" applyBorder="1" applyAlignment="1"/>
    <xf numFmtId="0" fontId="22" fillId="0" borderId="19" xfId="0" applyFont="1" applyBorder="1" applyAlignment="1"/>
    <xf numFmtId="0" fontId="22" fillId="0" borderId="25" xfId="0" applyFont="1" applyBorder="1" applyAlignment="1"/>
    <xf numFmtId="3" fontId="0" fillId="0" borderId="0" xfId="0" applyNumberFormat="1"/>
    <xf numFmtId="0" fontId="22" fillId="0" borderId="16" xfId="0" applyFont="1" applyBorder="1"/>
    <xf numFmtId="0" fontId="22" fillId="0" borderId="14" xfId="0" applyFont="1" applyBorder="1" applyAlignment="1">
      <alignment horizontal="left"/>
    </xf>
    <xf numFmtId="0" fontId="22" fillId="0" borderId="26" xfId="0" applyFont="1" applyBorder="1" applyAlignment="1">
      <alignment horizontal="left"/>
    </xf>
    <xf numFmtId="0" fontId="19" fillId="0" borderId="27" xfId="0" applyFont="1" applyBorder="1" applyAlignment="1">
      <alignment horizontal="centerContinuous" vertical="center"/>
    </xf>
    <xf numFmtId="0" fontId="24" fillId="0" borderId="28" xfId="0" applyFont="1" applyBorder="1" applyAlignment="1">
      <alignment horizontal="centerContinuous" vertical="center"/>
    </xf>
    <xf numFmtId="0" fontId="20" fillId="0" borderId="28" xfId="0" applyFont="1" applyBorder="1" applyAlignment="1">
      <alignment horizontal="centerContinuous" vertical="center"/>
    </xf>
    <xf numFmtId="0" fontId="20" fillId="0" borderId="29" xfId="0" applyFont="1" applyBorder="1" applyAlignment="1">
      <alignment horizontal="centerContinuous" vertical="center"/>
    </xf>
    <xf numFmtId="0" fontId="21" fillId="18" borderId="30" xfId="0" applyFont="1" applyFill="1" applyBorder="1" applyAlignment="1">
      <alignment horizontal="left"/>
    </xf>
    <xf numFmtId="0" fontId="20" fillId="18" borderId="31" xfId="0" applyFont="1" applyFill="1" applyBorder="1" applyAlignment="1">
      <alignment horizontal="left"/>
    </xf>
    <xf numFmtId="0" fontId="20" fillId="18" borderId="32" xfId="0" applyFont="1" applyFill="1" applyBorder="1" applyAlignment="1">
      <alignment horizontal="centerContinuous"/>
    </xf>
    <xf numFmtId="0" fontId="21" fillId="18" borderId="31" xfId="0" applyFont="1" applyFill="1" applyBorder="1" applyAlignment="1">
      <alignment horizontal="centerContinuous"/>
    </xf>
    <xf numFmtId="0" fontId="20" fillId="18" borderId="31" xfId="0" applyFont="1" applyFill="1" applyBorder="1" applyAlignment="1">
      <alignment horizontal="centerContinuous"/>
    </xf>
    <xf numFmtId="0" fontId="20" fillId="0" borderId="33" xfId="0" applyFont="1" applyBorder="1"/>
    <xf numFmtId="0" fontId="20" fillId="0" borderId="34" xfId="0" applyFont="1" applyBorder="1"/>
    <xf numFmtId="3" fontId="20" fillId="0" borderId="15" xfId="0" applyNumberFormat="1" applyFont="1" applyBorder="1"/>
    <xf numFmtId="0" fontId="20" fillId="0" borderId="11" xfId="0" applyFont="1" applyBorder="1"/>
    <xf numFmtId="3" fontId="20" fillId="0" borderId="13" xfId="0" applyNumberFormat="1" applyFont="1" applyBorder="1"/>
    <xf numFmtId="0" fontId="20" fillId="0" borderId="12" xfId="0" applyFont="1" applyBorder="1"/>
    <xf numFmtId="3" fontId="20" fillId="0" borderId="18" xfId="0" applyNumberFormat="1" applyFont="1" applyBorder="1"/>
    <xf numFmtId="0" fontId="20" fillId="0" borderId="17" xfId="0" applyFont="1" applyBorder="1"/>
    <xf numFmtId="0" fontId="20" fillId="0" borderId="35" xfId="0" applyFont="1" applyBorder="1"/>
    <xf numFmtId="0" fontId="20" fillId="0" borderId="34" xfId="0" applyFont="1" applyBorder="1" applyAlignment="1">
      <alignment shrinkToFit="1"/>
    </xf>
    <xf numFmtId="0" fontId="20" fillId="0" borderId="36" xfId="0" applyFont="1" applyBorder="1"/>
    <xf numFmtId="0" fontId="20" fillId="0" borderId="21" xfId="0" applyFont="1" applyBorder="1"/>
    <xf numFmtId="0" fontId="20" fillId="0" borderId="0" xfId="0" applyFont="1" applyBorder="1"/>
    <xf numFmtId="3" fontId="20" fillId="0" borderId="39" xfId="0" applyNumberFormat="1" applyFont="1" applyBorder="1"/>
    <xf numFmtId="0" fontId="20" fillId="0" borderId="37" xfId="0" applyFont="1" applyBorder="1"/>
    <xf numFmtId="3" fontId="20" fillId="0" borderId="40" xfId="0" applyNumberFormat="1" applyFont="1" applyBorder="1"/>
    <xf numFmtId="0" fontId="20" fillId="0" borderId="38" xfId="0" applyFont="1" applyBorder="1"/>
    <xf numFmtId="0" fontId="21" fillId="18" borderId="11" xfId="0" applyFont="1" applyFill="1" applyBorder="1"/>
    <xf numFmtId="0" fontId="21" fillId="18" borderId="13" xfId="0" applyFont="1" applyFill="1" applyBorder="1"/>
    <xf numFmtId="0" fontId="21" fillId="18" borderId="12" xfId="0" applyFont="1" applyFill="1" applyBorder="1"/>
    <xf numFmtId="0" fontId="21" fillId="18" borderId="41" xfId="0" applyFont="1" applyFill="1" applyBorder="1"/>
    <xf numFmtId="0" fontId="21" fillId="18" borderId="42" xfId="0" applyFont="1" applyFill="1" applyBorder="1"/>
    <xf numFmtId="0" fontId="20" fillId="0" borderId="22" xfId="0" applyFont="1" applyBorder="1"/>
    <xf numFmtId="0" fontId="20" fillId="0" borderId="0" xfId="0" applyFont="1"/>
    <xf numFmtId="0" fontId="20" fillId="0" borderId="43" xfId="0" applyFont="1" applyBorder="1"/>
    <xf numFmtId="0" fontId="20" fillId="0" borderId="44" xfId="0" applyFont="1" applyBorder="1"/>
    <xf numFmtId="0" fontId="20" fillId="0" borderId="0" xfId="0" applyFont="1" applyBorder="1" applyAlignment="1">
      <alignment horizontal="right"/>
    </xf>
    <xf numFmtId="166" fontId="20" fillId="0" borderId="0" xfId="0" applyNumberFormat="1" applyFont="1" applyBorder="1"/>
    <xf numFmtId="0" fontId="20" fillId="0" borderId="0" xfId="0" applyFont="1" applyFill="1" applyBorder="1"/>
    <xf numFmtId="0" fontId="20" fillId="0" borderId="45" xfId="0" applyFont="1" applyBorder="1"/>
    <xf numFmtId="0" fontId="20" fillId="0" borderId="46" xfId="0" applyFont="1" applyBorder="1"/>
    <xf numFmtId="0" fontId="20" fillId="0" borderId="47" xfId="0" applyFont="1" applyBorder="1"/>
    <xf numFmtId="0" fontId="20" fillId="0" borderId="48" xfId="0" applyFont="1" applyBorder="1"/>
    <xf numFmtId="164" fontId="20" fillId="0" borderId="49" xfId="0" applyNumberFormat="1" applyFont="1" applyBorder="1" applyAlignment="1">
      <alignment horizontal="right"/>
    </xf>
    <xf numFmtId="0" fontId="20" fillId="0" borderId="49" xfId="0" applyFont="1" applyBorder="1"/>
    <xf numFmtId="0" fontId="20" fillId="0" borderId="18" xfId="0" applyFont="1" applyBorder="1"/>
    <xf numFmtId="164" fontId="20" fillId="0" borderId="17" xfId="0" applyNumberFormat="1" applyFont="1" applyBorder="1" applyAlignment="1">
      <alignment horizontal="right"/>
    </xf>
    <xf numFmtId="0" fontId="24" fillId="18" borderId="37" xfId="0" applyFont="1" applyFill="1" applyBorder="1"/>
    <xf numFmtId="0" fontId="24" fillId="18" borderId="40" xfId="0" applyFont="1" applyFill="1" applyBorder="1"/>
    <xf numFmtId="0" fontId="24" fillId="18" borderId="38" xfId="0" applyFont="1" applyFill="1" applyBorder="1"/>
    <xf numFmtId="0" fontId="25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49" fontId="21" fillId="0" borderId="54" xfId="28" applyNumberFormat="1" applyFont="1" applyBorder="1"/>
    <xf numFmtId="49" fontId="20" fillId="0" borderId="54" xfId="28" applyNumberFormat="1" applyFont="1" applyBorder="1"/>
    <xf numFmtId="49" fontId="20" fillId="0" borderId="54" xfId="28" applyNumberFormat="1" applyFont="1" applyBorder="1" applyAlignment="1">
      <alignment horizontal="right"/>
    </xf>
    <xf numFmtId="0" fontId="20" fillId="0" borderId="55" xfId="28" applyFont="1" applyBorder="1"/>
    <xf numFmtId="49" fontId="20" fillId="0" borderId="54" xfId="0" applyNumberFormat="1" applyFont="1" applyBorder="1" applyAlignment="1">
      <alignment horizontal="left"/>
    </xf>
    <xf numFmtId="0" fontId="20" fillId="0" borderId="56" xfId="0" applyNumberFormat="1" applyFont="1" applyBorder="1"/>
    <xf numFmtId="49" fontId="21" fillId="0" borderId="59" xfId="28" applyNumberFormat="1" applyFont="1" applyBorder="1"/>
    <xf numFmtId="49" fontId="20" fillId="0" borderId="59" xfId="28" applyNumberFormat="1" applyFont="1" applyBorder="1"/>
    <xf numFmtId="49" fontId="20" fillId="0" borderId="59" xfId="28" applyNumberFormat="1" applyFont="1" applyBorder="1" applyAlignment="1">
      <alignment horizontal="right"/>
    </xf>
    <xf numFmtId="49" fontId="19" fillId="0" borderId="0" xfId="0" applyNumberFormat="1" applyFont="1" applyAlignment="1">
      <alignment horizontal="centerContinuous"/>
    </xf>
    <xf numFmtId="0" fontId="19" fillId="0" borderId="0" xfId="0" applyFont="1" applyAlignment="1">
      <alignment horizontal="centerContinuous"/>
    </xf>
    <xf numFmtId="0" fontId="19" fillId="0" borderId="0" xfId="0" applyFont="1" applyBorder="1" applyAlignment="1">
      <alignment horizontal="centerContinuous"/>
    </xf>
    <xf numFmtId="49" fontId="21" fillId="18" borderId="30" xfId="0" applyNumberFormat="1" applyFont="1" applyFill="1" applyBorder="1" applyAlignment="1">
      <alignment horizontal="center"/>
    </xf>
    <xf numFmtId="0" fontId="21" fillId="18" borderId="31" xfId="0" applyFont="1" applyFill="1" applyBorder="1" applyAlignment="1">
      <alignment horizontal="center"/>
    </xf>
    <xf numFmtId="0" fontId="21" fillId="18" borderId="32" xfId="0" applyFont="1" applyFill="1" applyBorder="1" applyAlignment="1">
      <alignment horizontal="center"/>
    </xf>
    <xf numFmtId="0" fontId="21" fillId="18" borderId="62" xfId="0" applyFont="1" applyFill="1" applyBorder="1" applyAlignment="1">
      <alignment horizontal="center"/>
    </xf>
    <xf numFmtId="0" fontId="21" fillId="18" borderId="63" xfId="0" applyFont="1" applyFill="1" applyBorder="1" applyAlignment="1">
      <alignment horizontal="center"/>
    </xf>
    <xf numFmtId="0" fontId="21" fillId="18" borderId="64" xfId="0" applyFont="1" applyFill="1" applyBorder="1" applyAlignment="1">
      <alignment horizontal="center"/>
    </xf>
    <xf numFmtId="0" fontId="22" fillId="0" borderId="0" xfId="0" applyFont="1" applyBorder="1"/>
    <xf numFmtId="3" fontId="20" fillId="0" borderId="44" xfId="0" applyNumberFormat="1" applyFont="1" applyBorder="1"/>
    <xf numFmtId="0" fontId="21" fillId="18" borderId="30" xfId="0" applyFont="1" applyFill="1" applyBorder="1"/>
    <xf numFmtId="0" fontId="21" fillId="18" borderId="31" xfId="0" applyFont="1" applyFill="1" applyBorder="1"/>
    <xf numFmtId="3" fontId="21" fillId="18" borderId="32" xfId="0" applyNumberFormat="1" applyFont="1" applyFill="1" applyBorder="1"/>
    <xf numFmtId="3" fontId="21" fillId="18" borderId="62" xfId="0" applyNumberFormat="1" applyFont="1" applyFill="1" applyBorder="1"/>
    <xf numFmtId="3" fontId="21" fillId="18" borderId="63" xfId="0" applyNumberFormat="1" applyFont="1" applyFill="1" applyBorder="1"/>
    <xf numFmtId="3" fontId="21" fillId="18" borderId="64" xfId="0" applyNumberFormat="1" applyFont="1" applyFill="1" applyBorder="1"/>
    <xf numFmtId="0" fontId="27" fillId="0" borderId="0" xfId="0" applyFont="1"/>
    <xf numFmtId="3" fontId="19" fillId="0" borderId="0" xfId="0" applyNumberFormat="1" applyFont="1" applyAlignment="1">
      <alignment horizontal="centerContinuous"/>
    </xf>
    <xf numFmtId="0" fontId="20" fillId="18" borderId="42" xfId="0" applyFont="1" applyFill="1" applyBorder="1"/>
    <xf numFmtId="0" fontId="21" fillId="18" borderId="65" xfId="0" applyFont="1" applyFill="1" applyBorder="1" applyAlignment="1">
      <alignment horizontal="right"/>
    </xf>
    <xf numFmtId="0" fontId="21" fillId="18" borderId="13" xfId="0" applyFont="1" applyFill="1" applyBorder="1" applyAlignment="1">
      <alignment horizontal="right"/>
    </xf>
    <xf numFmtId="0" fontId="21" fillId="18" borderId="12" xfId="0" applyFont="1" applyFill="1" applyBorder="1" applyAlignment="1">
      <alignment horizontal="center"/>
    </xf>
    <xf numFmtId="4" fontId="23" fillId="18" borderId="13" xfId="0" applyNumberFormat="1" applyFont="1" applyFill="1" applyBorder="1" applyAlignment="1">
      <alignment horizontal="right"/>
    </xf>
    <xf numFmtId="4" fontId="23" fillId="18" borderId="42" xfId="0" applyNumberFormat="1" applyFont="1" applyFill="1" applyBorder="1" applyAlignment="1">
      <alignment horizontal="right"/>
    </xf>
    <xf numFmtId="0" fontId="20" fillId="0" borderId="26" xfId="0" applyFont="1" applyBorder="1"/>
    <xf numFmtId="3" fontId="20" fillId="0" borderId="35" xfId="0" applyNumberFormat="1" applyFont="1" applyBorder="1" applyAlignment="1">
      <alignment horizontal="right"/>
    </xf>
    <xf numFmtId="164" fontId="20" fillId="0" borderId="19" xfId="0" applyNumberFormat="1" applyFont="1" applyBorder="1" applyAlignment="1">
      <alignment horizontal="right"/>
    </xf>
    <xf numFmtId="3" fontId="20" fillId="0" borderId="45" xfId="0" applyNumberFormat="1" applyFont="1" applyBorder="1" applyAlignment="1">
      <alignment horizontal="right"/>
    </xf>
    <xf numFmtId="4" fontId="20" fillId="0" borderId="34" xfId="0" applyNumberFormat="1" applyFont="1" applyBorder="1" applyAlignment="1">
      <alignment horizontal="right"/>
    </xf>
    <xf numFmtId="3" fontId="20" fillId="0" borderId="26" xfId="0" applyNumberFormat="1" applyFont="1" applyBorder="1" applyAlignment="1">
      <alignment horizontal="right"/>
    </xf>
    <xf numFmtId="0" fontId="20" fillId="18" borderId="37" xfId="0" applyFont="1" applyFill="1" applyBorder="1"/>
    <xf numFmtId="0" fontId="21" fillId="18" borderId="40" xfId="0" applyFont="1" applyFill="1" applyBorder="1"/>
    <xf numFmtId="0" fontId="20" fillId="18" borderId="40" xfId="0" applyFont="1" applyFill="1" applyBorder="1"/>
    <xf numFmtId="4" fontId="20" fillId="18" borderId="51" xfId="0" applyNumberFormat="1" applyFont="1" applyFill="1" applyBorder="1"/>
    <xf numFmtId="4" fontId="20" fillId="18" borderId="37" xfId="0" applyNumberFormat="1" applyFont="1" applyFill="1" applyBorder="1"/>
    <xf numFmtId="4" fontId="20" fillId="18" borderId="40" xfId="0" applyNumberFormat="1" applyFont="1" applyFill="1" applyBorder="1"/>
    <xf numFmtId="3" fontId="28" fillId="0" borderId="0" xfId="0" applyNumberFormat="1" applyFont="1"/>
    <xf numFmtId="4" fontId="28" fillId="0" borderId="0" xfId="0" applyNumberFormat="1" applyFont="1"/>
    <xf numFmtId="4" fontId="0" fillId="0" borderId="0" xfId="0" applyNumberFormat="1"/>
    <xf numFmtId="0" fontId="12" fillId="0" borderId="0" xfId="28"/>
    <xf numFmtId="0" fontId="20" fillId="0" borderId="0" xfId="28" applyFont="1"/>
    <xf numFmtId="0" fontId="30" fillId="0" borderId="0" xfId="28" applyFont="1" applyAlignment="1">
      <alignment horizontal="centerContinuous"/>
    </xf>
    <xf numFmtId="0" fontId="31" fillId="0" borderId="0" xfId="28" applyFont="1" applyAlignment="1">
      <alignment horizontal="centerContinuous"/>
    </xf>
    <xf numFmtId="0" fontId="31" fillId="0" borderId="0" xfId="28" applyFont="1" applyAlignment="1">
      <alignment horizontal="right"/>
    </xf>
    <xf numFmtId="0" fontId="20" fillId="0" borderId="54" xfId="28" applyFont="1" applyBorder="1"/>
    <xf numFmtId="0" fontId="22" fillId="0" borderId="55" xfId="28" applyFont="1" applyBorder="1" applyAlignment="1">
      <alignment horizontal="right"/>
    </xf>
    <xf numFmtId="49" fontId="20" fillId="0" borderId="54" xfId="28" applyNumberFormat="1" applyFont="1" applyBorder="1" applyAlignment="1">
      <alignment horizontal="left"/>
    </xf>
    <xf numFmtId="0" fontId="20" fillId="0" borderId="56" xfId="28" applyFont="1" applyBorder="1"/>
    <xf numFmtId="0" fontId="20" fillId="0" borderId="59" xfId="28" applyFont="1" applyBorder="1"/>
    <xf numFmtId="0" fontId="22" fillId="0" borderId="0" xfId="28" applyFont="1"/>
    <xf numFmtId="0" fontId="20" fillId="0" borderId="0" xfId="28" applyFont="1" applyAlignment="1">
      <alignment horizontal="right"/>
    </xf>
    <xf numFmtId="0" fontId="20" fillId="0" borderId="0" xfId="28" applyFont="1" applyAlignment="1"/>
    <xf numFmtId="49" fontId="22" fillId="18" borderId="19" xfId="28" applyNumberFormat="1" applyFont="1" applyFill="1" applyBorder="1"/>
    <xf numFmtId="0" fontId="22" fillId="18" borderId="17" xfId="28" applyFont="1" applyFill="1" applyBorder="1" applyAlignment="1">
      <alignment horizontal="center"/>
    </xf>
    <xf numFmtId="0" fontId="22" fillId="18" borderId="17" xfId="28" applyNumberFormat="1" applyFont="1" applyFill="1" applyBorder="1" applyAlignment="1">
      <alignment horizontal="center"/>
    </xf>
    <xf numFmtId="0" fontId="22" fillId="18" borderId="19" xfId="28" applyFont="1" applyFill="1" applyBorder="1" applyAlignment="1">
      <alignment horizontal="center"/>
    </xf>
    <xf numFmtId="0" fontId="21" fillId="0" borderId="66" xfId="28" applyFont="1" applyBorder="1" applyAlignment="1">
      <alignment horizontal="center"/>
    </xf>
    <xf numFmtId="49" fontId="21" fillId="0" borderId="66" xfId="28" applyNumberFormat="1" applyFont="1" applyBorder="1" applyAlignment="1">
      <alignment horizontal="left"/>
    </xf>
    <xf numFmtId="0" fontId="21" fillId="0" borderId="24" xfId="28" applyFont="1" applyBorder="1"/>
    <xf numFmtId="0" fontId="20" fillId="0" borderId="18" xfId="28" applyFont="1" applyBorder="1" applyAlignment="1">
      <alignment horizontal="center"/>
    </xf>
    <xf numFmtId="0" fontId="20" fillId="0" borderId="18" xfId="28" applyNumberFormat="1" applyFont="1" applyBorder="1" applyAlignment="1">
      <alignment horizontal="right"/>
    </xf>
    <xf numFmtId="0" fontId="20" fillId="0" borderId="17" xfId="28" applyNumberFormat="1" applyFont="1" applyBorder="1"/>
    <xf numFmtId="0" fontId="12" fillId="0" borderId="0" xfId="28" applyNumberFormat="1"/>
    <xf numFmtId="0" fontId="32" fillId="0" borderId="0" xfId="28" applyFont="1"/>
    <xf numFmtId="0" fontId="33" fillId="0" borderId="67" xfId="28" applyFont="1" applyBorder="1" applyAlignment="1">
      <alignment horizontal="center" vertical="top"/>
    </xf>
    <xf numFmtId="49" fontId="33" fillId="0" borderId="67" xfId="28" applyNumberFormat="1" applyFont="1" applyBorder="1" applyAlignment="1">
      <alignment horizontal="left" vertical="top"/>
    </xf>
    <xf numFmtId="0" fontId="33" fillId="0" borderId="67" xfId="28" applyFont="1" applyBorder="1" applyAlignment="1">
      <alignment vertical="top" wrapText="1"/>
    </xf>
    <xf numFmtId="49" fontId="33" fillId="0" borderId="67" xfId="28" applyNumberFormat="1" applyFont="1" applyBorder="1" applyAlignment="1">
      <alignment horizontal="center" shrinkToFit="1"/>
    </xf>
    <xf numFmtId="4" fontId="33" fillId="0" borderId="67" xfId="28" applyNumberFormat="1" applyFont="1" applyBorder="1" applyAlignment="1">
      <alignment horizontal="right"/>
    </xf>
    <xf numFmtId="4" fontId="33" fillId="0" borderId="67" xfId="28" applyNumberFormat="1" applyFont="1" applyBorder="1"/>
    <xf numFmtId="0" fontId="34" fillId="0" borderId="0" xfId="28" applyFont="1"/>
    <xf numFmtId="0" fontId="22" fillId="0" borderId="66" xfId="28" applyFont="1" applyBorder="1" applyAlignment="1">
      <alignment horizontal="center"/>
    </xf>
    <xf numFmtId="0" fontId="35" fillId="0" borderId="0" xfId="28" applyFont="1" applyAlignment="1">
      <alignment wrapText="1"/>
    </xf>
    <xf numFmtId="49" fontId="22" fillId="0" borderId="66" xfId="28" applyNumberFormat="1" applyFont="1" applyBorder="1" applyAlignment="1">
      <alignment horizontal="right"/>
    </xf>
    <xf numFmtId="4" fontId="36" fillId="19" borderId="70" xfId="28" applyNumberFormat="1" applyFont="1" applyFill="1" applyBorder="1" applyAlignment="1">
      <alignment horizontal="right" wrapText="1"/>
    </xf>
    <xf numFmtId="0" fontId="36" fillId="19" borderId="43" xfId="28" applyFont="1" applyFill="1" applyBorder="1" applyAlignment="1">
      <alignment horizontal="left" wrapText="1"/>
    </xf>
    <xf numFmtId="0" fontId="36" fillId="0" borderId="22" xfId="0" applyFont="1" applyBorder="1" applyAlignment="1">
      <alignment horizontal="right"/>
    </xf>
    <xf numFmtId="0" fontId="20" fillId="18" borderId="19" xfId="28" applyFont="1" applyFill="1" applyBorder="1" applyAlignment="1">
      <alignment horizontal="center"/>
    </xf>
    <xf numFmtId="49" fontId="38" fillId="18" borderId="19" xfId="28" applyNumberFormat="1" applyFont="1" applyFill="1" applyBorder="1" applyAlignment="1">
      <alignment horizontal="left"/>
    </xf>
    <xf numFmtId="0" fontId="38" fillId="18" borderId="24" xfId="28" applyFont="1" applyFill="1" applyBorder="1"/>
    <xf numFmtId="0" fontId="20" fillId="18" borderId="18" xfId="28" applyFont="1" applyFill="1" applyBorder="1" applyAlignment="1">
      <alignment horizontal="center"/>
    </xf>
    <xf numFmtId="4" fontId="20" fillId="18" borderId="18" xfId="28" applyNumberFormat="1" applyFont="1" applyFill="1" applyBorder="1" applyAlignment="1">
      <alignment horizontal="right"/>
    </xf>
    <xf numFmtId="4" fontId="20" fillId="18" borderId="17" xfId="28" applyNumberFormat="1" applyFont="1" applyFill="1" applyBorder="1" applyAlignment="1">
      <alignment horizontal="right"/>
    </xf>
    <xf numFmtId="4" fontId="21" fillId="18" borderId="19" xfId="28" applyNumberFormat="1" applyFont="1" applyFill="1" applyBorder="1"/>
    <xf numFmtId="3" fontId="12" fillId="0" borderId="0" xfId="28" applyNumberFormat="1"/>
    <xf numFmtId="0" fontId="12" fillId="0" borderId="0" xfId="28" applyBorder="1"/>
    <xf numFmtId="0" fontId="39" fillId="0" borderId="0" xfId="28" applyFont="1" applyAlignment="1"/>
    <xf numFmtId="0" fontId="12" fillId="0" borderId="0" xfId="28" applyAlignment="1">
      <alignment horizontal="right"/>
    </xf>
    <xf numFmtId="0" fontId="40" fillId="0" borderId="0" xfId="28" applyFont="1" applyBorder="1"/>
    <xf numFmtId="3" fontId="40" fillId="0" borderId="0" xfId="28" applyNumberFormat="1" applyFont="1" applyBorder="1" applyAlignment="1">
      <alignment horizontal="right"/>
    </xf>
    <xf numFmtId="4" fontId="40" fillId="0" borderId="0" xfId="28" applyNumberFormat="1" applyFont="1" applyBorder="1"/>
    <xf numFmtId="0" fontId="39" fillId="0" borderId="0" xfId="28" applyFont="1" applyBorder="1" applyAlignment="1"/>
    <xf numFmtId="0" fontId="12" fillId="0" borderId="0" xfId="28" applyBorder="1" applyAlignment="1">
      <alignment horizontal="right"/>
    </xf>
    <xf numFmtId="49" fontId="22" fillId="0" borderId="21" xfId="0" applyNumberFormat="1" applyFont="1" applyBorder="1"/>
    <xf numFmtId="3" fontId="20" fillId="0" borderId="22" xfId="0" applyNumberFormat="1" applyFont="1" applyBorder="1"/>
    <xf numFmtId="3" fontId="20" fillId="0" borderId="66" xfId="0" applyNumberFormat="1" applyFont="1" applyBorder="1"/>
    <xf numFmtId="3" fontId="20" fillId="0" borderId="71" xfId="0" applyNumberFormat="1" applyFont="1" applyBorder="1"/>
    <xf numFmtId="0" fontId="0" fillId="0" borderId="0" xfId="0" applyAlignment="1">
      <alignment horizontal="left" wrapText="1"/>
    </xf>
    <xf numFmtId="0" fontId="26" fillId="0" borderId="0" xfId="0" applyFont="1" applyAlignment="1">
      <alignment horizontal="left" vertical="top" wrapText="1"/>
    </xf>
    <xf numFmtId="0" fontId="22" fillId="0" borderId="19" xfId="0" applyFont="1" applyBorder="1" applyAlignment="1">
      <alignment horizontal="left"/>
    </xf>
    <xf numFmtId="0" fontId="22" fillId="0" borderId="24" xfId="0" applyFont="1" applyBorder="1" applyAlignment="1">
      <alignment horizontal="left"/>
    </xf>
    <xf numFmtId="0" fontId="22" fillId="0" borderId="19" xfId="0" applyFont="1" applyBorder="1" applyAlignment="1">
      <alignment horizontal="center"/>
    </xf>
    <xf numFmtId="0" fontId="20" fillId="0" borderId="37" xfId="0" applyFont="1" applyBorder="1" applyAlignment="1">
      <alignment horizontal="center" shrinkToFit="1"/>
    </xf>
    <xf numFmtId="0" fontId="20" fillId="0" borderId="38" xfId="0" applyFont="1" applyBorder="1" applyAlignment="1">
      <alignment horizontal="center" shrinkToFit="1"/>
    </xf>
    <xf numFmtId="165" fontId="20" fillId="0" borderId="24" xfId="0" applyNumberFormat="1" applyFont="1" applyBorder="1" applyAlignment="1">
      <alignment horizontal="right" indent="2"/>
    </xf>
    <xf numFmtId="165" fontId="20" fillId="0" borderId="25" xfId="0" applyNumberFormat="1" applyFont="1" applyBorder="1" applyAlignment="1">
      <alignment horizontal="right" indent="2"/>
    </xf>
    <xf numFmtId="165" fontId="24" fillId="18" borderId="50" xfId="0" applyNumberFormat="1" applyFont="1" applyFill="1" applyBorder="1" applyAlignment="1">
      <alignment horizontal="right" indent="2"/>
    </xf>
    <xf numFmtId="165" fontId="24" fillId="18" borderId="51" xfId="0" applyNumberFormat="1" applyFont="1" applyFill="1" applyBorder="1" applyAlignment="1">
      <alignment horizontal="right" indent="2"/>
    </xf>
    <xf numFmtId="3" fontId="21" fillId="18" borderId="40" xfId="0" applyNumberFormat="1" applyFont="1" applyFill="1" applyBorder="1" applyAlignment="1">
      <alignment horizontal="right"/>
    </xf>
    <xf numFmtId="3" fontId="21" fillId="18" borderId="51" xfId="0" applyNumberFormat="1" applyFont="1" applyFill="1" applyBorder="1" applyAlignment="1">
      <alignment horizontal="right"/>
    </xf>
    <xf numFmtId="0" fontId="20" fillId="0" borderId="52" xfId="28" applyFont="1" applyBorder="1" applyAlignment="1">
      <alignment horizontal="center"/>
    </xf>
    <xf numFmtId="0" fontId="20" fillId="0" borderId="53" xfId="28" applyFont="1" applyBorder="1" applyAlignment="1">
      <alignment horizontal="center"/>
    </xf>
    <xf numFmtId="0" fontId="20" fillId="0" borderId="57" xfId="28" applyFont="1" applyBorder="1" applyAlignment="1">
      <alignment horizontal="center"/>
    </xf>
    <xf numFmtId="0" fontId="20" fillId="0" borderId="58" xfId="28" applyFont="1" applyBorder="1" applyAlignment="1">
      <alignment horizontal="center"/>
    </xf>
    <xf numFmtId="0" fontId="20" fillId="0" borderId="60" xfId="28" applyFont="1" applyBorder="1" applyAlignment="1">
      <alignment horizontal="left"/>
    </xf>
    <xf numFmtId="0" fontId="20" fillId="0" borderId="59" xfId="28" applyFont="1" applyBorder="1" applyAlignment="1">
      <alignment horizontal="left"/>
    </xf>
    <xf numFmtId="0" fontId="20" fillId="0" borderId="61" xfId="28" applyFont="1" applyBorder="1" applyAlignment="1">
      <alignment horizontal="left"/>
    </xf>
    <xf numFmtId="49" fontId="36" fillId="19" borderId="68" xfId="28" applyNumberFormat="1" applyFont="1" applyFill="1" applyBorder="1" applyAlignment="1">
      <alignment horizontal="left" wrapText="1"/>
    </xf>
    <xf numFmtId="49" fontId="37" fillId="0" borderId="69" xfId="0" applyNumberFormat="1" applyFont="1" applyBorder="1" applyAlignment="1">
      <alignment horizontal="left" wrapText="1"/>
    </xf>
    <xf numFmtId="0" fontId="29" fillId="0" borderId="0" xfId="28" applyFont="1" applyAlignment="1">
      <alignment horizontal="center"/>
    </xf>
    <xf numFmtId="49" fontId="20" fillId="0" borderId="57" xfId="28" applyNumberFormat="1" applyFont="1" applyBorder="1" applyAlignment="1">
      <alignment horizontal="center"/>
    </xf>
    <xf numFmtId="0" fontId="20" fillId="0" borderId="60" xfId="28" applyFont="1" applyBorder="1" applyAlignment="1">
      <alignment horizontal="center" shrinkToFit="1"/>
    </xf>
    <xf numFmtId="0" fontId="20" fillId="0" borderId="59" xfId="28" applyFont="1" applyBorder="1" applyAlignment="1">
      <alignment horizontal="center" shrinkToFit="1"/>
    </xf>
    <xf numFmtId="0" fontId="20" fillId="0" borderId="61" xfId="28" applyFont="1" applyBorder="1" applyAlignment="1">
      <alignment horizontal="center" shrinkToFit="1"/>
    </xf>
  </cellXfs>
  <cellStyles count="43">
    <cellStyle name="20 % – Zvýraznění1" xfId="1" builtinId="30" customBuiltin="1"/>
    <cellStyle name="20 % – Zvýraznění2" xfId="2" builtinId="34" customBuiltin="1"/>
    <cellStyle name="20 % – Zvýraznění3" xfId="3" builtinId="38" customBuiltin="1"/>
    <cellStyle name="20 % – Zvýraznění4" xfId="4" builtinId="42" customBuiltin="1"/>
    <cellStyle name="20 % – Zvýraznění5" xfId="5" builtinId="46" customBuiltin="1"/>
    <cellStyle name="20 % – Zvýraznění6" xfId="6" builtinId="50" customBuiltin="1"/>
    <cellStyle name="40 % – Zvýraznění1" xfId="7" builtinId="31" customBuiltin="1"/>
    <cellStyle name="40 % – Zvýraznění2" xfId="8" builtinId="35" customBuiltin="1"/>
    <cellStyle name="40 % – Zvýraznění3" xfId="9" builtinId="39" customBuiltin="1"/>
    <cellStyle name="40 % – Zvýraznění4" xfId="10" builtinId="43" customBuiltin="1"/>
    <cellStyle name="40 % – Zvýraznění5" xfId="11" builtinId="47" customBuiltin="1"/>
    <cellStyle name="40 % – Zvýraznění6" xfId="12" builtinId="51" customBuiltin="1"/>
    <cellStyle name="60 % – Zvýraznění1" xfId="13" builtinId="32" customBuiltin="1"/>
    <cellStyle name="60 % – Zvýraznění2" xfId="14" builtinId="36" customBuiltin="1"/>
    <cellStyle name="60 % – Zvýraznění3" xfId="15" builtinId="40" customBuiltin="1"/>
    <cellStyle name="60 % – Zvýraznění4" xfId="16" builtinId="44" customBuiltin="1"/>
    <cellStyle name="60 % – Zvýraznění5" xfId="17" builtinId="48" customBuiltin="1"/>
    <cellStyle name="60 % – Zvýraznění6" xfId="18" builtinId="52" customBuiltin="1"/>
    <cellStyle name="Celkem" xfId="19" builtinId="25" customBuiltin="1"/>
    <cellStyle name="Chybně" xfId="20" builtinId="27" customBuiltin="1"/>
    <cellStyle name="Kontrolní buňka" xfId="21" builtinId="23" customBuiltin="1"/>
    <cellStyle name="Nadpis 1" xfId="22" builtinId="16" customBuiltin="1"/>
    <cellStyle name="Nadpis 2" xfId="23" builtinId="17" customBuiltin="1"/>
    <cellStyle name="Nadpis 3" xfId="24" builtinId="18" customBuiltin="1"/>
    <cellStyle name="Nadpis 4" xfId="25" builtinId="19" customBuiltin="1"/>
    <cellStyle name="Název" xfId="26" builtinId="15" customBuiltin="1"/>
    <cellStyle name="Neutrální" xfId="27" builtinId="28" customBuiltin="1"/>
    <cellStyle name="Normální" xfId="0" builtinId="0"/>
    <cellStyle name="normální_POL.XLS" xfId="28"/>
    <cellStyle name="Poznámka" xfId="29" builtinId="10" customBuiltin="1"/>
    <cellStyle name="Propojená buňka" xfId="30" builtinId="24" customBuiltin="1"/>
    <cellStyle name="Správně" xfId="31" builtinId="26" customBuiltin="1"/>
    <cellStyle name="Text upozornění" xfId="32" builtinId="11" customBuiltin="1"/>
    <cellStyle name="Vstup" xfId="33" builtinId="20" customBuiltin="1"/>
    <cellStyle name="Výpočet" xfId="34" builtinId="22" customBuiltin="1"/>
    <cellStyle name="Výstup" xfId="35" builtinId="21" customBuiltin="1"/>
    <cellStyle name="Vysvětlující text" xfId="36" builtinId="53" customBuiltin="1"/>
    <cellStyle name="Zvýraznění 1" xfId="37" builtinId="29" customBuiltin="1"/>
    <cellStyle name="Zvýraznění 2" xfId="38" builtinId="33" customBuiltin="1"/>
    <cellStyle name="Zvýraznění 3" xfId="39" builtinId="37" customBuiltin="1"/>
    <cellStyle name="Zvýraznění 4" xfId="40" builtinId="41" customBuiltin="1"/>
    <cellStyle name="Zvýraznění 5" xfId="41" builtinId="45" customBuiltin="1"/>
    <cellStyle name="Zvýraznění 6" xfId="42" builtinId="49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/>
  <dimension ref="A1:BE55"/>
  <sheetViews>
    <sheetView tabSelected="1" workbookViewId="0">
      <selection activeCell="J26" sqref="J26"/>
    </sheetView>
  </sheetViews>
  <sheetFormatPr defaultRowHeight="13.2" x14ac:dyDescent="0.25"/>
  <cols>
    <col min="1" max="1" width="2" customWidth="1"/>
    <col min="2" max="2" width="15" customWidth="1"/>
    <col min="3" max="3" width="15.88671875" customWidth="1"/>
    <col min="4" max="4" width="14.5546875" customWidth="1"/>
    <col min="5" max="5" width="13.5546875" customWidth="1"/>
    <col min="6" max="6" width="16.5546875" customWidth="1"/>
    <col min="7" max="7" width="15.33203125" customWidth="1"/>
  </cols>
  <sheetData>
    <row r="1" spans="1:57" ht="24.75" customHeight="1" thickBot="1" x14ac:dyDescent="0.3">
      <c r="A1" s="1" t="s">
        <v>0</v>
      </c>
      <c r="B1" s="2"/>
      <c r="C1" s="2"/>
      <c r="D1" s="2"/>
      <c r="E1" s="2"/>
      <c r="F1" s="2"/>
      <c r="G1" s="2"/>
    </row>
    <row r="2" spans="1:57" ht="12.75" customHeight="1" x14ac:dyDescent="0.25">
      <c r="A2" s="3" t="s">
        <v>1</v>
      </c>
      <c r="B2" s="4"/>
      <c r="C2" s="5" t="str">
        <f>Rekapitulace!H1</f>
        <v>1</v>
      </c>
      <c r="D2" s="5"/>
      <c r="E2" s="6"/>
      <c r="F2" s="7" t="s">
        <v>2</v>
      </c>
      <c r="G2" s="8"/>
    </row>
    <row r="3" spans="1:57" ht="3" hidden="1" customHeight="1" x14ac:dyDescent="0.25">
      <c r="A3" s="9"/>
      <c r="B3" s="10"/>
      <c r="C3" s="11"/>
      <c r="D3" s="11"/>
      <c r="E3" s="12"/>
      <c r="F3" s="13"/>
      <c r="G3" s="14"/>
    </row>
    <row r="4" spans="1:57" ht="12" customHeight="1" x14ac:dyDescent="0.25">
      <c r="A4" s="15" t="s">
        <v>3</v>
      </c>
      <c r="B4" s="10"/>
      <c r="C4" s="11" t="s">
        <v>4</v>
      </c>
      <c r="D4" s="11"/>
      <c r="E4" s="12"/>
      <c r="F4" s="13" t="s">
        <v>5</v>
      </c>
      <c r="G4" s="16"/>
    </row>
    <row r="5" spans="1:57" ht="12.9" customHeight="1" x14ac:dyDescent="0.25">
      <c r="A5" s="17" t="s">
        <v>75</v>
      </c>
      <c r="B5" s="18"/>
      <c r="C5" s="19"/>
      <c r="D5" s="20"/>
      <c r="E5" s="18"/>
      <c r="F5" s="13" t="s">
        <v>7</v>
      </c>
      <c r="G5" s="14"/>
    </row>
    <row r="6" spans="1:57" ht="12.9" customHeight="1" x14ac:dyDescent="0.25">
      <c r="A6" s="15" t="s">
        <v>8</v>
      </c>
      <c r="B6" s="10"/>
      <c r="C6" s="11" t="s">
        <v>9</v>
      </c>
      <c r="D6" s="11"/>
      <c r="E6" s="12"/>
      <c r="F6" s="21" t="s">
        <v>10</v>
      </c>
      <c r="G6" s="22"/>
      <c r="O6" s="23"/>
    </row>
    <row r="7" spans="1:57" ht="12.9" customHeight="1" x14ac:dyDescent="0.25">
      <c r="A7" s="24"/>
      <c r="B7" s="25"/>
      <c r="C7" s="26" t="s">
        <v>78</v>
      </c>
      <c r="D7" s="27"/>
      <c r="E7" s="27"/>
      <c r="F7" s="28" t="s">
        <v>11</v>
      </c>
      <c r="G7" s="22"/>
    </row>
    <row r="8" spans="1:57" x14ac:dyDescent="0.25">
      <c r="A8" s="29" t="s">
        <v>12</v>
      </c>
      <c r="B8" s="13"/>
      <c r="C8" s="206"/>
      <c r="D8" s="206"/>
      <c r="E8" s="207"/>
      <c r="F8" s="30" t="s">
        <v>13</v>
      </c>
      <c r="G8" s="31"/>
      <c r="H8" s="32"/>
      <c r="I8" s="33"/>
    </row>
    <row r="9" spans="1:57" x14ac:dyDescent="0.25">
      <c r="A9" s="29" t="s">
        <v>14</v>
      </c>
      <c r="B9" s="13"/>
      <c r="C9" s="206"/>
      <c r="D9" s="206"/>
      <c r="E9" s="207"/>
      <c r="F9" s="13"/>
      <c r="G9" s="34"/>
      <c r="H9" s="35"/>
    </row>
    <row r="10" spans="1:57" x14ac:dyDescent="0.25">
      <c r="A10" s="29" t="s">
        <v>15</v>
      </c>
      <c r="B10" s="13"/>
      <c r="C10" s="206"/>
      <c r="D10" s="206"/>
      <c r="E10" s="206"/>
      <c r="F10" s="36"/>
      <c r="G10" s="37"/>
      <c r="H10" s="38"/>
    </row>
    <row r="11" spans="1:57" ht="13.5" customHeight="1" x14ac:dyDescent="0.25">
      <c r="A11" s="29" t="s">
        <v>16</v>
      </c>
      <c r="B11" s="13"/>
      <c r="C11" s="206"/>
      <c r="D11" s="206"/>
      <c r="E11" s="206"/>
      <c r="F11" s="39" t="s">
        <v>17</v>
      </c>
      <c r="G11" s="40"/>
      <c r="H11" s="35"/>
      <c r="BA11" s="41"/>
      <c r="BB11" s="41"/>
      <c r="BC11" s="41"/>
      <c r="BD11" s="41"/>
      <c r="BE11" s="41"/>
    </row>
    <row r="12" spans="1:57" ht="12.75" customHeight="1" x14ac:dyDescent="0.25">
      <c r="A12" s="42" t="s">
        <v>18</v>
      </c>
      <c r="B12" s="10"/>
      <c r="C12" s="208"/>
      <c r="D12" s="208"/>
      <c r="E12" s="208"/>
      <c r="F12" s="43" t="s">
        <v>19</v>
      </c>
      <c r="G12" s="44"/>
      <c r="H12" s="35"/>
    </row>
    <row r="13" spans="1:57" ht="28.5" customHeight="1" thickBot="1" x14ac:dyDescent="0.3">
      <c r="A13" s="45" t="s">
        <v>20</v>
      </c>
      <c r="B13" s="46"/>
      <c r="C13" s="46"/>
      <c r="D13" s="46"/>
      <c r="E13" s="47"/>
      <c r="F13" s="47"/>
      <c r="G13" s="48"/>
      <c r="H13" s="35"/>
    </row>
    <row r="14" spans="1:57" ht="17.25" customHeight="1" thickBot="1" x14ac:dyDescent="0.3">
      <c r="A14" s="49" t="s">
        <v>21</v>
      </c>
      <c r="B14" s="50"/>
      <c r="C14" s="51"/>
      <c r="D14" s="52" t="s">
        <v>22</v>
      </c>
      <c r="E14" s="53"/>
      <c r="F14" s="53"/>
      <c r="G14" s="51"/>
    </row>
    <row r="15" spans="1:57" ht="15.9" customHeight="1" x14ac:dyDescent="0.25">
      <c r="A15" s="54"/>
      <c r="B15" s="55" t="s">
        <v>23</v>
      </c>
      <c r="C15" s="56">
        <f>HSV</f>
        <v>0</v>
      </c>
      <c r="D15" s="57" t="str">
        <f>Rekapitulace!A20</f>
        <v>Ztížené výrobní podmínky</v>
      </c>
      <c r="E15" s="58"/>
      <c r="F15" s="59"/>
      <c r="G15" s="56">
        <f>Rekapitulace!I20</f>
        <v>0</v>
      </c>
    </row>
    <row r="16" spans="1:57" ht="15.9" customHeight="1" x14ac:dyDescent="0.25">
      <c r="A16" s="54" t="s">
        <v>24</v>
      </c>
      <c r="B16" s="55" t="s">
        <v>25</v>
      </c>
      <c r="C16" s="56">
        <f>PSV</f>
        <v>0</v>
      </c>
      <c r="D16" s="9" t="str">
        <f>Rekapitulace!A21</f>
        <v>Oborová přirážka</v>
      </c>
      <c r="E16" s="60"/>
      <c r="F16" s="61"/>
      <c r="G16" s="56">
        <f>Rekapitulace!I21</f>
        <v>0</v>
      </c>
    </row>
    <row r="17" spans="1:7" ht="15.9" customHeight="1" x14ac:dyDescent="0.25">
      <c r="A17" s="54" t="s">
        <v>26</v>
      </c>
      <c r="B17" s="55" t="s">
        <v>27</v>
      </c>
      <c r="C17" s="56">
        <f>Mont</f>
        <v>0</v>
      </c>
      <c r="D17" s="9" t="str">
        <f>Rekapitulace!A22</f>
        <v>Přesun stavebních kapacit</v>
      </c>
      <c r="E17" s="60"/>
      <c r="F17" s="61"/>
      <c r="G17" s="56">
        <f>Rekapitulace!I22</f>
        <v>0</v>
      </c>
    </row>
    <row r="18" spans="1:7" ht="15.9" customHeight="1" x14ac:dyDescent="0.25">
      <c r="A18" s="62" t="s">
        <v>28</v>
      </c>
      <c r="B18" s="63" t="s">
        <v>29</v>
      </c>
      <c r="C18" s="56">
        <f>Dodavka</f>
        <v>0</v>
      </c>
      <c r="D18" s="9" t="str">
        <f>Rekapitulace!A23</f>
        <v>Mimostaveništní doprava</v>
      </c>
      <c r="E18" s="60"/>
      <c r="F18" s="61"/>
      <c r="G18" s="56">
        <f>Rekapitulace!I23</f>
        <v>0</v>
      </c>
    </row>
    <row r="19" spans="1:7" ht="15.9" customHeight="1" x14ac:dyDescent="0.25">
      <c r="A19" s="64" t="s">
        <v>30</v>
      </c>
      <c r="B19" s="55"/>
      <c r="C19" s="56">
        <f>SUM(C15:C18)</f>
        <v>0</v>
      </c>
      <c r="D19" s="9" t="str">
        <f>Rekapitulace!A24</f>
        <v>Zařízení staveniště</v>
      </c>
      <c r="E19" s="60"/>
      <c r="F19" s="61"/>
      <c r="G19" s="56">
        <f>Rekapitulace!I24</f>
        <v>0</v>
      </c>
    </row>
    <row r="20" spans="1:7" ht="15.9" customHeight="1" x14ac:dyDescent="0.25">
      <c r="A20" s="64"/>
      <c r="B20" s="55"/>
      <c r="C20" s="56"/>
      <c r="D20" s="9" t="str">
        <f>Rekapitulace!A25</f>
        <v>Provoz investora</v>
      </c>
      <c r="E20" s="60"/>
      <c r="F20" s="61"/>
      <c r="G20" s="56">
        <f>Rekapitulace!I25</f>
        <v>0</v>
      </c>
    </row>
    <row r="21" spans="1:7" ht="15.9" customHeight="1" x14ac:dyDescent="0.25">
      <c r="A21" s="64" t="s">
        <v>31</v>
      </c>
      <c r="B21" s="55"/>
      <c r="C21" s="56">
        <f>HZS</f>
        <v>0</v>
      </c>
      <c r="D21" s="9" t="str">
        <f>Rekapitulace!A26</f>
        <v>Kompletační činnost (IČD)</v>
      </c>
      <c r="E21" s="60"/>
      <c r="F21" s="61"/>
      <c r="G21" s="56">
        <f>Rekapitulace!I26</f>
        <v>0</v>
      </c>
    </row>
    <row r="22" spans="1:7" ht="15.9" customHeight="1" x14ac:dyDescent="0.25">
      <c r="A22" s="65" t="s">
        <v>32</v>
      </c>
      <c r="B22" s="66"/>
      <c r="C22" s="56">
        <f>C19+C21</f>
        <v>0</v>
      </c>
      <c r="D22" s="9" t="s">
        <v>33</v>
      </c>
      <c r="E22" s="60"/>
      <c r="F22" s="61"/>
      <c r="G22" s="56">
        <f>G23-SUM(G15:G21)</f>
        <v>0</v>
      </c>
    </row>
    <row r="23" spans="1:7" ht="15.9" customHeight="1" thickBot="1" x14ac:dyDescent="0.3">
      <c r="A23" s="209" t="s">
        <v>34</v>
      </c>
      <c r="B23" s="210"/>
      <c r="C23" s="67">
        <f>C22+G23</f>
        <v>0</v>
      </c>
      <c r="D23" s="68" t="s">
        <v>35</v>
      </c>
      <c r="E23" s="69"/>
      <c r="F23" s="70"/>
      <c r="G23" s="56">
        <f>VRN</f>
        <v>0</v>
      </c>
    </row>
    <row r="24" spans="1:7" x14ac:dyDescent="0.25">
      <c r="A24" s="71" t="s">
        <v>36</v>
      </c>
      <c r="B24" s="72"/>
      <c r="C24" s="73"/>
      <c r="D24" s="72" t="s">
        <v>37</v>
      </c>
      <c r="E24" s="72"/>
      <c r="F24" s="74" t="s">
        <v>38</v>
      </c>
      <c r="G24" s="75"/>
    </row>
    <row r="25" spans="1:7" x14ac:dyDescent="0.25">
      <c r="A25" s="65" t="s">
        <v>39</v>
      </c>
      <c r="B25" s="66"/>
      <c r="C25" s="76"/>
      <c r="D25" s="66" t="s">
        <v>39</v>
      </c>
      <c r="E25" s="77"/>
      <c r="F25" s="78" t="s">
        <v>39</v>
      </c>
      <c r="G25" s="79"/>
    </row>
    <row r="26" spans="1:7" ht="37.5" customHeight="1" x14ac:dyDescent="0.25">
      <c r="A26" s="65" t="s">
        <v>40</v>
      </c>
      <c r="B26" s="80"/>
      <c r="C26" s="76"/>
      <c r="D26" s="66" t="s">
        <v>40</v>
      </c>
      <c r="E26" s="77"/>
      <c r="F26" s="78" t="s">
        <v>40</v>
      </c>
      <c r="G26" s="79"/>
    </row>
    <row r="27" spans="1:7" x14ac:dyDescent="0.25">
      <c r="A27" s="65"/>
      <c r="B27" s="81"/>
      <c r="C27" s="76"/>
      <c r="D27" s="66"/>
      <c r="E27" s="77"/>
      <c r="F27" s="78"/>
      <c r="G27" s="79"/>
    </row>
    <row r="28" spans="1:7" x14ac:dyDescent="0.25">
      <c r="A28" s="65" t="s">
        <v>41</v>
      </c>
      <c r="B28" s="66"/>
      <c r="C28" s="76"/>
      <c r="D28" s="78" t="s">
        <v>42</v>
      </c>
      <c r="E28" s="76"/>
      <c r="F28" s="82" t="s">
        <v>42</v>
      </c>
      <c r="G28" s="79"/>
    </row>
    <row r="29" spans="1:7" ht="69" customHeight="1" x14ac:dyDescent="0.25">
      <c r="A29" s="65"/>
      <c r="B29" s="66"/>
      <c r="C29" s="83"/>
      <c r="D29" s="84"/>
      <c r="E29" s="83"/>
      <c r="F29" s="66"/>
      <c r="G29" s="79"/>
    </row>
    <row r="30" spans="1:7" x14ac:dyDescent="0.25">
      <c r="A30" s="85" t="s">
        <v>43</v>
      </c>
      <c r="B30" s="86"/>
      <c r="C30" s="87">
        <v>21</v>
      </c>
      <c r="D30" s="86" t="s">
        <v>44</v>
      </c>
      <c r="E30" s="88"/>
      <c r="F30" s="211">
        <f>C23-F32</f>
        <v>0</v>
      </c>
      <c r="G30" s="212"/>
    </row>
    <row r="31" spans="1:7" x14ac:dyDescent="0.25">
      <c r="A31" s="85" t="s">
        <v>45</v>
      </c>
      <c r="B31" s="86"/>
      <c r="C31" s="87">
        <f>SazbaDPH1</f>
        <v>21</v>
      </c>
      <c r="D31" s="86" t="s">
        <v>46</v>
      </c>
      <c r="E31" s="88"/>
      <c r="F31" s="211">
        <f>ROUND(PRODUCT(F30,C31/100),0)</f>
        <v>0</v>
      </c>
      <c r="G31" s="212"/>
    </row>
    <row r="32" spans="1:7" x14ac:dyDescent="0.25">
      <c r="A32" s="85" t="s">
        <v>43</v>
      </c>
      <c r="B32" s="86"/>
      <c r="C32" s="87">
        <v>15</v>
      </c>
      <c r="D32" s="86" t="s">
        <v>46</v>
      </c>
      <c r="E32" s="88"/>
      <c r="F32" s="211">
        <v>0</v>
      </c>
      <c r="G32" s="212"/>
    </row>
    <row r="33" spans="1:8" x14ac:dyDescent="0.25">
      <c r="A33" s="85" t="s">
        <v>45</v>
      </c>
      <c r="B33" s="89"/>
      <c r="C33" s="90">
        <f>SazbaDPH2</f>
        <v>15</v>
      </c>
      <c r="D33" s="86" t="s">
        <v>46</v>
      </c>
      <c r="E33" s="61"/>
      <c r="F33" s="211">
        <f>ROUND(PRODUCT(F32,C33/100),0)</f>
        <v>0</v>
      </c>
      <c r="G33" s="212"/>
    </row>
    <row r="34" spans="1:8" s="94" customFormat="1" ht="19.5" customHeight="1" thickBot="1" x14ac:dyDescent="0.35">
      <c r="A34" s="91" t="s">
        <v>47</v>
      </c>
      <c r="B34" s="92"/>
      <c r="C34" s="92"/>
      <c r="D34" s="92"/>
      <c r="E34" s="93"/>
      <c r="F34" s="213">
        <f>ROUND(SUM(F30:F33),0)</f>
        <v>0</v>
      </c>
      <c r="G34" s="214"/>
    </row>
    <row r="36" spans="1:8" x14ac:dyDescent="0.25">
      <c r="A36" s="95" t="s">
        <v>48</v>
      </c>
      <c r="B36" s="95"/>
      <c r="C36" s="95"/>
      <c r="D36" s="95"/>
      <c r="E36" s="95"/>
      <c r="F36" s="95"/>
      <c r="G36" s="95"/>
      <c r="H36" t="s">
        <v>6</v>
      </c>
    </row>
    <row r="37" spans="1:8" ht="14.25" customHeight="1" x14ac:dyDescent="0.25">
      <c r="A37" s="95"/>
      <c r="B37" s="205"/>
      <c r="C37" s="205"/>
      <c r="D37" s="205"/>
      <c r="E37" s="205"/>
      <c r="F37" s="205"/>
      <c r="G37" s="205"/>
      <c r="H37" t="s">
        <v>6</v>
      </c>
    </row>
    <row r="38" spans="1:8" ht="12.75" customHeight="1" x14ac:dyDescent="0.25">
      <c r="A38" s="96"/>
      <c r="B38" s="205"/>
      <c r="C38" s="205"/>
      <c r="D38" s="205"/>
      <c r="E38" s="205"/>
      <c r="F38" s="205"/>
      <c r="G38" s="205"/>
      <c r="H38" t="s">
        <v>6</v>
      </c>
    </row>
    <row r="39" spans="1:8" x14ac:dyDescent="0.25">
      <c r="A39" s="96"/>
      <c r="B39" s="205"/>
      <c r="C39" s="205"/>
      <c r="D39" s="205"/>
      <c r="E39" s="205"/>
      <c r="F39" s="205"/>
      <c r="G39" s="205"/>
      <c r="H39" t="s">
        <v>6</v>
      </c>
    </row>
    <row r="40" spans="1:8" x14ac:dyDescent="0.25">
      <c r="A40" s="96"/>
      <c r="B40" s="205"/>
      <c r="C40" s="205"/>
      <c r="D40" s="205"/>
      <c r="E40" s="205"/>
      <c r="F40" s="205"/>
      <c r="G40" s="205"/>
      <c r="H40" t="s">
        <v>6</v>
      </c>
    </row>
    <row r="41" spans="1:8" x14ac:dyDescent="0.25">
      <c r="A41" s="96"/>
      <c r="B41" s="205"/>
      <c r="C41" s="205"/>
      <c r="D41" s="205"/>
      <c r="E41" s="205"/>
      <c r="F41" s="205"/>
      <c r="G41" s="205"/>
      <c r="H41" t="s">
        <v>6</v>
      </c>
    </row>
    <row r="42" spans="1:8" x14ac:dyDescent="0.25">
      <c r="A42" s="96"/>
      <c r="B42" s="205"/>
      <c r="C42" s="205"/>
      <c r="D42" s="205"/>
      <c r="E42" s="205"/>
      <c r="F42" s="205"/>
      <c r="G42" s="205"/>
      <c r="H42" t="s">
        <v>6</v>
      </c>
    </row>
    <row r="43" spans="1:8" x14ac:dyDescent="0.25">
      <c r="A43" s="96"/>
      <c r="B43" s="205"/>
      <c r="C43" s="205"/>
      <c r="D43" s="205"/>
      <c r="E43" s="205"/>
      <c r="F43" s="205"/>
      <c r="G43" s="205"/>
      <c r="H43" t="s">
        <v>6</v>
      </c>
    </row>
    <row r="44" spans="1:8" x14ac:dyDescent="0.25">
      <c r="A44" s="96"/>
      <c r="B44" s="205"/>
      <c r="C44" s="205"/>
      <c r="D44" s="205"/>
      <c r="E44" s="205"/>
      <c r="F44" s="205"/>
      <c r="G44" s="205"/>
      <c r="H44" t="s">
        <v>6</v>
      </c>
    </row>
    <row r="45" spans="1:8" ht="0.75" customHeight="1" x14ac:dyDescent="0.25">
      <c r="A45" s="96"/>
      <c r="B45" s="205"/>
      <c r="C45" s="205"/>
      <c r="D45" s="205"/>
      <c r="E45" s="205"/>
      <c r="F45" s="205"/>
      <c r="G45" s="205"/>
      <c r="H45" t="s">
        <v>6</v>
      </c>
    </row>
    <row r="46" spans="1:8" x14ac:dyDescent="0.25">
      <c r="B46" s="204"/>
      <c r="C46" s="204"/>
      <c r="D46" s="204"/>
      <c r="E46" s="204"/>
      <c r="F46" s="204"/>
      <c r="G46" s="204"/>
    </row>
    <row r="47" spans="1:8" x14ac:dyDescent="0.25">
      <c r="B47" s="204"/>
      <c r="C47" s="204"/>
      <c r="D47" s="204"/>
      <c r="E47" s="204"/>
      <c r="F47" s="204"/>
      <c r="G47" s="204"/>
    </row>
    <row r="48" spans="1:8" x14ac:dyDescent="0.25">
      <c r="B48" s="204"/>
      <c r="C48" s="204"/>
      <c r="D48" s="204"/>
      <c r="E48" s="204"/>
      <c r="F48" s="204"/>
      <c r="G48" s="204"/>
    </row>
    <row r="49" spans="2:7" x14ac:dyDescent="0.25">
      <c r="B49" s="204"/>
      <c r="C49" s="204"/>
      <c r="D49" s="204"/>
      <c r="E49" s="204"/>
      <c r="F49" s="204"/>
      <c r="G49" s="204"/>
    </row>
    <row r="50" spans="2:7" x14ac:dyDescent="0.25">
      <c r="B50" s="204"/>
      <c r="C50" s="204"/>
      <c r="D50" s="204"/>
      <c r="E50" s="204"/>
      <c r="F50" s="204"/>
      <c r="G50" s="204"/>
    </row>
    <row r="51" spans="2:7" x14ac:dyDescent="0.25">
      <c r="B51" s="204"/>
      <c r="C51" s="204"/>
      <c r="D51" s="204"/>
      <c r="E51" s="204"/>
      <c r="F51" s="204"/>
      <c r="G51" s="204"/>
    </row>
    <row r="52" spans="2:7" x14ac:dyDescent="0.25">
      <c r="B52" s="204"/>
      <c r="C52" s="204"/>
      <c r="D52" s="204"/>
      <c r="E52" s="204"/>
      <c r="F52" s="204"/>
      <c r="G52" s="204"/>
    </row>
    <row r="53" spans="2:7" x14ac:dyDescent="0.25">
      <c r="B53" s="204"/>
      <c r="C53" s="204"/>
      <c r="D53" s="204"/>
      <c r="E53" s="204"/>
      <c r="F53" s="204"/>
      <c r="G53" s="204"/>
    </row>
    <row r="54" spans="2:7" x14ac:dyDescent="0.25">
      <c r="B54" s="204"/>
      <c r="C54" s="204"/>
      <c r="D54" s="204"/>
      <c r="E54" s="204"/>
      <c r="F54" s="204"/>
      <c r="G54" s="204"/>
    </row>
    <row r="55" spans="2:7" x14ac:dyDescent="0.25">
      <c r="B55" s="204"/>
      <c r="C55" s="204"/>
      <c r="D55" s="204"/>
      <c r="E55" s="204"/>
      <c r="F55" s="204"/>
      <c r="G55" s="204"/>
    </row>
  </sheetData>
  <mergeCells count="22">
    <mergeCell ref="C8:E8"/>
    <mergeCell ref="C10:E10"/>
    <mergeCell ref="C12:E12"/>
    <mergeCell ref="B46:G46"/>
    <mergeCell ref="A23:B23"/>
    <mergeCell ref="F30:G30"/>
    <mergeCell ref="F31:G31"/>
    <mergeCell ref="F32:G32"/>
    <mergeCell ref="F33:G33"/>
    <mergeCell ref="F34:G34"/>
    <mergeCell ref="B47:G47"/>
    <mergeCell ref="B48:G48"/>
    <mergeCell ref="B37:G45"/>
    <mergeCell ref="B53:G53"/>
    <mergeCell ref="C9:E9"/>
    <mergeCell ref="C11:E11"/>
    <mergeCell ref="B54:G54"/>
    <mergeCell ref="B55:G55"/>
    <mergeCell ref="B49:G49"/>
    <mergeCell ref="B50:G50"/>
    <mergeCell ref="B51:G51"/>
    <mergeCell ref="B52:G52"/>
  </mergeCells>
  <phoneticPr fontId="0" type="noConversion"/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1"/>
  <dimension ref="A1:BE78"/>
  <sheetViews>
    <sheetView workbookViewId="0">
      <selection activeCell="F20" sqref="F20:F26"/>
    </sheetView>
  </sheetViews>
  <sheetFormatPr defaultRowHeight="13.2" x14ac:dyDescent="0.25"/>
  <cols>
    <col min="1" max="1" width="5.88671875" customWidth="1"/>
    <col min="2" max="2" width="6.109375" customWidth="1"/>
    <col min="3" max="3" width="11.44140625" customWidth="1"/>
    <col min="4" max="4" width="15.88671875" customWidth="1"/>
    <col min="5" max="5" width="11.33203125" customWidth="1"/>
    <col min="6" max="6" width="10.88671875" customWidth="1"/>
    <col min="7" max="7" width="11" customWidth="1"/>
    <col min="8" max="8" width="11.109375" customWidth="1"/>
    <col min="9" max="9" width="10.6640625" customWidth="1"/>
  </cols>
  <sheetData>
    <row r="1" spans="1:9" ht="13.8" thickTop="1" x14ac:dyDescent="0.25">
      <c r="A1" s="217" t="s">
        <v>49</v>
      </c>
      <c r="B1" s="218"/>
      <c r="C1" s="97" t="str">
        <f>CONCATENATE(cislostavby," ",nazevstavby)</f>
        <v xml:space="preserve"> Kroměříž-oprava krytu vozovky na ul. E.Krásnohorsk</v>
      </c>
      <c r="D1" s="98"/>
      <c r="E1" s="99"/>
      <c r="F1" s="98"/>
      <c r="G1" s="100" t="s">
        <v>50</v>
      </c>
      <c r="H1" s="101" t="s">
        <v>75</v>
      </c>
      <c r="I1" s="102"/>
    </row>
    <row r="2" spans="1:9" ht="13.8" thickBot="1" x14ac:dyDescent="0.3">
      <c r="A2" s="219" t="s">
        <v>51</v>
      </c>
      <c r="B2" s="220"/>
      <c r="C2" s="103"/>
      <c r="D2" s="104"/>
      <c r="E2" s="105"/>
      <c r="F2" s="104"/>
      <c r="G2" s="221"/>
      <c r="H2" s="222"/>
      <c r="I2" s="223"/>
    </row>
    <row r="3" spans="1:9" ht="13.8" thickTop="1" x14ac:dyDescent="0.25">
      <c r="A3" s="77"/>
      <c r="B3" s="77"/>
      <c r="C3" s="77"/>
      <c r="D3" s="77"/>
      <c r="E3" s="77"/>
      <c r="F3" s="66"/>
      <c r="G3" s="77"/>
      <c r="H3" s="77"/>
      <c r="I3" s="77"/>
    </row>
    <row r="4" spans="1:9" ht="19.5" customHeight="1" x14ac:dyDescent="0.3">
      <c r="A4" s="106" t="s">
        <v>52</v>
      </c>
      <c r="B4" s="107"/>
      <c r="C4" s="107"/>
      <c r="D4" s="107"/>
      <c r="E4" s="108"/>
      <c r="F4" s="107"/>
      <c r="G4" s="107"/>
      <c r="H4" s="107"/>
      <c r="I4" s="107"/>
    </row>
    <row r="5" spans="1:9" ht="13.8" thickBot="1" x14ac:dyDescent="0.3">
      <c r="A5" s="77"/>
      <c r="B5" s="77"/>
      <c r="C5" s="77"/>
      <c r="D5" s="77"/>
      <c r="E5" s="77"/>
      <c r="F5" s="77"/>
      <c r="G5" s="77"/>
      <c r="H5" s="77"/>
      <c r="I5" s="77"/>
    </row>
    <row r="6" spans="1:9" s="35" customFormat="1" ht="13.8" thickBot="1" x14ac:dyDescent="0.3">
      <c r="A6" s="109"/>
      <c r="B6" s="110" t="s">
        <v>53</v>
      </c>
      <c r="C6" s="110"/>
      <c r="D6" s="111"/>
      <c r="E6" s="112" t="s">
        <v>54</v>
      </c>
      <c r="F6" s="113" t="s">
        <v>55</v>
      </c>
      <c r="G6" s="113" t="s">
        <v>56</v>
      </c>
      <c r="H6" s="113" t="s">
        <v>57</v>
      </c>
      <c r="I6" s="114" t="s">
        <v>31</v>
      </c>
    </row>
    <row r="7" spans="1:9" s="35" customFormat="1" x14ac:dyDescent="0.25">
      <c r="A7" s="200" t="str">
        <f>Položky!B7</f>
        <v>1</v>
      </c>
      <c r="B7" s="115" t="str">
        <f>Položky!C7</f>
        <v>Zemní práce</v>
      </c>
      <c r="C7" s="66"/>
      <c r="D7" s="116"/>
      <c r="E7" s="201">
        <f>Položky!BA43</f>
        <v>0</v>
      </c>
      <c r="F7" s="202">
        <f>Položky!BB43</f>
        <v>0</v>
      </c>
      <c r="G7" s="202">
        <f>Položky!BC43</f>
        <v>0</v>
      </c>
      <c r="H7" s="202">
        <f>Položky!BD43</f>
        <v>0</v>
      </c>
      <c r="I7" s="203">
        <f>Položky!BE43</f>
        <v>0</v>
      </c>
    </row>
    <row r="8" spans="1:9" s="35" customFormat="1" x14ac:dyDescent="0.25">
      <c r="A8" s="200" t="str">
        <f>Položky!B44</f>
        <v>5</v>
      </c>
      <c r="B8" s="115" t="str">
        <f>Položky!C44</f>
        <v>Komunikace</v>
      </c>
      <c r="C8" s="66"/>
      <c r="D8" s="116"/>
      <c r="E8" s="201">
        <f>Položky!BA64</f>
        <v>0</v>
      </c>
      <c r="F8" s="202">
        <f>Položky!BB64</f>
        <v>0</v>
      </c>
      <c r="G8" s="202">
        <f>Položky!BC64</f>
        <v>0</v>
      </c>
      <c r="H8" s="202">
        <f>Položky!BD64</f>
        <v>0</v>
      </c>
      <c r="I8" s="203">
        <f>Položky!BE64</f>
        <v>0</v>
      </c>
    </row>
    <row r="9" spans="1:9" s="35" customFormat="1" x14ac:dyDescent="0.25">
      <c r="A9" s="200" t="str">
        <f>Položky!B65</f>
        <v>8</v>
      </c>
      <c r="B9" s="115" t="str">
        <f>Položky!C65</f>
        <v>Trubní vedení</v>
      </c>
      <c r="C9" s="66"/>
      <c r="D9" s="116"/>
      <c r="E9" s="201">
        <f>Položky!BA70</f>
        <v>0</v>
      </c>
      <c r="F9" s="202">
        <f>Položky!BB70</f>
        <v>0</v>
      </c>
      <c r="G9" s="202">
        <f>Položky!BC70</f>
        <v>0</v>
      </c>
      <c r="H9" s="202">
        <f>Položky!BD70</f>
        <v>0</v>
      </c>
      <c r="I9" s="203">
        <f>Položky!BE70</f>
        <v>0</v>
      </c>
    </row>
    <row r="10" spans="1:9" s="35" customFormat="1" x14ac:dyDescent="0.25">
      <c r="A10" s="200" t="str">
        <f>Položky!B71</f>
        <v>91</v>
      </c>
      <c r="B10" s="115" t="str">
        <f>Položky!C71</f>
        <v>Doplňující práce na komunikaci</v>
      </c>
      <c r="C10" s="66"/>
      <c r="D10" s="116"/>
      <c r="E10" s="201">
        <f>Položky!BA93</f>
        <v>0</v>
      </c>
      <c r="F10" s="202">
        <f>Položky!BB93</f>
        <v>0</v>
      </c>
      <c r="G10" s="202">
        <f>Položky!BC93</f>
        <v>0</v>
      </c>
      <c r="H10" s="202">
        <f>Položky!BD93</f>
        <v>0</v>
      </c>
      <c r="I10" s="203">
        <f>Položky!BE93</f>
        <v>0</v>
      </c>
    </row>
    <row r="11" spans="1:9" s="35" customFormat="1" x14ac:dyDescent="0.25">
      <c r="A11" s="200" t="str">
        <f>Položky!B94</f>
        <v>93</v>
      </c>
      <c r="B11" s="115" t="str">
        <f>Položky!C94</f>
        <v>Dokončovací práce inž.staveb</v>
      </c>
      <c r="C11" s="66"/>
      <c r="D11" s="116"/>
      <c r="E11" s="201">
        <f>Položky!BA99</f>
        <v>0</v>
      </c>
      <c r="F11" s="202">
        <f>Položky!BB99</f>
        <v>0</v>
      </c>
      <c r="G11" s="202">
        <f>Položky!BC99</f>
        <v>0</v>
      </c>
      <c r="H11" s="202">
        <f>Položky!BD99</f>
        <v>0</v>
      </c>
      <c r="I11" s="203">
        <f>Položky!BE99</f>
        <v>0</v>
      </c>
    </row>
    <row r="12" spans="1:9" s="35" customFormat="1" x14ac:dyDescent="0.25">
      <c r="A12" s="200" t="str">
        <f>Položky!B100</f>
        <v>97</v>
      </c>
      <c r="B12" s="115" t="str">
        <f>Položky!C100</f>
        <v>Prorážení otvorů</v>
      </c>
      <c r="C12" s="66"/>
      <c r="D12" s="116"/>
      <c r="E12" s="201">
        <f>Položky!BA108</f>
        <v>0</v>
      </c>
      <c r="F12" s="202">
        <f>Položky!BB108</f>
        <v>0</v>
      </c>
      <c r="G12" s="202">
        <f>Položky!BC108</f>
        <v>0</v>
      </c>
      <c r="H12" s="202">
        <f>Položky!BD108</f>
        <v>0</v>
      </c>
      <c r="I12" s="203">
        <f>Položky!BE108</f>
        <v>0</v>
      </c>
    </row>
    <row r="13" spans="1:9" s="35" customFormat="1" x14ac:dyDescent="0.25">
      <c r="A13" s="200" t="str">
        <f>Položky!B109</f>
        <v>99</v>
      </c>
      <c r="B13" s="115" t="str">
        <f>Položky!C109</f>
        <v>Přesun hmot</v>
      </c>
      <c r="C13" s="66"/>
      <c r="D13" s="116"/>
      <c r="E13" s="201">
        <f>Položky!BA111</f>
        <v>0</v>
      </c>
      <c r="F13" s="202">
        <f>Položky!BB111</f>
        <v>0</v>
      </c>
      <c r="G13" s="202">
        <f>Položky!BC111</f>
        <v>0</v>
      </c>
      <c r="H13" s="202">
        <f>Položky!BD111</f>
        <v>0</v>
      </c>
      <c r="I13" s="203">
        <f>Položky!BE111</f>
        <v>0</v>
      </c>
    </row>
    <row r="14" spans="1:9" s="35" customFormat="1" ht="13.8" thickBot="1" x14ac:dyDescent="0.3">
      <c r="A14" s="200" t="str">
        <f>Položky!B112</f>
        <v>D96</v>
      </c>
      <c r="B14" s="115" t="str">
        <f>Položky!C112</f>
        <v>Přesuny suti a vybouraných hmot</v>
      </c>
      <c r="C14" s="66"/>
      <c r="D14" s="116"/>
      <c r="E14" s="201">
        <f>Položky!BA120</f>
        <v>0</v>
      </c>
      <c r="F14" s="202">
        <f>Položky!BB120</f>
        <v>0</v>
      </c>
      <c r="G14" s="202">
        <f>Položky!BC120</f>
        <v>0</v>
      </c>
      <c r="H14" s="202">
        <f>Položky!BD120</f>
        <v>0</v>
      </c>
      <c r="I14" s="203">
        <f>Položky!BE120</f>
        <v>0</v>
      </c>
    </row>
    <row r="15" spans="1:9" s="123" customFormat="1" ht="13.8" thickBot="1" x14ac:dyDescent="0.3">
      <c r="A15" s="117"/>
      <c r="B15" s="118" t="s">
        <v>58</v>
      </c>
      <c r="C15" s="118"/>
      <c r="D15" s="119"/>
      <c r="E15" s="120">
        <f>SUM(E7:E14)</f>
        <v>0</v>
      </c>
      <c r="F15" s="121">
        <f>SUM(F7:F14)</f>
        <v>0</v>
      </c>
      <c r="G15" s="121">
        <f>SUM(G7:G14)</f>
        <v>0</v>
      </c>
      <c r="H15" s="121">
        <f>SUM(H7:H14)</f>
        <v>0</v>
      </c>
      <c r="I15" s="122">
        <f>SUM(I7:I14)</f>
        <v>0</v>
      </c>
    </row>
    <row r="16" spans="1:9" x14ac:dyDescent="0.25">
      <c r="A16" s="66"/>
      <c r="B16" s="66"/>
      <c r="C16" s="66"/>
      <c r="D16" s="66"/>
      <c r="E16" s="66"/>
      <c r="F16" s="66"/>
      <c r="G16" s="66"/>
      <c r="H16" s="66"/>
      <c r="I16" s="66"/>
    </row>
    <row r="17" spans="1:57" ht="19.5" customHeight="1" x14ac:dyDescent="0.3">
      <c r="A17" s="107" t="s">
        <v>59</v>
      </c>
      <c r="B17" s="107"/>
      <c r="C17" s="107"/>
      <c r="D17" s="107"/>
      <c r="E17" s="107"/>
      <c r="F17" s="107"/>
      <c r="G17" s="124"/>
      <c r="H17" s="107"/>
      <c r="I17" s="107"/>
      <c r="BA17" s="41"/>
      <c r="BB17" s="41"/>
      <c r="BC17" s="41"/>
      <c r="BD17" s="41"/>
      <c r="BE17" s="41"/>
    </row>
    <row r="18" spans="1:57" ht="13.8" thickBot="1" x14ac:dyDescent="0.3">
      <c r="A18" s="77"/>
      <c r="B18" s="77"/>
      <c r="C18" s="77"/>
      <c r="D18" s="77"/>
      <c r="E18" s="77"/>
      <c r="F18" s="77"/>
      <c r="G18" s="77"/>
      <c r="H18" s="77"/>
      <c r="I18" s="77"/>
    </row>
    <row r="19" spans="1:57" x14ac:dyDescent="0.25">
      <c r="A19" s="71" t="s">
        <v>60</v>
      </c>
      <c r="B19" s="72"/>
      <c r="C19" s="72"/>
      <c r="D19" s="125"/>
      <c r="E19" s="126" t="s">
        <v>61</v>
      </c>
      <c r="F19" s="127" t="s">
        <v>62</v>
      </c>
      <c r="G19" s="128" t="s">
        <v>63</v>
      </c>
      <c r="H19" s="129"/>
      <c r="I19" s="130" t="s">
        <v>61</v>
      </c>
    </row>
    <row r="20" spans="1:57" x14ac:dyDescent="0.25">
      <c r="A20" s="64" t="s">
        <v>231</v>
      </c>
      <c r="B20" s="55"/>
      <c r="C20" s="55"/>
      <c r="D20" s="131"/>
      <c r="E20" s="132">
        <v>0</v>
      </c>
      <c r="F20" s="133"/>
      <c r="G20" s="134">
        <f t="shared" ref="G20:G26" si="0">CHOOSE(BA20+1,HSV+PSV,HSV+PSV+Mont,HSV+PSV+Dodavka+Mont,HSV,PSV,Mont,Dodavka,Mont+Dodavka,0)</f>
        <v>0</v>
      </c>
      <c r="H20" s="135"/>
      <c r="I20" s="136">
        <f t="shared" ref="I20:I26" si="1">E20+F20*G20/100</f>
        <v>0</v>
      </c>
      <c r="BA20">
        <v>0</v>
      </c>
    </row>
    <row r="21" spans="1:57" x14ac:dyDescent="0.25">
      <c r="A21" s="64" t="s">
        <v>232</v>
      </c>
      <c r="B21" s="55"/>
      <c r="C21" s="55"/>
      <c r="D21" s="131"/>
      <c r="E21" s="132">
        <v>0</v>
      </c>
      <c r="F21" s="133"/>
      <c r="G21" s="134">
        <f t="shared" si="0"/>
        <v>0</v>
      </c>
      <c r="H21" s="135"/>
      <c r="I21" s="136">
        <f t="shared" si="1"/>
        <v>0</v>
      </c>
      <c r="BA21">
        <v>0</v>
      </c>
    </row>
    <row r="22" spans="1:57" x14ac:dyDescent="0.25">
      <c r="A22" s="64" t="s">
        <v>233</v>
      </c>
      <c r="B22" s="55"/>
      <c r="C22" s="55"/>
      <c r="D22" s="131"/>
      <c r="E22" s="132">
        <v>0</v>
      </c>
      <c r="F22" s="133"/>
      <c r="G22" s="134">
        <f t="shared" si="0"/>
        <v>0</v>
      </c>
      <c r="H22" s="135"/>
      <c r="I22" s="136">
        <f t="shared" si="1"/>
        <v>0</v>
      </c>
      <c r="BA22">
        <v>0</v>
      </c>
    </row>
    <row r="23" spans="1:57" x14ac:dyDescent="0.25">
      <c r="A23" s="64" t="s">
        <v>234</v>
      </c>
      <c r="B23" s="55"/>
      <c r="C23" s="55"/>
      <c r="D23" s="131"/>
      <c r="E23" s="132">
        <v>0</v>
      </c>
      <c r="F23" s="133"/>
      <c r="G23" s="134">
        <f t="shared" si="0"/>
        <v>0</v>
      </c>
      <c r="H23" s="135"/>
      <c r="I23" s="136">
        <f t="shared" si="1"/>
        <v>0</v>
      </c>
      <c r="BA23">
        <v>0</v>
      </c>
    </row>
    <row r="24" spans="1:57" x14ac:dyDescent="0.25">
      <c r="A24" s="64" t="s">
        <v>235</v>
      </c>
      <c r="B24" s="55"/>
      <c r="C24" s="55"/>
      <c r="D24" s="131"/>
      <c r="E24" s="132">
        <v>0</v>
      </c>
      <c r="F24" s="133"/>
      <c r="G24" s="134">
        <f t="shared" si="0"/>
        <v>0</v>
      </c>
      <c r="H24" s="135"/>
      <c r="I24" s="136">
        <f t="shared" si="1"/>
        <v>0</v>
      </c>
      <c r="BA24">
        <v>1</v>
      </c>
    </row>
    <row r="25" spans="1:57" x14ac:dyDescent="0.25">
      <c r="A25" s="64" t="s">
        <v>236</v>
      </c>
      <c r="B25" s="55"/>
      <c r="C25" s="55"/>
      <c r="D25" s="131"/>
      <c r="E25" s="132">
        <v>0</v>
      </c>
      <c r="F25" s="133"/>
      <c r="G25" s="134">
        <f t="shared" si="0"/>
        <v>0</v>
      </c>
      <c r="H25" s="135"/>
      <c r="I25" s="136">
        <f t="shared" si="1"/>
        <v>0</v>
      </c>
      <c r="BA25">
        <v>1</v>
      </c>
    </row>
    <row r="26" spans="1:57" x14ac:dyDescent="0.25">
      <c r="A26" s="64" t="s">
        <v>237</v>
      </c>
      <c r="B26" s="55"/>
      <c r="C26" s="55"/>
      <c r="D26" s="131"/>
      <c r="E26" s="132">
        <v>0</v>
      </c>
      <c r="F26" s="133"/>
      <c r="G26" s="134">
        <f t="shared" si="0"/>
        <v>0</v>
      </c>
      <c r="H26" s="135"/>
      <c r="I26" s="136">
        <f t="shared" si="1"/>
        <v>0</v>
      </c>
      <c r="BA26">
        <v>2</v>
      </c>
    </row>
    <row r="27" spans="1:57" ht="13.8" thickBot="1" x14ac:dyDescent="0.3">
      <c r="A27" s="137"/>
      <c r="B27" s="138" t="s">
        <v>64</v>
      </c>
      <c r="C27" s="139"/>
      <c r="D27" s="140"/>
      <c r="E27" s="141"/>
      <c r="F27" s="142"/>
      <c r="G27" s="142"/>
      <c r="H27" s="215">
        <f>SUM(I20:I26)</f>
        <v>0</v>
      </c>
      <c r="I27" s="216"/>
    </row>
    <row r="29" spans="1:57" x14ac:dyDescent="0.25">
      <c r="B29" s="123"/>
      <c r="F29" s="143"/>
      <c r="G29" s="144"/>
      <c r="H29" s="144"/>
      <c r="I29" s="145"/>
    </row>
    <row r="30" spans="1:57" x14ac:dyDescent="0.25">
      <c r="F30" s="143"/>
      <c r="G30" s="144"/>
      <c r="H30" s="144"/>
      <c r="I30" s="145"/>
    </row>
    <row r="31" spans="1:57" x14ac:dyDescent="0.25">
      <c r="F31" s="143"/>
      <c r="G31" s="144"/>
      <c r="H31" s="144"/>
      <c r="I31" s="145"/>
    </row>
    <row r="32" spans="1:57" x14ac:dyDescent="0.25">
      <c r="F32" s="143"/>
      <c r="G32" s="144"/>
      <c r="H32" s="144"/>
      <c r="I32" s="145"/>
    </row>
    <row r="33" spans="6:9" x14ac:dyDescent="0.25">
      <c r="F33" s="143"/>
      <c r="G33" s="144"/>
      <c r="H33" s="144"/>
      <c r="I33" s="145"/>
    </row>
    <row r="34" spans="6:9" x14ac:dyDescent="0.25">
      <c r="F34" s="143"/>
      <c r="G34" s="144"/>
      <c r="H34" s="144"/>
      <c r="I34" s="145"/>
    </row>
    <row r="35" spans="6:9" x14ac:dyDescent="0.25">
      <c r="F35" s="143"/>
      <c r="G35" s="144"/>
      <c r="H35" s="144"/>
      <c r="I35" s="145"/>
    </row>
    <row r="36" spans="6:9" x14ac:dyDescent="0.25">
      <c r="F36" s="143"/>
      <c r="G36" s="144"/>
      <c r="H36" s="144"/>
      <c r="I36" s="145"/>
    </row>
    <row r="37" spans="6:9" x14ac:dyDescent="0.25">
      <c r="F37" s="143"/>
      <c r="G37" s="144"/>
      <c r="H37" s="144"/>
      <c r="I37" s="145"/>
    </row>
    <row r="38" spans="6:9" x14ac:dyDescent="0.25">
      <c r="F38" s="143"/>
      <c r="G38" s="144"/>
      <c r="H38" s="144"/>
      <c r="I38" s="145"/>
    </row>
    <row r="39" spans="6:9" x14ac:dyDescent="0.25">
      <c r="F39" s="143"/>
      <c r="G39" s="144"/>
      <c r="H39" s="144"/>
      <c r="I39" s="145"/>
    </row>
    <row r="40" spans="6:9" x14ac:dyDescent="0.25">
      <c r="F40" s="143"/>
      <c r="G40" s="144"/>
      <c r="H40" s="144"/>
      <c r="I40" s="145"/>
    </row>
    <row r="41" spans="6:9" x14ac:dyDescent="0.25">
      <c r="F41" s="143"/>
      <c r="G41" s="144"/>
      <c r="H41" s="144"/>
      <c r="I41" s="145"/>
    </row>
    <row r="42" spans="6:9" x14ac:dyDescent="0.25">
      <c r="F42" s="143"/>
      <c r="G42" s="144"/>
      <c r="H42" s="144"/>
      <c r="I42" s="145"/>
    </row>
    <row r="43" spans="6:9" x14ac:dyDescent="0.25">
      <c r="F43" s="143"/>
      <c r="G43" s="144"/>
      <c r="H43" s="144"/>
      <c r="I43" s="145"/>
    </row>
    <row r="44" spans="6:9" x14ac:dyDescent="0.25">
      <c r="F44" s="143"/>
      <c r="G44" s="144"/>
      <c r="H44" s="144"/>
      <c r="I44" s="145"/>
    </row>
    <row r="45" spans="6:9" x14ac:dyDescent="0.25">
      <c r="F45" s="143"/>
      <c r="G45" s="144"/>
      <c r="H45" s="144"/>
      <c r="I45" s="145"/>
    </row>
    <row r="46" spans="6:9" x14ac:dyDescent="0.25">
      <c r="F46" s="143"/>
      <c r="G46" s="144"/>
      <c r="H46" s="144"/>
      <c r="I46" s="145"/>
    </row>
    <row r="47" spans="6:9" x14ac:dyDescent="0.25">
      <c r="F47" s="143"/>
      <c r="G47" s="144"/>
      <c r="H47" s="144"/>
      <c r="I47" s="145"/>
    </row>
    <row r="48" spans="6:9" x14ac:dyDescent="0.25">
      <c r="F48" s="143"/>
      <c r="G48" s="144"/>
      <c r="H48" s="144"/>
      <c r="I48" s="145"/>
    </row>
    <row r="49" spans="6:9" x14ac:dyDescent="0.25">
      <c r="F49" s="143"/>
      <c r="G49" s="144"/>
      <c r="H49" s="144"/>
      <c r="I49" s="145"/>
    </row>
    <row r="50" spans="6:9" x14ac:dyDescent="0.25">
      <c r="F50" s="143"/>
      <c r="G50" s="144"/>
      <c r="H50" s="144"/>
      <c r="I50" s="145"/>
    </row>
    <row r="51" spans="6:9" x14ac:dyDescent="0.25">
      <c r="F51" s="143"/>
      <c r="G51" s="144"/>
      <c r="H51" s="144"/>
      <c r="I51" s="145"/>
    </row>
    <row r="52" spans="6:9" x14ac:dyDescent="0.25">
      <c r="F52" s="143"/>
      <c r="G52" s="144"/>
      <c r="H52" s="144"/>
      <c r="I52" s="145"/>
    </row>
    <row r="53" spans="6:9" x14ac:dyDescent="0.25">
      <c r="F53" s="143"/>
      <c r="G53" s="144"/>
      <c r="H53" s="144"/>
      <c r="I53" s="145"/>
    </row>
    <row r="54" spans="6:9" x14ac:dyDescent="0.25">
      <c r="F54" s="143"/>
      <c r="G54" s="144"/>
      <c r="H54" s="144"/>
      <c r="I54" s="145"/>
    </row>
    <row r="55" spans="6:9" x14ac:dyDescent="0.25">
      <c r="F55" s="143"/>
      <c r="G55" s="144"/>
      <c r="H55" s="144"/>
      <c r="I55" s="145"/>
    </row>
    <row r="56" spans="6:9" x14ac:dyDescent="0.25">
      <c r="F56" s="143"/>
      <c r="G56" s="144"/>
      <c r="H56" s="144"/>
      <c r="I56" s="145"/>
    </row>
    <row r="57" spans="6:9" x14ac:dyDescent="0.25">
      <c r="F57" s="143"/>
      <c r="G57" s="144"/>
      <c r="H57" s="144"/>
      <c r="I57" s="145"/>
    </row>
    <row r="58" spans="6:9" x14ac:dyDescent="0.25">
      <c r="F58" s="143"/>
      <c r="G58" s="144"/>
      <c r="H58" s="144"/>
      <c r="I58" s="145"/>
    </row>
    <row r="59" spans="6:9" x14ac:dyDescent="0.25">
      <c r="F59" s="143"/>
      <c r="G59" s="144"/>
      <c r="H59" s="144"/>
      <c r="I59" s="145"/>
    </row>
    <row r="60" spans="6:9" x14ac:dyDescent="0.25">
      <c r="F60" s="143"/>
      <c r="G60" s="144"/>
      <c r="H60" s="144"/>
      <c r="I60" s="145"/>
    </row>
    <row r="61" spans="6:9" x14ac:dyDescent="0.25">
      <c r="F61" s="143"/>
      <c r="G61" s="144"/>
      <c r="H61" s="144"/>
      <c r="I61" s="145"/>
    </row>
    <row r="62" spans="6:9" x14ac:dyDescent="0.25">
      <c r="F62" s="143"/>
      <c r="G62" s="144"/>
      <c r="H62" s="144"/>
      <c r="I62" s="145"/>
    </row>
    <row r="63" spans="6:9" x14ac:dyDescent="0.25">
      <c r="F63" s="143"/>
      <c r="G63" s="144"/>
      <c r="H63" s="144"/>
      <c r="I63" s="145"/>
    </row>
    <row r="64" spans="6:9" x14ac:dyDescent="0.25">
      <c r="F64" s="143"/>
      <c r="G64" s="144"/>
      <c r="H64" s="144"/>
      <c r="I64" s="145"/>
    </row>
    <row r="65" spans="6:9" x14ac:dyDescent="0.25">
      <c r="F65" s="143"/>
      <c r="G65" s="144"/>
      <c r="H65" s="144"/>
      <c r="I65" s="145"/>
    </row>
    <row r="66" spans="6:9" x14ac:dyDescent="0.25">
      <c r="F66" s="143"/>
      <c r="G66" s="144"/>
      <c r="H66" s="144"/>
      <c r="I66" s="145"/>
    </row>
    <row r="67" spans="6:9" x14ac:dyDescent="0.25">
      <c r="F67" s="143"/>
      <c r="G67" s="144"/>
      <c r="H67" s="144"/>
      <c r="I67" s="145"/>
    </row>
    <row r="68" spans="6:9" x14ac:dyDescent="0.25">
      <c r="F68" s="143"/>
      <c r="G68" s="144"/>
      <c r="H68" s="144"/>
      <c r="I68" s="145"/>
    </row>
    <row r="69" spans="6:9" x14ac:dyDescent="0.25">
      <c r="F69" s="143"/>
      <c r="G69" s="144"/>
      <c r="H69" s="144"/>
      <c r="I69" s="145"/>
    </row>
    <row r="70" spans="6:9" x14ac:dyDescent="0.25">
      <c r="F70" s="143"/>
      <c r="G70" s="144"/>
      <c r="H70" s="144"/>
      <c r="I70" s="145"/>
    </row>
    <row r="71" spans="6:9" x14ac:dyDescent="0.25">
      <c r="F71" s="143"/>
      <c r="G71" s="144"/>
      <c r="H71" s="144"/>
      <c r="I71" s="145"/>
    </row>
    <row r="72" spans="6:9" x14ac:dyDescent="0.25">
      <c r="F72" s="143"/>
      <c r="G72" s="144"/>
      <c r="H72" s="144"/>
      <c r="I72" s="145"/>
    </row>
    <row r="73" spans="6:9" x14ac:dyDescent="0.25">
      <c r="F73" s="143"/>
      <c r="G73" s="144"/>
      <c r="H73" s="144"/>
      <c r="I73" s="145"/>
    </row>
    <row r="74" spans="6:9" x14ac:dyDescent="0.25">
      <c r="F74" s="143"/>
      <c r="G74" s="144"/>
      <c r="H74" s="144"/>
      <c r="I74" s="145"/>
    </row>
    <row r="75" spans="6:9" x14ac:dyDescent="0.25">
      <c r="F75" s="143"/>
      <c r="G75" s="144"/>
      <c r="H75" s="144"/>
      <c r="I75" s="145"/>
    </row>
    <row r="76" spans="6:9" x14ac:dyDescent="0.25">
      <c r="F76" s="143"/>
      <c r="G76" s="144"/>
      <c r="H76" s="144"/>
      <c r="I76" s="145"/>
    </row>
    <row r="77" spans="6:9" x14ac:dyDescent="0.25">
      <c r="F77" s="143"/>
      <c r="G77" s="144"/>
      <c r="H77" s="144"/>
      <c r="I77" s="145"/>
    </row>
    <row r="78" spans="6:9" x14ac:dyDescent="0.25">
      <c r="F78" s="143"/>
      <c r="G78" s="144"/>
      <c r="H78" s="144"/>
      <c r="I78" s="145"/>
    </row>
  </sheetData>
  <mergeCells count="4">
    <mergeCell ref="H27:I27"/>
    <mergeCell ref="A1:B1"/>
    <mergeCell ref="A2:B2"/>
    <mergeCell ref="G2:I2"/>
  </mergeCells>
  <phoneticPr fontId="0" type="noConversion"/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CZ193"/>
  <sheetViews>
    <sheetView showGridLines="0" showZeros="0" topLeftCell="A101" zoomScaleNormal="100" workbookViewId="0">
      <selection activeCell="C132" sqref="C132"/>
    </sheetView>
  </sheetViews>
  <sheetFormatPr defaultColWidth="9.109375" defaultRowHeight="13.2" x14ac:dyDescent="0.25"/>
  <cols>
    <col min="1" max="1" width="4.44140625" style="146" customWidth="1"/>
    <col min="2" max="2" width="11.5546875" style="146" customWidth="1"/>
    <col min="3" max="3" width="40.44140625" style="146" customWidth="1"/>
    <col min="4" max="4" width="5.5546875" style="146" customWidth="1"/>
    <col min="5" max="5" width="8.5546875" style="194" customWidth="1"/>
    <col min="6" max="6" width="9.88671875" style="146" customWidth="1"/>
    <col min="7" max="7" width="13.88671875" style="146" customWidth="1"/>
    <col min="8" max="11" width="9.109375" style="146"/>
    <col min="12" max="12" width="75.44140625" style="146" customWidth="1"/>
    <col min="13" max="13" width="45.33203125" style="146" customWidth="1"/>
    <col min="14" max="16384" width="9.109375" style="146"/>
  </cols>
  <sheetData>
    <row r="1" spans="1:104" ht="15.6" x14ac:dyDescent="0.3">
      <c r="A1" s="226" t="s">
        <v>65</v>
      </c>
      <c r="B1" s="226"/>
      <c r="C1" s="226"/>
      <c r="D1" s="226"/>
      <c r="E1" s="226"/>
      <c r="F1" s="226"/>
      <c r="G1" s="226"/>
    </row>
    <row r="2" spans="1:104" ht="14.25" customHeight="1" thickBot="1" x14ac:dyDescent="0.3">
      <c r="A2" s="147"/>
      <c r="B2" s="148"/>
      <c r="C2" s="149"/>
      <c r="D2" s="149"/>
      <c r="E2" s="150"/>
      <c r="F2" s="149"/>
      <c r="G2" s="149"/>
    </row>
    <row r="3" spans="1:104" ht="13.8" thickTop="1" x14ac:dyDescent="0.25">
      <c r="A3" s="217" t="s">
        <v>49</v>
      </c>
      <c r="B3" s="218"/>
      <c r="C3" s="97" t="str">
        <f>CONCATENATE(cislostavby," ",nazevstavby)</f>
        <v xml:space="preserve"> Kroměříž-oprava krytu vozovky na ul. E.Krásnohorsk</v>
      </c>
      <c r="D3" s="151"/>
      <c r="E3" s="152" t="s">
        <v>66</v>
      </c>
      <c r="F3" s="153" t="str">
        <f>Rekapitulace!H1</f>
        <v>1</v>
      </c>
      <c r="G3" s="154"/>
    </row>
    <row r="4" spans="1:104" ht="13.8" thickBot="1" x14ac:dyDescent="0.3">
      <c r="A4" s="227" t="s">
        <v>51</v>
      </c>
      <c r="B4" s="220"/>
      <c r="C4" s="103" t="str">
        <f>CONCATENATE(cisloobjektu," ",nazevobjektu)</f>
        <v xml:space="preserve">1 </v>
      </c>
      <c r="D4" s="155"/>
      <c r="E4" s="228">
        <f>Rekapitulace!G2</f>
        <v>0</v>
      </c>
      <c r="F4" s="229"/>
      <c r="G4" s="230"/>
    </row>
    <row r="5" spans="1:104" ht="13.8" thickTop="1" x14ac:dyDescent="0.25">
      <c r="A5" s="156"/>
      <c r="B5" s="147"/>
      <c r="C5" s="147"/>
      <c r="D5" s="147"/>
      <c r="E5" s="157"/>
      <c r="F5" s="147"/>
      <c r="G5" s="158"/>
    </row>
    <row r="6" spans="1:104" x14ac:dyDescent="0.25">
      <c r="A6" s="159" t="s">
        <v>67</v>
      </c>
      <c r="B6" s="160" t="s">
        <v>68</v>
      </c>
      <c r="C6" s="160" t="s">
        <v>69</v>
      </c>
      <c r="D6" s="160" t="s">
        <v>70</v>
      </c>
      <c r="E6" s="161" t="s">
        <v>71</v>
      </c>
      <c r="F6" s="160" t="s">
        <v>72</v>
      </c>
      <c r="G6" s="162" t="s">
        <v>73</v>
      </c>
    </row>
    <row r="7" spans="1:104" x14ac:dyDescent="0.25">
      <c r="A7" s="163" t="s">
        <v>74</v>
      </c>
      <c r="B7" s="164" t="s">
        <v>75</v>
      </c>
      <c r="C7" s="165" t="s">
        <v>76</v>
      </c>
      <c r="D7" s="166"/>
      <c r="E7" s="167"/>
      <c r="F7" s="167"/>
      <c r="G7" s="168"/>
      <c r="H7" s="169"/>
      <c r="I7" s="169"/>
      <c r="O7" s="170">
        <v>1</v>
      </c>
    </row>
    <row r="8" spans="1:104" x14ac:dyDescent="0.25">
      <c r="A8" s="171">
        <v>1</v>
      </c>
      <c r="B8" s="172" t="s">
        <v>79</v>
      </c>
      <c r="C8" s="173" t="s">
        <v>80</v>
      </c>
      <c r="D8" s="174" t="s">
        <v>81</v>
      </c>
      <c r="E8" s="175">
        <v>4.9000000000000004</v>
      </c>
      <c r="F8" s="175"/>
      <c r="G8" s="176">
        <f>E8*F8</f>
        <v>0</v>
      </c>
      <c r="O8" s="170">
        <v>2</v>
      </c>
      <c r="AA8" s="146">
        <v>1</v>
      </c>
      <c r="AB8" s="146">
        <v>1</v>
      </c>
      <c r="AC8" s="146">
        <v>1</v>
      </c>
      <c r="AZ8" s="146">
        <v>1</v>
      </c>
      <c r="BA8" s="146">
        <f>IF(AZ8=1,G8,0)</f>
        <v>0</v>
      </c>
      <c r="BB8" s="146">
        <f>IF(AZ8=2,G8,0)</f>
        <v>0</v>
      </c>
      <c r="BC8" s="146">
        <f>IF(AZ8=3,G8,0)</f>
        <v>0</v>
      </c>
      <c r="BD8" s="146">
        <f>IF(AZ8=4,G8,0)</f>
        <v>0</v>
      </c>
      <c r="BE8" s="146">
        <f>IF(AZ8=5,G8,0)</f>
        <v>0</v>
      </c>
      <c r="CA8" s="177">
        <v>1</v>
      </c>
      <c r="CB8" s="177">
        <v>1</v>
      </c>
      <c r="CZ8" s="146">
        <v>0</v>
      </c>
    </row>
    <row r="9" spans="1:104" x14ac:dyDescent="0.25">
      <c r="A9" s="178"/>
      <c r="B9" s="180"/>
      <c r="C9" s="224" t="s">
        <v>82</v>
      </c>
      <c r="D9" s="225"/>
      <c r="E9" s="181">
        <v>3.15</v>
      </c>
      <c r="F9" s="182"/>
      <c r="G9" s="183"/>
      <c r="M9" s="179" t="s">
        <v>82</v>
      </c>
      <c r="O9" s="170"/>
    </row>
    <row r="10" spans="1:104" x14ac:dyDescent="0.25">
      <c r="A10" s="178"/>
      <c r="B10" s="180"/>
      <c r="C10" s="224" t="s">
        <v>83</v>
      </c>
      <c r="D10" s="225"/>
      <c r="E10" s="181">
        <v>1.75</v>
      </c>
      <c r="F10" s="182"/>
      <c r="G10" s="183"/>
      <c r="M10" s="179" t="s">
        <v>83</v>
      </c>
      <c r="O10" s="170"/>
    </row>
    <row r="11" spans="1:104" x14ac:dyDescent="0.25">
      <c r="A11" s="171">
        <v>2</v>
      </c>
      <c r="B11" s="172" t="s">
        <v>84</v>
      </c>
      <c r="C11" s="173" t="s">
        <v>85</v>
      </c>
      <c r="D11" s="174" t="s">
        <v>81</v>
      </c>
      <c r="E11" s="175">
        <v>76.621799999999993</v>
      </c>
      <c r="F11" s="175"/>
      <c r="G11" s="176">
        <f>E11*F11</f>
        <v>0</v>
      </c>
      <c r="O11" s="170">
        <v>2</v>
      </c>
      <c r="AA11" s="146">
        <v>1</v>
      </c>
      <c r="AB11" s="146">
        <v>1</v>
      </c>
      <c r="AC11" s="146">
        <v>1</v>
      </c>
      <c r="AZ11" s="146">
        <v>1</v>
      </c>
      <c r="BA11" s="146">
        <f>IF(AZ11=1,G11,0)</f>
        <v>0</v>
      </c>
      <c r="BB11" s="146">
        <f>IF(AZ11=2,G11,0)</f>
        <v>0</v>
      </c>
      <c r="BC11" s="146">
        <f>IF(AZ11=3,G11,0)</f>
        <v>0</v>
      </c>
      <c r="BD11" s="146">
        <f>IF(AZ11=4,G11,0)</f>
        <v>0</v>
      </c>
      <c r="BE11" s="146">
        <f>IF(AZ11=5,G11,0)</f>
        <v>0</v>
      </c>
      <c r="CA11" s="177">
        <v>1</v>
      </c>
      <c r="CB11" s="177">
        <v>1</v>
      </c>
      <c r="CZ11" s="146">
        <v>0</v>
      </c>
    </row>
    <row r="12" spans="1:104" x14ac:dyDescent="0.25">
      <c r="A12" s="178"/>
      <c r="B12" s="180"/>
      <c r="C12" s="224" t="s">
        <v>86</v>
      </c>
      <c r="D12" s="225"/>
      <c r="E12" s="181">
        <v>64</v>
      </c>
      <c r="F12" s="182"/>
      <c r="G12" s="183"/>
      <c r="M12" s="179" t="s">
        <v>86</v>
      </c>
      <c r="O12" s="170"/>
    </row>
    <row r="13" spans="1:104" x14ac:dyDescent="0.25">
      <c r="A13" s="178"/>
      <c r="B13" s="180"/>
      <c r="C13" s="224" t="s">
        <v>87</v>
      </c>
      <c r="D13" s="225"/>
      <c r="E13" s="181">
        <v>11.04</v>
      </c>
      <c r="F13" s="182"/>
      <c r="G13" s="183"/>
      <c r="M13" s="179" t="s">
        <v>87</v>
      </c>
      <c r="O13" s="170"/>
    </row>
    <row r="14" spans="1:104" x14ac:dyDescent="0.25">
      <c r="A14" s="178"/>
      <c r="B14" s="180"/>
      <c r="C14" s="224" t="s">
        <v>88</v>
      </c>
      <c r="D14" s="225"/>
      <c r="E14" s="181">
        <v>1.5818000000000001</v>
      </c>
      <c r="F14" s="182"/>
      <c r="G14" s="183"/>
      <c r="M14" s="179" t="s">
        <v>88</v>
      </c>
      <c r="O14" s="170"/>
    </row>
    <row r="15" spans="1:104" x14ac:dyDescent="0.25">
      <c r="A15" s="171">
        <v>3</v>
      </c>
      <c r="B15" s="172" t="s">
        <v>89</v>
      </c>
      <c r="C15" s="173" t="s">
        <v>90</v>
      </c>
      <c r="D15" s="174" t="s">
        <v>81</v>
      </c>
      <c r="E15" s="175">
        <v>4.9000000000000004</v>
      </c>
      <c r="F15" s="175"/>
      <c r="G15" s="176">
        <f>E15*F15</f>
        <v>0</v>
      </c>
      <c r="O15" s="170">
        <v>2</v>
      </c>
      <c r="AA15" s="146">
        <v>1</v>
      </c>
      <c r="AB15" s="146">
        <v>1</v>
      </c>
      <c r="AC15" s="146">
        <v>1</v>
      </c>
      <c r="AZ15" s="146">
        <v>1</v>
      </c>
      <c r="BA15" s="146">
        <f>IF(AZ15=1,G15,0)</f>
        <v>0</v>
      </c>
      <c r="BB15" s="146">
        <f>IF(AZ15=2,G15,0)</f>
        <v>0</v>
      </c>
      <c r="BC15" s="146">
        <f>IF(AZ15=3,G15,0)</f>
        <v>0</v>
      </c>
      <c r="BD15" s="146">
        <f>IF(AZ15=4,G15,0)</f>
        <v>0</v>
      </c>
      <c r="BE15" s="146">
        <f>IF(AZ15=5,G15,0)</f>
        <v>0</v>
      </c>
      <c r="CA15" s="177">
        <v>1</v>
      </c>
      <c r="CB15" s="177">
        <v>1</v>
      </c>
      <c r="CZ15" s="146">
        <v>0</v>
      </c>
    </row>
    <row r="16" spans="1:104" x14ac:dyDescent="0.25">
      <c r="A16" s="171">
        <v>4</v>
      </c>
      <c r="B16" s="172" t="s">
        <v>91</v>
      </c>
      <c r="C16" s="173" t="s">
        <v>92</v>
      </c>
      <c r="D16" s="174" t="s">
        <v>81</v>
      </c>
      <c r="E16" s="175">
        <v>11.04</v>
      </c>
      <c r="F16" s="175"/>
      <c r="G16" s="176">
        <f>E16*F16</f>
        <v>0</v>
      </c>
      <c r="O16" s="170">
        <v>2</v>
      </c>
      <c r="AA16" s="146">
        <v>1</v>
      </c>
      <c r="AB16" s="146">
        <v>1</v>
      </c>
      <c r="AC16" s="146">
        <v>1</v>
      </c>
      <c r="AZ16" s="146">
        <v>1</v>
      </c>
      <c r="BA16" s="146">
        <f>IF(AZ16=1,G16,0)</f>
        <v>0</v>
      </c>
      <c r="BB16" s="146">
        <f>IF(AZ16=2,G16,0)</f>
        <v>0</v>
      </c>
      <c r="BC16" s="146">
        <f>IF(AZ16=3,G16,0)</f>
        <v>0</v>
      </c>
      <c r="BD16" s="146">
        <f>IF(AZ16=4,G16,0)</f>
        <v>0</v>
      </c>
      <c r="BE16" s="146">
        <f>IF(AZ16=5,G16,0)</f>
        <v>0</v>
      </c>
      <c r="CA16" s="177">
        <v>1</v>
      </c>
      <c r="CB16" s="177">
        <v>1</v>
      </c>
      <c r="CZ16" s="146">
        <v>0</v>
      </c>
    </row>
    <row r="17" spans="1:104" x14ac:dyDescent="0.25">
      <c r="A17" s="178"/>
      <c r="B17" s="180"/>
      <c r="C17" s="224" t="s">
        <v>93</v>
      </c>
      <c r="D17" s="225"/>
      <c r="E17" s="181">
        <v>11.04</v>
      </c>
      <c r="F17" s="182"/>
      <c r="G17" s="183"/>
      <c r="M17" s="179" t="s">
        <v>93</v>
      </c>
      <c r="O17" s="170"/>
    </row>
    <row r="18" spans="1:104" x14ac:dyDescent="0.25">
      <c r="A18" s="171">
        <v>5</v>
      </c>
      <c r="B18" s="172" t="s">
        <v>94</v>
      </c>
      <c r="C18" s="173" t="s">
        <v>95</v>
      </c>
      <c r="D18" s="174" t="s">
        <v>81</v>
      </c>
      <c r="E18" s="175">
        <v>219.25</v>
      </c>
      <c r="F18" s="175"/>
      <c r="G18" s="176">
        <f>E18*F18</f>
        <v>0</v>
      </c>
      <c r="O18" s="170">
        <v>2</v>
      </c>
      <c r="AA18" s="146">
        <v>1</v>
      </c>
      <c r="AB18" s="146">
        <v>1</v>
      </c>
      <c r="AC18" s="146">
        <v>1</v>
      </c>
      <c r="AZ18" s="146">
        <v>1</v>
      </c>
      <c r="BA18" s="146">
        <f>IF(AZ18=1,G18,0)</f>
        <v>0</v>
      </c>
      <c r="BB18" s="146">
        <f>IF(AZ18=2,G18,0)</f>
        <v>0</v>
      </c>
      <c r="BC18" s="146">
        <f>IF(AZ18=3,G18,0)</f>
        <v>0</v>
      </c>
      <c r="BD18" s="146">
        <f>IF(AZ18=4,G18,0)</f>
        <v>0</v>
      </c>
      <c r="BE18" s="146">
        <f>IF(AZ18=5,G18,0)</f>
        <v>0</v>
      </c>
      <c r="CA18" s="177">
        <v>1</v>
      </c>
      <c r="CB18" s="177">
        <v>1</v>
      </c>
      <c r="CZ18" s="146">
        <v>0</v>
      </c>
    </row>
    <row r="19" spans="1:104" x14ac:dyDescent="0.25">
      <c r="A19" s="178"/>
      <c r="B19" s="180"/>
      <c r="C19" s="224" t="s">
        <v>96</v>
      </c>
      <c r="D19" s="225"/>
      <c r="E19" s="181">
        <v>0</v>
      </c>
      <c r="F19" s="182"/>
      <c r="G19" s="183"/>
      <c r="M19" s="179" t="s">
        <v>96</v>
      </c>
      <c r="O19" s="170"/>
    </row>
    <row r="20" spans="1:104" x14ac:dyDescent="0.25">
      <c r="A20" s="178"/>
      <c r="B20" s="180"/>
      <c r="C20" s="224" t="s">
        <v>97</v>
      </c>
      <c r="D20" s="225"/>
      <c r="E20" s="181">
        <v>219.25</v>
      </c>
      <c r="F20" s="182"/>
      <c r="G20" s="183"/>
      <c r="M20" s="179" t="s">
        <v>97</v>
      </c>
      <c r="O20" s="170"/>
    </row>
    <row r="21" spans="1:104" x14ac:dyDescent="0.25">
      <c r="A21" s="171">
        <v>6</v>
      </c>
      <c r="B21" s="172" t="s">
        <v>98</v>
      </c>
      <c r="C21" s="173" t="s">
        <v>99</v>
      </c>
      <c r="D21" s="174" t="s">
        <v>81</v>
      </c>
      <c r="E21" s="175">
        <v>877</v>
      </c>
      <c r="F21" s="175"/>
      <c r="G21" s="176">
        <f>E21*F21</f>
        <v>0</v>
      </c>
      <c r="O21" s="170">
        <v>2</v>
      </c>
      <c r="AA21" s="146">
        <v>1</v>
      </c>
      <c r="AB21" s="146">
        <v>1</v>
      </c>
      <c r="AC21" s="146">
        <v>1</v>
      </c>
      <c r="AZ21" s="146">
        <v>1</v>
      </c>
      <c r="BA21" s="146">
        <f>IF(AZ21=1,G21,0)</f>
        <v>0</v>
      </c>
      <c r="BB21" s="146">
        <f>IF(AZ21=2,G21,0)</f>
        <v>0</v>
      </c>
      <c r="BC21" s="146">
        <f>IF(AZ21=3,G21,0)</f>
        <v>0</v>
      </c>
      <c r="BD21" s="146">
        <f>IF(AZ21=4,G21,0)</f>
        <v>0</v>
      </c>
      <c r="BE21" s="146">
        <f>IF(AZ21=5,G21,0)</f>
        <v>0</v>
      </c>
      <c r="CA21" s="177">
        <v>1</v>
      </c>
      <c r="CB21" s="177">
        <v>1</v>
      </c>
      <c r="CZ21" s="146">
        <v>0</v>
      </c>
    </row>
    <row r="22" spans="1:104" x14ac:dyDescent="0.25">
      <c r="A22" s="171">
        <v>7</v>
      </c>
      <c r="B22" s="172" t="s">
        <v>100</v>
      </c>
      <c r="C22" s="173" t="s">
        <v>101</v>
      </c>
      <c r="D22" s="174" t="s">
        <v>102</v>
      </c>
      <c r="E22" s="175">
        <v>18</v>
      </c>
      <c r="F22" s="175"/>
      <c r="G22" s="176">
        <f>E22*F22</f>
        <v>0</v>
      </c>
      <c r="O22" s="170">
        <v>2</v>
      </c>
      <c r="AA22" s="146">
        <v>1</v>
      </c>
      <c r="AB22" s="146">
        <v>1</v>
      </c>
      <c r="AC22" s="146">
        <v>1</v>
      </c>
      <c r="AZ22" s="146">
        <v>1</v>
      </c>
      <c r="BA22" s="146">
        <f>IF(AZ22=1,G22,0)</f>
        <v>0</v>
      </c>
      <c r="BB22" s="146">
        <f>IF(AZ22=2,G22,0)</f>
        <v>0</v>
      </c>
      <c r="BC22" s="146">
        <f>IF(AZ22=3,G22,0)</f>
        <v>0</v>
      </c>
      <c r="BD22" s="146">
        <f>IF(AZ22=4,G22,0)</f>
        <v>0</v>
      </c>
      <c r="BE22" s="146">
        <f>IF(AZ22=5,G22,0)</f>
        <v>0</v>
      </c>
      <c r="CA22" s="177">
        <v>1</v>
      </c>
      <c r="CB22" s="177">
        <v>1</v>
      </c>
      <c r="CZ22" s="146">
        <v>0</v>
      </c>
    </row>
    <row r="23" spans="1:104" x14ac:dyDescent="0.25">
      <c r="A23" s="178"/>
      <c r="B23" s="180"/>
      <c r="C23" s="224" t="s">
        <v>103</v>
      </c>
      <c r="D23" s="225"/>
      <c r="E23" s="181">
        <v>18</v>
      </c>
      <c r="F23" s="182"/>
      <c r="G23" s="183"/>
      <c r="M23" s="179" t="s">
        <v>103</v>
      </c>
      <c r="O23" s="170"/>
    </row>
    <row r="24" spans="1:104" x14ac:dyDescent="0.25">
      <c r="A24" s="171">
        <v>8</v>
      </c>
      <c r="B24" s="172" t="s">
        <v>104</v>
      </c>
      <c r="C24" s="173" t="s">
        <v>105</v>
      </c>
      <c r="D24" s="174" t="s">
        <v>102</v>
      </c>
      <c r="E24" s="175">
        <v>102.4</v>
      </c>
      <c r="F24" s="175"/>
      <c r="G24" s="176">
        <f>E24*F24</f>
        <v>0</v>
      </c>
      <c r="O24" s="170">
        <v>2</v>
      </c>
      <c r="AA24" s="146">
        <v>1</v>
      </c>
      <c r="AB24" s="146">
        <v>1</v>
      </c>
      <c r="AC24" s="146">
        <v>1</v>
      </c>
      <c r="AZ24" s="146">
        <v>1</v>
      </c>
      <c r="BA24" s="146">
        <f>IF(AZ24=1,G24,0)</f>
        <v>0</v>
      </c>
      <c r="BB24" s="146">
        <f>IF(AZ24=2,G24,0)</f>
        <v>0</v>
      </c>
      <c r="BC24" s="146">
        <f>IF(AZ24=3,G24,0)</f>
        <v>0</v>
      </c>
      <c r="BD24" s="146">
        <f>IF(AZ24=4,G24,0)</f>
        <v>0</v>
      </c>
      <c r="BE24" s="146">
        <f>IF(AZ24=5,G24,0)</f>
        <v>0</v>
      </c>
      <c r="CA24" s="177">
        <v>1</v>
      </c>
      <c r="CB24" s="177">
        <v>1</v>
      </c>
      <c r="CZ24" s="146">
        <v>0</v>
      </c>
    </row>
    <row r="25" spans="1:104" x14ac:dyDescent="0.25">
      <c r="A25" s="178"/>
      <c r="B25" s="180"/>
      <c r="C25" s="224" t="s">
        <v>106</v>
      </c>
      <c r="D25" s="225"/>
      <c r="E25" s="181">
        <v>102.4</v>
      </c>
      <c r="F25" s="182"/>
      <c r="G25" s="183"/>
      <c r="M25" s="179" t="s">
        <v>106</v>
      </c>
      <c r="O25" s="170"/>
    </row>
    <row r="26" spans="1:104" x14ac:dyDescent="0.25">
      <c r="A26" s="171">
        <v>9</v>
      </c>
      <c r="B26" s="172" t="s">
        <v>107</v>
      </c>
      <c r="C26" s="173" t="s">
        <v>108</v>
      </c>
      <c r="D26" s="174" t="s">
        <v>109</v>
      </c>
      <c r="E26" s="175">
        <v>12.288</v>
      </c>
      <c r="F26" s="175"/>
      <c r="G26" s="176">
        <f>E26*F26</f>
        <v>0</v>
      </c>
      <c r="O26" s="170">
        <v>2</v>
      </c>
      <c r="AA26" s="146">
        <v>1</v>
      </c>
      <c r="AB26" s="146">
        <v>1</v>
      </c>
      <c r="AC26" s="146">
        <v>1</v>
      </c>
      <c r="AZ26" s="146">
        <v>1</v>
      </c>
      <c r="BA26" s="146">
        <f>IF(AZ26=1,G26,0)</f>
        <v>0</v>
      </c>
      <c r="BB26" s="146">
        <f>IF(AZ26=2,G26,0)</f>
        <v>0</v>
      </c>
      <c r="BC26" s="146">
        <f>IF(AZ26=3,G26,0)</f>
        <v>0</v>
      </c>
      <c r="BD26" s="146">
        <f>IF(AZ26=4,G26,0)</f>
        <v>0</v>
      </c>
      <c r="BE26" s="146">
        <f>IF(AZ26=5,G26,0)</f>
        <v>0</v>
      </c>
      <c r="CA26" s="177">
        <v>1</v>
      </c>
      <c r="CB26" s="177">
        <v>1</v>
      </c>
      <c r="CZ26" s="146">
        <v>0</v>
      </c>
    </row>
    <row r="27" spans="1:104" x14ac:dyDescent="0.25">
      <c r="A27" s="171">
        <v>10</v>
      </c>
      <c r="B27" s="172" t="s">
        <v>110</v>
      </c>
      <c r="C27" s="173" t="s">
        <v>111</v>
      </c>
      <c r="D27" s="174" t="s">
        <v>109</v>
      </c>
      <c r="E27" s="175">
        <v>10.24</v>
      </c>
      <c r="F27" s="175"/>
      <c r="G27" s="176">
        <f>E27*F27</f>
        <v>0</v>
      </c>
      <c r="O27" s="170">
        <v>2</v>
      </c>
      <c r="AA27" s="146">
        <v>1</v>
      </c>
      <c r="AB27" s="146">
        <v>1</v>
      </c>
      <c r="AC27" s="146">
        <v>1</v>
      </c>
      <c r="AZ27" s="146">
        <v>1</v>
      </c>
      <c r="BA27" s="146">
        <f>IF(AZ27=1,G27,0)</f>
        <v>0</v>
      </c>
      <c r="BB27" s="146">
        <f>IF(AZ27=2,G27,0)</f>
        <v>0</v>
      </c>
      <c r="BC27" s="146">
        <f>IF(AZ27=3,G27,0)</f>
        <v>0</v>
      </c>
      <c r="BD27" s="146">
        <f>IF(AZ27=4,G27,0)</f>
        <v>0</v>
      </c>
      <c r="BE27" s="146">
        <f>IF(AZ27=5,G27,0)</f>
        <v>0</v>
      </c>
      <c r="CA27" s="177">
        <v>1</v>
      </c>
      <c r="CB27" s="177">
        <v>1</v>
      </c>
      <c r="CZ27" s="146">
        <v>0</v>
      </c>
    </row>
    <row r="28" spans="1:104" x14ac:dyDescent="0.25">
      <c r="A28" s="178"/>
      <c r="B28" s="180"/>
      <c r="C28" s="224" t="s">
        <v>112</v>
      </c>
      <c r="D28" s="225"/>
      <c r="E28" s="181">
        <v>10.24</v>
      </c>
      <c r="F28" s="182"/>
      <c r="G28" s="183"/>
      <c r="M28" s="179" t="s">
        <v>112</v>
      </c>
      <c r="O28" s="170"/>
    </row>
    <row r="29" spans="1:104" x14ac:dyDescent="0.25">
      <c r="A29" s="171">
        <v>11</v>
      </c>
      <c r="B29" s="172" t="s">
        <v>113</v>
      </c>
      <c r="C29" s="173" t="s">
        <v>114</v>
      </c>
      <c r="D29" s="174" t="s">
        <v>109</v>
      </c>
      <c r="E29" s="175">
        <v>12.288</v>
      </c>
      <c r="F29" s="175"/>
      <c r="G29" s="176">
        <f>E29*F29</f>
        <v>0</v>
      </c>
      <c r="O29" s="170">
        <v>2</v>
      </c>
      <c r="AA29" s="146">
        <v>1</v>
      </c>
      <c r="AB29" s="146">
        <v>1</v>
      </c>
      <c r="AC29" s="146">
        <v>1</v>
      </c>
      <c r="AZ29" s="146">
        <v>1</v>
      </c>
      <c r="BA29" s="146">
        <f>IF(AZ29=1,G29,0)</f>
        <v>0</v>
      </c>
      <c r="BB29" s="146">
        <f>IF(AZ29=2,G29,0)</f>
        <v>0</v>
      </c>
      <c r="BC29" s="146">
        <f>IF(AZ29=3,G29,0)</f>
        <v>0</v>
      </c>
      <c r="BD29" s="146">
        <f>IF(AZ29=4,G29,0)</f>
        <v>0</v>
      </c>
      <c r="BE29" s="146">
        <f>IF(AZ29=5,G29,0)</f>
        <v>0</v>
      </c>
      <c r="CA29" s="177">
        <v>1</v>
      </c>
      <c r="CB29" s="177">
        <v>1</v>
      </c>
      <c r="CZ29" s="146">
        <v>0</v>
      </c>
    </row>
    <row r="30" spans="1:104" x14ac:dyDescent="0.25">
      <c r="A30" s="178"/>
      <c r="B30" s="180"/>
      <c r="C30" s="224" t="s">
        <v>115</v>
      </c>
      <c r="D30" s="225"/>
      <c r="E30" s="181">
        <v>12.288</v>
      </c>
      <c r="F30" s="182"/>
      <c r="G30" s="183"/>
      <c r="M30" s="179" t="s">
        <v>115</v>
      </c>
      <c r="O30" s="170"/>
    </row>
    <row r="31" spans="1:104" x14ac:dyDescent="0.25">
      <c r="A31" s="171">
        <v>12</v>
      </c>
      <c r="B31" s="172" t="s">
        <v>116</v>
      </c>
      <c r="C31" s="173" t="s">
        <v>117</v>
      </c>
      <c r="D31" s="174" t="s">
        <v>109</v>
      </c>
      <c r="E31" s="175">
        <v>38.840000000000003</v>
      </c>
      <c r="F31" s="175"/>
      <c r="G31" s="176">
        <f>E31*F31</f>
        <v>0</v>
      </c>
      <c r="O31" s="170">
        <v>2</v>
      </c>
      <c r="AA31" s="146">
        <v>1</v>
      </c>
      <c r="AB31" s="146">
        <v>1</v>
      </c>
      <c r="AC31" s="146">
        <v>1</v>
      </c>
      <c r="AZ31" s="146">
        <v>1</v>
      </c>
      <c r="BA31" s="146">
        <f>IF(AZ31=1,G31,0)</f>
        <v>0</v>
      </c>
      <c r="BB31" s="146">
        <f>IF(AZ31=2,G31,0)</f>
        <v>0</v>
      </c>
      <c r="BC31" s="146">
        <f>IF(AZ31=3,G31,0)</f>
        <v>0</v>
      </c>
      <c r="BD31" s="146">
        <f>IF(AZ31=4,G31,0)</f>
        <v>0</v>
      </c>
      <c r="BE31" s="146">
        <f>IF(AZ31=5,G31,0)</f>
        <v>0</v>
      </c>
      <c r="CA31" s="177">
        <v>1</v>
      </c>
      <c r="CB31" s="177">
        <v>1</v>
      </c>
      <c r="CZ31" s="146">
        <v>0</v>
      </c>
    </row>
    <row r="32" spans="1:104" x14ac:dyDescent="0.25">
      <c r="A32" s="178"/>
      <c r="B32" s="180"/>
      <c r="C32" s="224" t="s">
        <v>118</v>
      </c>
      <c r="D32" s="225"/>
      <c r="E32" s="181">
        <v>38.840000000000003</v>
      </c>
      <c r="F32" s="182"/>
      <c r="G32" s="183"/>
      <c r="M32" s="179" t="s">
        <v>118</v>
      </c>
      <c r="O32" s="170"/>
    </row>
    <row r="33" spans="1:104" x14ac:dyDescent="0.25">
      <c r="A33" s="171">
        <v>13</v>
      </c>
      <c r="B33" s="172" t="s">
        <v>119</v>
      </c>
      <c r="C33" s="173" t="s">
        <v>120</v>
      </c>
      <c r="D33" s="174" t="s">
        <v>109</v>
      </c>
      <c r="E33" s="175">
        <v>12.288</v>
      </c>
      <c r="F33" s="175"/>
      <c r="G33" s="176">
        <f>E33*F33</f>
        <v>0</v>
      </c>
      <c r="O33" s="170">
        <v>2</v>
      </c>
      <c r="AA33" s="146">
        <v>1</v>
      </c>
      <c r="AB33" s="146">
        <v>1</v>
      </c>
      <c r="AC33" s="146">
        <v>1</v>
      </c>
      <c r="AZ33" s="146">
        <v>1</v>
      </c>
      <c r="BA33" s="146">
        <f>IF(AZ33=1,G33,0)</f>
        <v>0</v>
      </c>
      <c r="BB33" s="146">
        <f>IF(AZ33=2,G33,0)</f>
        <v>0</v>
      </c>
      <c r="BC33" s="146">
        <f>IF(AZ33=3,G33,0)</f>
        <v>0</v>
      </c>
      <c r="BD33" s="146">
        <f>IF(AZ33=4,G33,0)</f>
        <v>0</v>
      </c>
      <c r="BE33" s="146">
        <f>IF(AZ33=5,G33,0)</f>
        <v>0</v>
      </c>
      <c r="CA33" s="177">
        <v>1</v>
      </c>
      <c r="CB33" s="177">
        <v>1</v>
      </c>
      <c r="CZ33" s="146">
        <v>0</v>
      </c>
    </row>
    <row r="34" spans="1:104" x14ac:dyDescent="0.25">
      <c r="A34" s="171">
        <v>14</v>
      </c>
      <c r="B34" s="172" t="s">
        <v>121</v>
      </c>
      <c r="C34" s="173" t="s">
        <v>122</v>
      </c>
      <c r="D34" s="174" t="s">
        <v>81</v>
      </c>
      <c r="E34" s="175">
        <v>102.4</v>
      </c>
      <c r="F34" s="175"/>
      <c r="G34" s="176">
        <f>E34*F34</f>
        <v>0</v>
      </c>
      <c r="O34" s="170">
        <v>2</v>
      </c>
      <c r="AA34" s="146">
        <v>1</v>
      </c>
      <c r="AB34" s="146">
        <v>1</v>
      </c>
      <c r="AC34" s="146">
        <v>1</v>
      </c>
      <c r="AZ34" s="146">
        <v>1</v>
      </c>
      <c r="BA34" s="146">
        <f>IF(AZ34=1,G34,0)</f>
        <v>0</v>
      </c>
      <c r="BB34" s="146">
        <f>IF(AZ34=2,G34,0)</f>
        <v>0</v>
      </c>
      <c r="BC34" s="146">
        <f>IF(AZ34=3,G34,0)</f>
        <v>0</v>
      </c>
      <c r="BD34" s="146">
        <f>IF(AZ34=4,G34,0)</f>
        <v>0</v>
      </c>
      <c r="BE34" s="146">
        <f>IF(AZ34=5,G34,0)</f>
        <v>0</v>
      </c>
      <c r="CA34" s="177">
        <v>1</v>
      </c>
      <c r="CB34" s="177">
        <v>1</v>
      </c>
      <c r="CZ34" s="146">
        <v>0</v>
      </c>
    </row>
    <row r="35" spans="1:104" x14ac:dyDescent="0.25">
      <c r="A35" s="171">
        <v>15</v>
      </c>
      <c r="B35" s="172" t="s">
        <v>123</v>
      </c>
      <c r="C35" s="173" t="s">
        <v>124</v>
      </c>
      <c r="D35" s="174" t="s">
        <v>81</v>
      </c>
      <c r="E35" s="175">
        <v>15.94</v>
      </c>
      <c r="F35" s="175"/>
      <c r="G35" s="176">
        <f>E35*F35</f>
        <v>0</v>
      </c>
      <c r="O35" s="170">
        <v>2</v>
      </c>
      <c r="AA35" s="146">
        <v>1</v>
      </c>
      <c r="AB35" s="146">
        <v>1</v>
      </c>
      <c r="AC35" s="146">
        <v>1</v>
      </c>
      <c r="AZ35" s="146">
        <v>1</v>
      </c>
      <c r="BA35" s="146">
        <f>IF(AZ35=1,G35,0)</f>
        <v>0</v>
      </c>
      <c r="BB35" s="146">
        <f>IF(AZ35=2,G35,0)</f>
        <v>0</v>
      </c>
      <c r="BC35" s="146">
        <f>IF(AZ35=3,G35,0)</f>
        <v>0</v>
      </c>
      <c r="BD35" s="146">
        <f>IF(AZ35=4,G35,0)</f>
        <v>0</v>
      </c>
      <c r="BE35" s="146">
        <f>IF(AZ35=5,G35,0)</f>
        <v>0</v>
      </c>
      <c r="CA35" s="177">
        <v>1</v>
      </c>
      <c r="CB35" s="177">
        <v>1</v>
      </c>
      <c r="CZ35" s="146">
        <v>0</v>
      </c>
    </row>
    <row r="36" spans="1:104" x14ac:dyDescent="0.25">
      <c r="A36" s="178"/>
      <c r="B36" s="180"/>
      <c r="C36" s="224" t="s">
        <v>125</v>
      </c>
      <c r="D36" s="225"/>
      <c r="E36" s="181">
        <v>15.94</v>
      </c>
      <c r="F36" s="182"/>
      <c r="G36" s="183"/>
      <c r="M36" s="179" t="s">
        <v>125</v>
      </c>
      <c r="O36" s="170"/>
    </row>
    <row r="37" spans="1:104" x14ac:dyDescent="0.25">
      <c r="A37" s="171">
        <v>16</v>
      </c>
      <c r="B37" s="172" t="s">
        <v>126</v>
      </c>
      <c r="C37" s="173" t="s">
        <v>127</v>
      </c>
      <c r="D37" s="174" t="s">
        <v>81</v>
      </c>
      <c r="E37" s="175">
        <v>102.4</v>
      </c>
      <c r="F37" s="175"/>
      <c r="G37" s="176">
        <f>E37*F37</f>
        <v>0</v>
      </c>
      <c r="O37" s="170">
        <v>2</v>
      </c>
      <c r="AA37" s="146">
        <v>1</v>
      </c>
      <c r="AB37" s="146">
        <v>1</v>
      </c>
      <c r="AC37" s="146">
        <v>1</v>
      </c>
      <c r="AZ37" s="146">
        <v>1</v>
      </c>
      <c r="BA37" s="146">
        <f>IF(AZ37=1,G37,0)</f>
        <v>0</v>
      </c>
      <c r="BB37" s="146">
        <f>IF(AZ37=2,G37,0)</f>
        <v>0</v>
      </c>
      <c r="BC37" s="146">
        <f>IF(AZ37=3,G37,0)</f>
        <v>0</v>
      </c>
      <c r="BD37" s="146">
        <f>IF(AZ37=4,G37,0)</f>
        <v>0</v>
      </c>
      <c r="BE37" s="146">
        <f>IF(AZ37=5,G37,0)</f>
        <v>0</v>
      </c>
      <c r="CA37" s="177">
        <v>1</v>
      </c>
      <c r="CB37" s="177">
        <v>1</v>
      </c>
      <c r="CZ37" s="146">
        <v>0</v>
      </c>
    </row>
    <row r="38" spans="1:104" x14ac:dyDescent="0.25">
      <c r="A38" s="178"/>
      <c r="B38" s="180"/>
      <c r="C38" s="224" t="s">
        <v>128</v>
      </c>
      <c r="D38" s="225"/>
      <c r="E38" s="181">
        <v>102.4</v>
      </c>
      <c r="F38" s="182"/>
      <c r="G38" s="183"/>
      <c r="M38" s="179" t="s">
        <v>128</v>
      </c>
      <c r="O38" s="170"/>
    </row>
    <row r="39" spans="1:104" x14ac:dyDescent="0.25">
      <c r="A39" s="171">
        <v>17</v>
      </c>
      <c r="B39" s="172" t="s">
        <v>129</v>
      </c>
      <c r="C39" s="173" t="s">
        <v>130</v>
      </c>
      <c r="D39" s="174" t="s">
        <v>81</v>
      </c>
      <c r="E39" s="175">
        <v>102.4</v>
      </c>
      <c r="F39" s="175"/>
      <c r="G39" s="176">
        <f>E39*F39</f>
        <v>0</v>
      </c>
      <c r="O39" s="170">
        <v>2</v>
      </c>
      <c r="AA39" s="146">
        <v>1</v>
      </c>
      <c r="AB39" s="146">
        <v>1</v>
      </c>
      <c r="AC39" s="146">
        <v>1</v>
      </c>
      <c r="AZ39" s="146">
        <v>1</v>
      </c>
      <c r="BA39" s="146">
        <f>IF(AZ39=1,G39,0)</f>
        <v>0</v>
      </c>
      <c r="BB39" s="146">
        <f>IF(AZ39=2,G39,0)</f>
        <v>0</v>
      </c>
      <c r="BC39" s="146">
        <f>IF(AZ39=3,G39,0)</f>
        <v>0</v>
      </c>
      <c r="BD39" s="146">
        <f>IF(AZ39=4,G39,0)</f>
        <v>0</v>
      </c>
      <c r="BE39" s="146">
        <f>IF(AZ39=5,G39,0)</f>
        <v>0</v>
      </c>
      <c r="CA39" s="177">
        <v>1</v>
      </c>
      <c r="CB39" s="177">
        <v>1</v>
      </c>
      <c r="CZ39" s="146">
        <v>0</v>
      </c>
    </row>
    <row r="40" spans="1:104" x14ac:dyDescent="0.25">
      <c r="A40" s="171">
        <v>18</v>
      </c>
      <c r="B40" s="172" t="s">
        <v>131</v>
      </c>
      <c r="C40" s="173" t="s">
        <v>132</v>
      </c>
      <c r="D40" s="174" t="s">
        <v>81</v>
      </c>
      <c r="E40" s="175">
        <v>102.4</v>
      </c>
      <c r="F40" s="175"/>
      <c r="G40" s="176">
        <f>E40*F40</f>
        <v>0</v>
      </c>
      <c r="O40" s="170">
        <v>2</v>
      </c>
      <c r="AA40" s="146">
        <v>1</v>
      </c>
      <c r="AB40" s="146">
        <v>1</v>
      </c>
      <c r="AC40" s="146">
        <v>1</v>
      </c>
      <c r="AZ40" s="146">
        <v>1</v>
      </c>
      <c r="BA40" s="146">
        <f>IF(AZ40=1,G40,0)</f>
        <v>0</v>
      </c>
      <c r="BB40" s="146">
        <f>IF(AZ40=2,G40,0)</f>
        <v>0</v>
      </c>
      <c r="BC40" s="146">
        <f>IF(AZ40=3,G40,0)</f>
        <v>0</v>
      </c>
      <c r="BD40" s="146">
        <f>IF(AZ40=4,G40,0)</f>
        <v>0</v>
      </c>
      <c r="BE40" s="146">
        <f>IF(AZ40=5,G40,0)</f>
        <v>0</v>
      </c>
      <c r="CA40" s="177">
        <v>1</v>
      </c>
      <c r="CB40" s="177">
        <v>1</v>
      </c>
      <c r="CZ40" s="146">
        <v>0</v>
      </c>
    </row>
    <row r="41" spans="1:104" x14ac:dyDescent="0.25">
      <c r="A41" s="171">
        <v>19</v>
      </c>
      <c r="B41" s="172" t="s">
        <v>133</v>
      </c>
      <c r="C41" s="173" t="s">
        <v>134</v>
      </c>
      <c r="D41" s="174" t="s">
        <v>135</v>
      </c>
      <c r="E41" s="175">
        <v>3.3792</v>
      </c>
      <c r="F41" s="175"/>
      <c r="G41" s="176">
        <f>E41*F41</f>
        <v>0</v>
      </c>
      <c r="O41" s="170">
        <v>2</v>
      </c>
      <c r="AA41" s="146">
        <v>3</v>
      </c>
      <c r="AB41" s="146">
        <v>1</v>
      </c>
      <c r="AC41" s="146">
        <v>572400</v>
      </c>
      <c r="AZ41" s="146">
        <v>1</v>
      </c>
      <c r="BA41" s="146">
        <f>IF(AZ41=1,G41,0)</f>
        <v>0</v>
      </c>
      <c r="BB41" s="146">
        <f>IF(AZ41=2,G41,0)</f>
        <v>0</v>
      </c>
      <c r="BC41" s="146">
        <f>IF(AZ41=3,G41,0)</f>
        <v>0</v>
      </c>
      <c r="BD41" s="146">
        <f>IF(AZ41=4,G41,0)</f>
        <v>0</v>
      </c>
      <c r="BE41" s="146">
        <f>IF(AZ41=5,G41,0)</f>
        <v>0</v>
      </c>
      <c r="CA41" s="177">
        <v>3</v>
      </c>
      <c r="CB41" s="177">
        <v>1</v>
      </c>
      <c r="CZ41" s="146">
        <v>9.9999999999944599E-4</v>
      </c>
    </row>
    <row r="42" spans="1:104" x14ac:dyDescent="0.25">
      <c r="A42" s="178"/>
      <c r="B42" s="180"/>
      <c r="C42" s="224" t="s">
        <v>136</v>
      </c>
      <c r="D42" s="225"/>
      <c r="E42" s="181">
        <v>3.3792</v>
      </c>
      <c r="F42" s="182"/>
      <c r="G42" s="183"/>
      <c r="M42" s="179" t="s">
        <v>136</v>
      </c>
      <c r="O42" s="170"/>
    </row>
    <row r="43" spans="1:104" x14ac:dyDescent="0.25">
      <c r="A43" s="184"/>
      <c r="B43" s="185" t="s">
        <v>77</v>
      </c>
      <c r="C43" s="186" t="str">
        <f>CONCATENATE(B7," ",C7)</f>
        <v>1 Zemní práce</v>
      </c>
      <c r="D43" s="187"/>
      <c r="E43" s="188"/>
      <c r="F43" s="189"/>
      <c r="G43" s="190">
        <f>SUM(G7:G42)</f>
        <v>0</v>
      </c>
      <c r="O43" s="170">
        <v>4</v>
      </c>
      <c r="BA43" s="191">
        <f>SUM(BA7:BA42)</f>
        <v>0</v>
      </c>
      <c r="BB43" s="191">
        <f>SUM(BB7:BB42)</f>
        <v>0</v>
      </c>
      <c r="BC43" s="191">
        <f>SUM(BC7:BC42)</f>
        <v>0</v>
      </c>
      <c r="BD43" s="191">
        <f>SUM(BD7:BD42)</f>
        <v>0</v>
      </c>
      <c r="BE43" s="191">
        <f>SUM(BE7:BE42)</f>
        <v>0</v>
      </c>
    </row>
    <row r="44" spans="1:104" x14ac:dyDescent="0.25">
      <c r="A44" s="163" t="s">
        <v>74</v>
      </c>
      <c r="B44" s="164" t="s">
        <v>137</v>
      </c>
      <c r="C44" s="165" t="s">
        <v>138</v>
      </c>
      <c r="D44" s="166"/>
      <c r="E44" s="167"/>
      <c r="F44" s="167"/>
      <c r="G44" s="168"/>
      <c r="H44" s="169"/>
      <c r="I44" s="169"/>
      <c r="O44" s="170">
        <v>1</v>
      </c>
    </row>
    <row r="45" spans="1:104" ht="20.399999999999999" x14ac:dyDescent="0.25">
      <c r="A45" s="171">
        <v>20</v>
      </c>
      <c r="B45" s="172" t="s">
        <v>139</v>
      </c>
      <c r="C45" s="173" t="s">
        <v>140</v>
      </c>
      <c r="D45" s="174" t="s">
        <v>81</v>
      </c>
      <c r="E45" s="175">
        <v>4.9000000000000004</v>
      </c>
      <c r="F45" s="175"/>
      <c r="G45" s="176">
        <f>E45*F45</f>
        <v>0</v>
      </c>
      <c r="O45" s="170">
        <v>2</v>
      </c>
      <c r="AA45" s="146">
        <v>1</v>
      </c>
      <c r="AB45" s="146">
        <v>1</v>
      </c>
      <c r="AC45" s="146">
        <v>1</v>
      </c>
      <c r="AZ45" s="146">
        <v>1</v>
      </c>
      <c r="BA45" s="146">
        <f>IF(AZ45=1,G45,0)</f>
        <v>0</v>
      </c>
      <c r="BB45" s="146">
        <f>IF(AZ45=2,G45,0)</f>
        <v>0</v>
      </c>
      <c r="BC45" s="146">
        <f>IF(AZ45=3,G45,0)</f>
        <v>0</v>
      </c>
      <c r="BD45" s="146">
        <f>IF(AZ45=4,G45,0)</f>
        <v>0</v>
      </c>
      <c r="BE45" s="146">
        <f>IF(AZ45=5,G45,0)</f>
        <v>0</v>
      </c>
      <c r="CA45" s="177">
        <v>1</v>
      </c>
      <c r="CB45" s="177">
        <v>1</v>
      </c>
      <c r="CZ45" s="146">
        <v>0.44099999999980399</v>
      </c>
    </row>
    <row r="46" spans="1:104" ht="20.399999999999999" x14ac:dyDescent="0.25">
      <c r="A46" s="171">
        <v>21</v>
      </c>
      <c r="B46" s="172" t="s">
        <v>141</v>
      </c>
      <c r="C46" s="173" t="s">
        <v>142</v>
      </c>
      <c r="D46" s="174" t="s">
        <v>81</v>
      </c>
      <c r="E46" s="175">
        <v>11.04</v>
      </c>
      <c r="F46" s="175"/>
      <c r="G46" s="176">
        <f>E46*F46</f>
        <v>0</v>
      </c>
      <c r="O46" s="170">
        <v>2</v>
      </c>
      <c r="AA46" s="146">
        <v>1</v>
      </c>
      <c r="AB46" s="146">
        <v>1</v>
      </c>
      <c r="AC46" s="146">
        <v>1</v>
      </c>
      <c r="AZ46" s="146">
        <v>1</v>
      </c>
      <c r="BA46" s="146">
        <f>IF(AZ46=1,G46,0)</f>
        <v>0</v>
      </c>
      <c r="BB46" s="146">
        <f>IF(AZ46=2,G46,0)</f>
        <v>0</v>
      </c>
      <c r="BC46" s="146">
        <f>IF(AZ46=3,G46,0)</f>
        <v>0</v>
      </c>
      <c r="BD46" s="146">
        <f>IF(AZ46=4,G46,0)</f>
        <v>0</v>
      </c>
      <c r="BE46" s="146">
        <f>IF(AZ46=5,G46,0)</f>
        <v>0</v>
      </c>
      <c r="CA46" s="177">
        <v>1</v>
      </c>
      <c r="CB46" s="177">
        <v>1</v>
      </c>
      <c r="CZ46" s="146">
        <v>0.44099999999980399</v>
      </c>
    </row>
    <row r="47" spans="1:104" x14ac:dyDescent="0.25">
      <c r="A47" s="178"/>
      <c r="B47" s="180"/>
      <c r="C47" s="224" t="s">
        <v>87</v>
      </c>
      <c r="D47" s="225"/>
      <c r="E47" s="181">
        <v>11.04</v>
      </c>
      <c r="F47" s="182"/>
      <c r="G47" s="183"/>
      <c r="M47" s="179" t="s">
        <v>87</v>
      </c>
      <c r="O47" s="170"/>
    </row>
    <row r="48" spans="1:104" ht="20.399999999999999" x14ac:dyDescent="0.25">
      <c r="A48" s="171">
        <v>22</v>
      </c>
      <c r="B48" s="172" t="s">
        <v>143</v>
      </c>
      <c r="C48" s="173" t="s">
        <v>144</v>
      </c>
      <c r="D48" s="174" t="s">
        <v>81</v>
      </c>
      <c r="E48" s="175">
        <v>219.25</v>
      </c>
      <c r="F48" s="175"/>
      <c r="G48" s="176">
        <f>E48*F48</f>
        <v>0</v>
      </c>
      <c r="O48" s="170">
        <v>2</v>
      </c>
      <c r="AA48" s="146">
        <v>1</v>
      </c>
      <c r="AB48" s="146">
        <v>1</v>
      </c>
      <c r="AC48" s="146">
        <v>1</v>
      </c>
      <c r="AZ48" s="146">
        <v>1</v>
      </c>
      <c r="BA48" s="146">
        <f>IF(AZ48=1,G48,0)</f>
        <v>0</v>
      </c>
      <c r="BB48" s="146">
        <f>IF(AZ48=2,G48,0)</f>
        <v>0</v>
      </c>
      <c r="BC48" s="146">
        <f>IF(AZ48=3,G48,0)</f>
        <v>0</v>
      </c>
      <c r="BD48" s="146">
        <f>IF(AZ48=4,G48,0)</f>
        <v>0</v>
      </c>
      <c r="BE48" s="146">
        <f>IF(AZ48=5,G48,0)</f>
        <v>0</v>
      </c>
      <c r="CA48" s="177">
        <v>1</v>
      </c>
      <c r="CB48" s="177">
        <v>1</v>
      </c>
      <c r="CZ48" s="146">
        <v>0.21100000000001301</v>
      </c>
    </row>
    <row r="49" spans="1:104" x14ac:dyDescent="0.25">
      <c r="A49" s="178"/>
      <c r="B49" s="180"/>
      <c r="C49" s="224" t="s">
        <v>96</v>
      </c>
      <c r="D49" s="225"/>
      <c r="E49" s="181">
        <v>0</v>
      </c>
      <c r="F49" s="182"/>
      <c r="G49" s="183"/>
      <c r="M49" s="179" t="s">
        <v>96</v>
      </c>
      <c r="O49" s="170"/>
    </row>
    <row r="50" spans="1:104" x14ac:dyDescent="0.25">
      <c r="A50" s="178"/>
      <c r="B50" s="180"/>
      <c r="C50" s="224" t="s">
        <v>97</v>
      </c>
      <c r="D50" s="225"/>
      <c r="E50" s="181">
        <v>219.25</v>
      </c>
      <c r="F50" s="182"/>
      <c r="G50" s="183"/>
      <c r="M50" s="179" t="s">
        <v>97</v>
      </c>
      <c r="O50" s="170"/>
    </row>
    <row r="51" spans="1:104" x14ac:dyDescent="0.25">
      <c r="A51" s="171">
        <v>23</v>
      </c>
      <c r="B51" s="172" t="s">
        <v>145</v>
      </c>
      <c r="C51" s="173" t="s">
        <v>146</v>
      </c>
      <c r="D51" s="174" t="s">
        <v>81</v>
      </c>
      <c r="E51" s="175">
        <v>877</v>
      </c>
      <c r="F51" s="175"/>
      <c r="G51" s="176">
        <f>E51*F51</f>
        <v>0</v>
      </c>
      <c r="O51" s="170">
        <v>2</v>
      </c>
      <c r="AA51" s="146">
        <v>1</v>
      </c>
      <c r="AB51" s="146">
        <v>1</v>
      </c>
      <c r="AC51" s="146">
        <v>1</v>
      </c>
      <c r="AZ51" s="146">
        <v>1</v>
      </c>
      <c r="BA51" s="146">
        <f>IF(AZ51=1,G51,0)</f>
        <v>0</v>
      </c>
      <c r="BB51" s="146">
        <f>IF(AZ51=2,G51,0)</f>
        <v>0</v>
      </c>
      <c r="BC51" s="146">
        <f>IF(AZ51=3,G51,0)</f>
        <v>0</v>
      </c>
      <c r="BD51" s="146">
        <f>IF(AZ51=4,G51,0)</f>
        <v>0</v>
      </c>
      <c r="BE51" s="146">
        <f>IF(AZ51=5,G51,0)</f>
        <v>0</v>
      </c>
      <c r="CA51" s="177">
        <v>1</v>
      </c>
      <c r="CB51" s="177">
        <v>1</v>
      </c>
      <c r="CZ51" s="146">
        <v>3.4000000000000702E-4</v>
      </c>
    </row>
    <row r="52" spans="1:104" x14ac:dyDescent="0.25">
      <c r="A52" s="171">
        <v>24</v>
      </c>
      <c r="B52" s="172" t="s">
        <v>147</v>
      </c>
      <c r="C52" s="173" t="s">
        <v>148</v>
      </c>
      <c r="D52" s="174" t="s">
        <v>81</v>
      </c>
      <c r="E52" s="175">
        <v>219.25</v>
      </c>
      <c r="F52" s="175"/>
      <c r="G52" s="176">
        <f>E52*F52</f>
        <v>0</v>
      </c>
      <c r="O52" s="170">
        <v>2</v>
      </c>
      <c r="AA52" s="146">
        <v>1</v>
      </c>
      <c r="AB52" s="146">
        <v>1</v>
      </c>
      <c r="AC52" s="146">
        <v>1</v>
      </c>
      <c r="AZ52" s="146">
        <v>1</v>
      </c>
      <c r="BA52" s="146">
        <f>IF(AZ52=1,G52,0)</f>
        <v>0</v>
      </c>
      <c r="BB52" s="146">
        <f>IF(AZ52=2,G52,0)</f>
        <v>0</v>
      </c>
      <c r="BC52" s="146">
        <f>IF(AZ52=3,G52,0)</f>
        <v>0</v>
      </c>
      <c r="BD52" s="146">
        <f>IF(AZ52=4,G52,0)</f>
        <v>0</v>
      </c>
      <c r="BE52" s="146">
        <f>IF(AZ52=5,G52,0)</f>
        <v>0</v>
      </c>
      <c r="CA52" s="177">
        <v>1</v>
      </c>
      <c r="CB52" s="177">
        <v>1</v>
      </c>
      <c r="CZ52" s="146">
        <v>7.0999999999976605E-4</v>
      </c>
    </row>
    <row r="53" spans="1:104" x14ac:dyDescent="0.25">
      <c r="A53" s="178"/>
      <c r="B53" s="180"/>
      <c r="C53" s="224" t="s">
        <v>96</v>
      </c>
      <c r="D53" s="225"/>
      <c r="E53" s="181">
        <v>0</v>
      </c>
      <c r="F53" s="182"/>
      <c r="G53" s="183"/>
      <c r="M53" s="179" t="s">
        <v>96</v>
      </c>
      <c r="O53" s="170"/>
    </row>
    <row r="54" spans="1:104" x14ac:dyDescent="0.25">
      <c r="A54" s="178"/>
      <c r="B54" s="180"/>
      <c r="C54" s="224" t="s">
        <v>97</v>
      </c>
      <c r="D54" s="225"/>
      <c r="E54" s="181">
        <v>219.25</v>
      </c>
      <c r="F54" s="182"/>
      <c r="G54" s="183"/>
      <c r="M54" s="179" t="s">
        <v>97</v>
      </c>
      <c r="O54" s="170"/>
    </row>
    <row r="55" spans="1:104" x14ac:dyDescent="0.25">
      <c r="A55" s="171">
        <v>25</v>
      </c>
      <c r="B55" s="172" t="s">
        <v>149</v>
      </c>
      <c r="C55" s="173" t="s">
        <v>150</v>
      </c>
      <c r="D55" s="174" t="s">
        <v>81</v>
      </c>
      <c r="E55" s="175">
        <v>877</v>
      </c>
      <c r="F55" s="175"/>
      <c r="G55" s="176">
        <f>E55*F55</f>
        <v>0</v>
      </c>
      <c r="O55" s="170">
        <v>2</v>
      </c>
      <c r="AA55" s="146">
        <v>1</v>
      </c>
      <c r="AB55" s="146">
        <v>1</v>
      </c>
      <c r="AC55" s="146">
        <v>1</v>
      </c>
      <c r="AZ55" s="146">
        <v>1</v>
      </c>
      <c r="BA55" s="146">
        <f>IF(AZ55=1,G55,0)</f>
        <v>0</v>
      </c>
      <c r="BB55" s="146">
        <f>IF(AZ55=2,G55,0)</f>
        <v>0</v>
      </c>
      <c r="BC55" s="146">
        <f>IF(AZ55=3,G55,0)</f>
        <v>0</v>
      </c>
      <c r="BD55" s="146">
        <f>IF(AZ55=4,G55,0)</f>
        <v>0</v>
      </c>
      <c r="BE55" s="146">
        <f>IF(AZ55=5,G55,0)</f>
        <v>0</v>
      </c>
      <c r="CA55" s="177">
        <v>1</v>
      </c>
      <c r="CB55" s="177">
        <v>1</v>
      </c>
      <c r="CZ55" s="146">
        <v>0.12715000000002899</v>
      </c>
    </row>
    <row r="56" spans="1:104" x14ac:dyDescent="0.25">
      <c r="A56" s="171">
        <v>26</v>
      </c>
      <c r="B56" s="172" t="s">
        <v>151</v>
      </c>
      <c r="C56" s="173" t="s">
        <v>152</v>
      </c>
      <c r="D56" s="174" t="s">
        <v>81</v>
      </c>
      <c r="E56" s="175">
        <v>12.6218</v>
      </c>
      <c r="F56" s="175"/>
      <c r="G56" s="176">
        <f>E56*F56</f>
        <v>0</v>
      </c>
      <c r="O56" s="170">
        <v>2</v>
      </c>
      <c r="AA56" s="146">
        <v>1</v>
      </c>
      <c r="AB56" s="146">
        <v>1</v>
      </c>
      <c r="AC56" s="146">
        <v>1</v>
      </c>
      <c r="AZ56" s="146">
        <v>1</v>
      </c>
      <c r="BA56" s="146">
        <f>IF(AZ56=1,G56,0)</f>
        <v>0</v>
      </c>
      <c r="BB56" s="146">
        <f>IF(AZ56=2,G56,0)</f>
        <v>0</v>
      </c>
      <c r="BC56" s="146">
        <f>IF(AZ56=3,G56,0)</f>
        <v>0</v>
      </c>
      <c r="BD56" s="146">
        <f>IF(AZ56=4,G56,0)</f>
        <v>0</v>
      </c>
      <c r="BE56" s="146">
        <f>IF(AZ56=5,G56,0)</f>
        <v>0</v>
      </c>
      <c r="CA56" s="177">
        <v>1</v>
      </c>
      <c r="CB56" s="177">
        <v>1</v>
      </c>
      <c r="CZ56" s="146">
        <v>0.110000000000014</v>
      </c>
    </row>
    <row r="57" spans="1:104" x14ac:dyDescent="0.25">
      <c r="A57" s="178"/>
      <c r="B57" s="180"/>
      <c r="C57" s="224" t="s">
        <v>87</v>
      </c>
      <c r="D57" s="225"/>
      <c r="E57" s="181">
        <v>11.04</v>
      </c>
      <c r="F57" s="182"/>
      <c r="G57" s="183"/>
      <c r="M57" s="179" t="s">
        <v>87</v>
      </c>
      <c r="O57" s="170"/>
    </row>
    <row r="58" spans="1:104" x14ac:dyDescent="0.25">
      <c r="A58" s="178"/>
      <c r="B58" s="180"/>
      <c r="C58" s="224" t="s">
        <v>88</v>
      </c>
      <c r="D58" s="225"/>
      <c r="E58" s="181">
        <v>1.5818000000000001</v>
      </c>
      <c r="F58" s="182"/>
      <c r="G58" s="183"/>
      <c r="M58" s="179" t="s">
        <v>88</v>
      </c>
      <c r="O58" s="170"/>
    </row>
    <row r="59" spans="1:104" x14ac:dyDescent="0.25">
      <c r="A59" s="171">
        <v>27</v>
      </c>
      <c r="B59" s="172" t="s">
        <v>153</v>
      </c>
      <c r="C59" s="173" t="s">
        <v>154</v>
      </c>
      <c r="D59" s="174" t="s">
        <v>81</v>
      </c>
      <c r="E59" s="175">
        <v>4.9000000000000004</v>
      </c>
      <c r="F59" s="175"/>
      <c r="G59" s="176">
        <f>E59*F59</f>
        <v>0</v>
      </c>
      <c r="O59" s="170">
        <v>2</v>
      </c>
      <c r="AA59" s="146">
        <v>1</v>
      </c>
      <c r="AB59" s="146">
        <v>1</v>
      </c>
      <c r="AC59" s="146">
        <v>1</v>
      </c>
      <c r="AZ59" s="146">
        <v>1</v>
      </c>
      <c r="BA59" s="146">
        <f>IF(AZ59=1,G59,0)</f>
        <v>0</v>
      </c>
      <c r="BB59" s="146">
        <f>IF(AZ59=2,G59,0)</f>
        <v>0</v>
      </c>
      <c r="BC59" s="146">
        <f>IF(AZ59=3,G59,0)</f>
        <v>0</v>
      </c>
      <c r="BD59" s="146">
        <f>IF(AZ59=4,G59,0)</f>
        <v>0</v>
      </c>
      <c r="BE59" s="146">
        <f>IF(AZ59=5,G59,0)</f>
        <v>0</v>
      </c>
      <c r="CA59" s="177">
        <v>1</v>
      </c>
      <c r="CB59" s="177">
        <v>1</v>
      </c>
      <c r="CZ59" s="146">
        <v>7.2000000000002701E-2</v>
      </c>
    </row>
    <row r="60" spans="1:104" x14ac:dyDescent="0.25">
      <c r="A60" s="178"/>
      <c r="B60" s="180"/>
      <c r="C60" s="224" t="s">
        <v>82</v>
      </c>
      <c r="D60" s="225"/>
      <c r="E60" s="181">
        <v>3.15</v>
      </c>
      <c r="F60" s="182"/>
      <c r="G60" s="183"/>
      <c r="M60" s="179" t="s">
        <v>82</v>
      </c>
      <c r="O60" s="170"/>
    </row>
    <row r="61" spans="1:104" x14ac:dyDescent="0.25">
      <c r="A61" s="178"/>
      <c r="B61" s="180"/>
      <c r="C61" s="224" t="s">
        <v>83</v>
      </c>
      <c r="D61" s="225"/>
      <c r="E61" s="181">
        <v>1.75</v>
      </c>
      <c r="F61" s="182"/>
      <c r="G61" s="183"/>
      <c r="M61" s="179" t="s">
        <v>83</v>
      </c>
      <c r="O61" s="170"/>
    </row>
    <row r="62" spans="1:104" x14ac:dyDescent="0.25">
      <c r="A62" s="171">
        <v>28</v>
      </c>
      <c r="B62" s="172" t="s">
        <v>155</v>
      </c>
      <c r="C62" s="173" t="s">
        <v>156</v>
      </c>
      <c r="D62" s="174" t="s">
        <v>102</v>
      </c>
      <c r="E62" s="175">
        <v>64.349999999999994</v>
      </c>
      <c r="F62" s="175"/>
      <c r="G62" s="176">
        <f>E62*F62</f>
        <v>0</v>
      </c>
      <c r="O62" s="170">
        <v>2</v>
      </c>
      <c r="AA62" s="146">
        <v>1</v>
      </c>
      <c r="AB62" s="146">
        <v>1</v>
      </c>
      <c r="AC62" s="146">
        <v>1</v>
      </c>
      <c r="AZ62" s="146">
        <v>1</v>
      </c>
      <c r="BA62" s="146">
        <f>IF(AZ62=1,G62,0)</f>
        <v>0</v>
      </c>
      <c r="BB62" s="146">
        <f>IF(AZ62=2,G62,0)</f>
        <v>0</v>
      </c>
      <c r="BC62" s="146">
        <f>IF(AZ62=3,G62,0)</f>
        <v>0</v>
      </c>
      <c r="BD62" s="146">
        <f>IF(AZ62=4,G62,0)</f>
        <v>0</v>
      </c>
      <c r="BE62" s="146">
        <f>IF(AZ62=5,G62,0)</f>
        <v>0</v>
      </c>
      <c r="CA62" s="177">
        <v>1</v>
      </c>
      <c r="CB62" s="177">
        <v>1</v>
      </c>
      <c r="CZ62" s="146">
        <v>2.2400000000004599E-3</v>
      </c>
    </row>
    <row r="63" spans="1:104" x14ac:dyDescent="0.25">
      <c r="A63" s="178"/>
      <c r="B63" s="180"/>
      <c r="C63" s="224" t="s">
        <v>157</v>
      </c>
      <c r="D63" s="225"/>
      <c r="E63" s="181">
        <v>64.349999999999994</v>
      </c>
      <c r="F63" s="182"/>
      <c r="G63" s="183"/>
      <c r="M63" s="179" t="s">
        <v>157</v>
      </c>
      <c r="O63" s="170"/>
    </row>
    <row r="64" spans="1:104" x14ac:dyDescent="0.25">
      <c r="A64" s="184"/>
      <c r="B64" s="185" t="s">
        <v>77</v>
      </c>
      <c r="C64" s="186" t="str">
        <f>CONCATENATE(B44," ",C44)</f>
        <v>5 Komunikace</v>
      </c>
      <c r="D64" s="187"/>
      <c r="E64" s="188"/>
      <c r="F64" s="189"/>
      <c r="G64" s="190">
        <f>SUM(G44:G63)</f>
        <v>0</v>
      </c>
      <c r="O64" s="170">
        <v>4</v>
      </c>
      <c r="BA64" s="191">
        <f>SUM(BA44:BA63)</f>
        <v>0</v>
      </c>
      <c r="BB64" s="191">
        <f>SUM(BB44:BB63)</f>
        <v>0</v>
      </c>
      <c r="BC64" s="191">
        <f>SUM(BC44:BC63)</f>
        <v>0</v>
      </c>
      <c r="BD64" s="191">
        <f>SUM(BD44:BD63)</f>
        <v>0</v>
      </c>
      <c r="BE64" s="191">
        <f>SUM(BE44:BE63)</f>
        <v>0</v>
      </c>
    </row>
    <row r="65" spans="1:104" x14ac:dyDescent="0.25">
      <c r="A65" s="163" t="s">
        <v>74</v>
      </c>
      <c r="B65" s="164" t="s">
        <v>158</v>
      </c>
      <c r="C65" s="165" t="s">
        <v>159</v>
      </c>
      <c r="D65" s="166"/>
      <c r="E65" s="167"/>
      <c r="F65" s="167"/>
      <c r="G65" s="168"/>
      <c r="H65" s="169"/>
      <c r="I65" s="169"/>
      <c r="O65" s="170">
        <v>1</v>
      </c>
    </row>
    <row r="66" spans="1:104" x14ac:dyDescent="0.25">
      <c r="A66" s="171">
        <v>29</v>
      </c>
      <c r="B66" s="172" t="s">
        <v>160</v>
      </c>
      <c r="C66" s="173" t="s">
        <v>161</v>
      </c>
      <c r="D66" s="174" t="s">
        <v>162</v>
      </c>
      <c r="E66" s="175">
        <v>1</v>
      </c>
      <c r="F66" s="175"/>
      <c r="G66" s="176">
        <f>E66*F66</f>
        <v>0</v>
      </c>
      <c r="O66" s="170">
        <v>2</v>
      </c>
      <c r="AA66" s="146">
        <v>1</v>
      </c>
      <c r="AB66" s="146">
        <v>1</v>
      </c>
      <c r="AC66" s="146">
        <v>1</v>
      </c>
      <c r="AZ66" s="146">
        <v>1</v>
      </c>
      <c r="BA66" s="146">
        <f>IF(AZ66=1,G66,0)</f>
        <v>0</v>
      </c>
      <c r="BB66" s="146">
        <f>IF(AZ66=2,G66,0)</f>
        <v>0</v>
      </c>
      <c r="BC66" s="146">
        <f>IF(AZ66=3,G66,0)</f>
        <v>0</v>
      </c>
      <c r="BD66" s="146">
        <f>IF(AZ66=4,G66,0)</f>
        <v>0</v>
      </c>
      <c r="BE66" s="146">
        <f>IF(AZ66=5,G66,0)</f>
        <v>0</v>
      </c>
      <c r="CA66" s="177">
        <v>1</v>
      </c>
      <c r="CB66" s="177">
        <v>1</v>
      </c>
      <c r="CZ66" s="146">
        <v>0.43382000000019599</v>
      </c>
    </row>
    <row r="67" spans="1:104" x14ac:dyDescent="0.25">
      <c r="A67" s="171">
        <v>30</v>
      </c>
      <c r="B67" s="172" t="s">
        <v>163</v>
      </c>
      <c r="C67" s="173" t="s">
        <v>164</v>
      </c>
      <c r="D67" s="174" t="s">
        <v>162</v>
      </c>
      <c r="E67" s="175">
        <v>3</v>
      </c>
      <c r="F67" s="175"/>
      <c r="G67" s="176">
        <f>E67*F67</f>
        <v>0</v>
      </c>
      <c r="O67" s="170">
        <v>2</v>
      </c>
      <c r="AA67" s="146">
        <v>1</v>
      </c>
      <c r="AB67" s="146">
        <v>1</v>
      </c>
      <c r="AC67" s="146">
        <v>1</v>
      </c>
      <c r="AZ67" s="146">
        <v>1</v>
      </c>
      <c r="BA67" s="146">
        <f>IF(AZ67=1,G67,0)</f>
        <v>0</v>
      </c>
      <c r="BB67" s="146">
        <f>IF(AZ67=2,G67,0)</f>
        <v>0</v>
      </c>
      <c r="BC67" s="146">
        <f>IF(AZ67=3,G67,0)</f>
        <v>0</v>
      </c>
      <c r="BD67" s="146">
        <f>IF(AZ67=4,G67,0)</f>
        <v>0</v>
      </c>
      <c r="BE67" s="146">
        <f>IF(AZ67=5,G67,0)</f>
        <v>0</v>
      </c>
      <c r="CA67" s="177">
        <v>1</v>
      </c>
      <c r="CB67" s="177">
        <v>1</v>
      </c>
      <c r="CZ67" s="146">
        <v>0.430940000000192</v>
      </c>
    </row>
    <row r="68" spans="1:104" x14ac:dyDescent="0.25">
      <c r="A68" s="171">
        <v>31</v>
      </c>
      <c r="B68" s="172" t="s">
        <v>165</v>
      </c>
      <c r="C68" s="173" t="s">
        <v>166</v>
      </c>
      <c r="D68" s="174" t="s">
        <v>162</v>
      </c>
      <c r="E68" s="175">
        <v>10</v>
      </c>
      <c r="F68" s="175"/>
      <c r="G68" s="176">
        <f>E68*F68</f>
        <v>0</v>
      </c>
      <c r="O68" s="170">
        <v>2</v>
      </c>
      <c r="AA68" s="146">
        <v>1</v>
      </c>
      <c r="AB68" s="146">
        <v>1</v>
      </c>
      <c r="AC68" s="146">
        <v>1</v>
      </c>
      <c r="AZ68" s="146">
        <v>1</v>
      </c>
      <c r="BA68" s="146">
        <f>IF(AZ68=1,G68,0)</f>
        <v>0</v>
      </c>
      <c r="BB68" s="146">
        <f>IF(AZ68=2,G68,0)</f>
        <v>0</v>
      </c>
      <c r="BC68" s="146">
        <f>IF(AZ68=3,G68,0)</f>
        <v>0</v>
      </c>
      <c r="BD68" s="146">
        <f>IF(AZ68=4,G68,0)</f>
        <v>0</v>
      </c>
      <c r="BE68" s="146">
        <f>IF(AZ68=5,G68,0)</f>
        <v>0</v>
      </c>
      <c r="CA68" s="177">
        <v>1</v>
      </c>
      <c r="CB68" s="177">
        <v>1</v>
      </c>
      <c r="CZ68" s="146">
        <v>0.31590000000005602</v>
      </c>
    </row>
    <row r="69" spans="1:104" x14ac:dyDescent="0.25">
      <c r="A69" s="171">
        <v>32</v>
      </c>
      <c r="B69" s="172" t="s">
        <v>165</v>
      </c>
      <c r="C69" s="173" t="s">
        <v>166</v>
      </c>
      <c r="D69" s="174" t="s">
        <v>162</v>
      </c>
      <c r="E69" s="175">
        <v>11</v>
      </c>
      <c r="F69" s="175"/>
      <c r="G69" s="176">
        <f>E69*F69</f>
        <v>0</v>
      </c>
      <c r="O69" s="170">
        <v>2</v>
      </c>
      <c r="AA69" s="146">
        <v>1</v>
      </c>
      <c r="AB69" s="146">
        <v>0</v>
      </c>
      <c r="AC69" s="146">
        <v>0</v>
      </c>
      <c r="AZ69" s="146">
        <v>1</v>
      </c>
      <c r="BA69" s="146">
        <f>IF(AZ69=1,G69,0)</f>
        <v>0</v>
      </c>
      <c r="BB69" s="146">
        <f>IF(AZ69=2,G69,0)</f>
        <v>0</v>
      </c>
      <c r="BC69" s="146">
        <f>IF(AZ69=3,G69,0)</f>
        <v>0</v>
      </c>
      <c r="BD69" s="146">
        <f>IF(AZ69=4,G69,0)</f>
        <v>0</v>
      </c>
      <c r="BE69" s="146">
        <f>IF(AZ69=5,G69,0)</f>
        <v>0</v>
      </c>
      <c r="CA69" s="177">
        <v>1</v>
      </c>
      <c r="CB69" s="177">
        <v>0</v>
      </c>
      <c r="CZ69" s="146">
        <v>0.31590000000005602</v>
      </c>
    </row>
    <row r="70" spans="1:104" x14ac:dyDescent="0.25">
      <c r="A70" s="184"/>
      <c r="B70" s="185" t="s">
        <v>77</v>
      </c>
      <c r="C70" s="186" t="str">
        <f>CONCATENATE(B65," ",C65)</f>
        <v>8 Trubní vedení</v>
      </c>
      <c r="D70" s="187"/>
      <c r="E70" s="188"/>
      <c r="F70" s="189"/>
      <c r="G70" s="190">
        <f>SUM(G65:G69)</f>
        <v>0</v>
      </c>
      <c r="O70" s="170">
        <v>4</v>
      </c>
      <c r="BA70" s="191">
        <f>SUM(BA65:BA69)</f>
        <v>0</v>
      </c>
      <c r="BB70" s="191">
        <f>SUM(BB65:BB69)</f>
        <v>0</v>
      </c>
      <c r="BC70" s="191">
        <f>SUM(BC65:BC69)</f>
        <v>0</v>
      </c>
      <c r="BD70" s="191">
        <f>SUM(BD65:BD69)</f>
        <v>0</v>
      </c>
      <c r="BE70" s="191">
        <f>SUM(BE65:BE69)</f>
        <v>0</v>
      </c>
    </row>
    <row r="71" spans="1:104" x14ac:dyDescent="0.25">
      <c r="A71" s="163" t="s">
        <v>74</v>
      </c>
      <c r="B71" s="164" t="s">
        <v>167</v>
      </c>
      <c r="C71" s="165" t="s">
        <v>168</v>
      </c>
      <c r="D71" s="166"/>
      <c r="E71" s="167"/>
      <c r="F71" s="167"/>
      <c r="G71" s="168"/>
      <c r="H71" s="169"/>
      <c r="I71" s="169"/>
      <c r="O71" s="170">
        <v>1</v>
      </c>
    </row>
    <row r="72" spans="1:104" ht="20.399999999999999" x14ac:dyDescent="0.25">
      <c r="A72" s="171">
        <v>33</v>
      </c>
      <c r="B72" s="172" t="s">
        <v>169</v>
      </c>
      <c r="C72" s="173" t="s">
        <v>170</v>
      </c>
      <c r="D72" s="174" t="s">
        <v>102</v>
      </c>
      <c r="E72" s="175">
        <v>512</v>
      </c>
      <c r="F72" s="175"/>
      <c r="G72" s="176">
        <f>E72*F72</f>
        <v>0</v>
      </c>
      <c r="O72" s="170">
        <v>2</v>
      </c>
      <c r="AA72" s="146">
        <v>1</v>
      </c>
      <c r="AB72" s="146">
        <v>1</v>
      </c>
      <c r="AC72" s="146">
        <v>1</v>
      </c>
      <c r="AZ72" s="146">
        <v>1</v>
      </c>
      <c r="BA72" s="146">
        <f>IF(AZ72=1,G72,0)</f>
        <v>0</v>
      </c>
      <c r="BB72" s="146">
        <f>IF(AZ72=2,G72,0)</f>
        <v>0</v>
      </c>
      <c r="BC72" s="146">
        <f>IF(AZ72=3,G72,0)</f>
        <v>0</v>
      </c>
      <c r="BD72" s="146">
        <f>IF(AZ72=4,G72,0)</f>
        <v>0</v>
      </c>
      <c r="BE72" s="146">
        <f>IF(AZ72=5,G72,0)</f>
        <v>0</v>
      </c>
      <c r="CA72" s="177">
        <v>1</v>
      </c>
      <c r="CB72" s="177">
        <v>1</v>
      </c>
      <c r="CZ72" s="146">
        <v>0.12471000000005</v>
      </c>
    </row>
    <row r="73" spans="1:104" x14ac:dyDescent="0.25">
      <c r="A73" s="178"/>
      <c r="B73" s="180"/>
      <c r="C73" s="224" t="s">
        <v>171</v>
      </c>
      <c r="D73" s="225"/>
      <c r="E73" s="181">
        <v>512</v>
      </c>
      <c r="F73" s="182"/>
      <c r="G73" s="183"/>
      <c r="M73" s="179" t="s">
        <v>171</v>
      </c>
      <c r="O73" s="170"/>
    </row>
    <row r="74" spans="1:104" x14ac:dyDescent="0.25">
      <c r="A74" s="171">
        <v>34</v>
      </c>
      <c r="B74" s="172" t="s">
        <v>172</v>
      </c>
      <c r="C74" s="173" t="s">
        <v>173</v>
      </c>
      <c r="D74" s="174" t="s">
        <v>102</v>
      </c>
      <c r="E74" s="175">
        <v>120.4</v>
      </c>
      <c r="F74" s="175"/>
      <c r="G74" s="176">
        <f>E74*F74</f>
        <v>0</v>
      </c>
      <c r="O74" s="170">
        <v>2</v>
      </c>
      <c r="AA74" s="146">
        <v>1</v>
      </c>
      <c r="AB74" s="146">
        <v>1</v>
      </c>
      <c r="AC74" s="146">
        <v>1</v>
      </c>
      <c r="AZ74" s="146">
        <v>1</v>
      </c>
      <c r="BA74" s="146">
        <f>IF(AZ74=1,G74,0)</f>
        <v>0</v>
      </c>
      <c r="BB74" s="146">
        <f>IF(AZ74=2,G74,0)</f>
        <v>0</v>
      </c>
      <c r="BC74" s="146">
        <f>IF(AZ74=3,G74,0)</f>
        <v>0</v>
      </c>
      <c r="BD74" s="146">
        <f>IF(AZ74=4,G74,0)</f>
        <v>0</v>
      </c>
      <c r="BE74" s="146">
        <f>IF(AZ74=5,G74,0)</f>
        <v>0</v>
      </c>
      <c r="CA74" s="177">
        <v>1</v>
      </c>
      <c r="CB74" s="177">
        <v>1</v>
      </c>
      <c r="CZ74" s="146">
        <v>0.188000000000102</v>
      </c>
    </row>
    <row r="75" spans="1:104" x14ac:dyDescent="0.25">
      <c r="A75" s="178"/>
      <c r="B75" s="180"/>
      <c r="C75" s="224" t="s">
        <v>103</v>
      </c>
      <c r="D75" s="225"/>
      <c r="E75" s="181">
        <v>18</v>
      </c>
      <c r="F75" s="182"/>
      <c r="G75" s="183"/>
      <c r="M75" s="179" t="s">
        <v>103</v>
      </c>
      <c r="O75" s="170"/>
    </row>
    <row r="76" spans="1:104" x14ac:dyDescent="0.25">
      <c r="A76" s="178"/>
      <c r="B76" s="180"/>
      <c r="C76" s="224" t="s">
        <v>106</v>
      </c>
      <c r="D76" s="225"/>
      <c r="E76" s="181">
        <v>102.4</v>
      </c>
      <c r="F76" s="182"/>
      <c r="G76" s="183"/>
      <c r="M76" s="179" t="s">
        <v>106</v>
      </c>
      <c r="O76" s="170"/>
    </row>
    <row r="77" spans="1:104" x14ac:dyDescent="0.25">
      <c r="A77" s="171">
        <v>35</v>
      </c>
      <c r="B77" s="172" t="s">
        <v>174</v>
      </c>
      <c r="C77" s="173" t="s">
        <v>175</v>
      </c>
      <c r="D77" s="174" t="s">
        <v>102</v>
      </c>
      <c r="E77" s="175">
        <v>120.4</v>
      </c>
      <c r="F77" s="175"/>
      <c r="G77" s="176">
        <f>E77*F77</f>
        <v>0</v>
      </c>
      <c r="O77" s="170">
        <v>2</v>
      </c>
      <c r="AA77" s="146">
        <v>1</v>
      </c>
      <c r="AB77" s="146">
        <v>1</v>
      </c>
      <c r="AC77" s="146">
        <v>1</v>
      </c>
      <c r="AZ77" s="146">
        <v>1</v>
      </c>
      <c r="BA77" s="146">
        <f>IF(AZ77=1,G77,0)</f>
        <v>0</v>
      </c>
      <c r="BB77" s="146">
        <f>IF(AZ77=2,G77,0)</f>
        <v>0</v>
      </c>
      <c r="BC77" s="146">
        <f>IF(AZ77=3,G77,0)</f>
        <v>0</v>
      </c>
      <c r="BD77" s="146">
        <f>IF(AZ77=4,G77,0)</f>
        <v>0</v>
      </c>
      <c r="BE77" s="146">
        <f>IF(AZ77=5,G77,0)</f>
        <v>0</v>
      </c>
      <c r="CA77" s="177">
        <v>1</v>
      </c>
      <c r="CB77" s="177">
        <v>1</v>
      </c>
      <c r="CZ77" s="146">
        <v>0.188000000000102</v>
      </c>
    </row>
    <row r="78" spans="1:104" x14ac:dyDescent="0.25">
      <c r="A78" s="171">
        <v>36</v>
      </c>
      <c r="B78" s="172" t="s">
        <v>176</v>
      </c>
      <c r="C78" s="173" t="s">
        <v>177</v>
      </c>
      <c r="D78" s="174" t="s">
        <v>102</v>
      </c>
      <c r="E78" s="175">
        <v>64.349999999999994</v>
      </c>
      <c r="F78" s="175"/>
      <c r="G78" s="176">
        <f>E78*F78</f>
        <v>0</v>
      </c>
      <c r="O78" s="170">
        <v>2</v>
      </c>
      <c r="AA78" s="146">
        <v>1</v>
      </c>
      <c r="AB78" s="146">
        <v>1</v>
      </c>
      <c r="AC78" s="146">
        <v>1</v>
      </c>
      <c r="AZ78" s="146">
        <v>1</v>
      </c>
      <c r="BA78" s="146">
        <f>IF(AZ78=1,G78,0)</f>
        <v>0</v>
      </c>
      <c r="BB78" s="146">
        <f>IF(AZ78=2,G78,0)</f>
        <v>0</v>
      </c>
      <c r="BC78" s="146">
        <f>IF(AZ78=3,G78,0)</f>
        <v>0</v>
      </c>
      <c r="BD78" s="146">
        <f>IF(AZ78=4,G78,0)</f>
        <v>0</v>
      </c>
      <c r="BE78" s="146">
        <f>IF(AZ78=5,G78,0)</f>
        <v>0</v>
      </c>
      <c r="CA78" s="177">
        <v>1</v>
      </c>
      <c r="CB78" s="177">
        <v>1</v>
      </c>
      <c r="CZ78" s="146">
        <v>0</v>
      </c>
    </row>
    <row r="79" spans="1:104" x14ac:dyDescent="0.25">
      <c r="A79" s="171">
        <v>37</v>
      </c>
      <c r="B79" s="172" t="s">
        <v>178</v>
      </c>
      <c r="C79" s="173" t="s">
        <v>179</v>
      </c>
      <c r="D79" s="174" t="s">
        <v>102</v>
      </c>
      <c r="E79" s="175">
        <v>64.349999999999994</v>
      </c>
      <c r="F79" s="175"/>
      <c r="G79" s="176">
        <f>E79*F79</f>
        <v>0</v>
      </c>
      <c r="O79" s="170">
        <v>2</v>
      </c>
      <c r="AA79" s="146">
        <v>1</v>
      </c>
      <c r="AB79" s="146">
        <v>1</v>
      </c>
      <c r="AC79" s="146">
        <v>1</v>
      </c>
      <c r="AZ79" s="146">
        <v>1</v>
      </c>
      <c r="BA79" s="146">
        <f>IF(AZ79=1,G79,0)</f>
        <v>0</v>
      </c>
      <c r="BB79" s="146">
        <f>IF(AZ79=2,G79,0)</f>
        <v>0</v>
      </c>
      <c r="BC79" s="146">
        <f>IF(AZ79=3,G79,0)</f>
        <v>0</v>
      </c>
      <c r="BD79" s="146">
        <f>IF(AZ79=4,G79,0)</f>
        <v>0</v>
      </c>
      <c r="BE79" s="146">
        <f>IF(AZ79=5,G79,0)</f>
        <v>0</v>
      </c>
      <c r="CA79" s="177">
        <v>1</v>
      </c>
      <c r="CB79" s="177">
        <v>1</v>
      </c>
      <c r="CZ79" s="146">
        <v>0</v>
      </c>
    </row>
    <row r="80" spans="1:104" x14ac:dyDescent="0.25">
      <c r="A80" s="171">
        <v>38</v>
      </c>
      <c r="B80" s="172" t="s">
        <v>180</v>
      </c>
      <c r="C80" s="173" t="s">
        <v>181</v>
      </c>
      <c r="D80" s="174" t="s">
        <v>102</v>
      </c>
      <c r="E80" s="175">
        <v>64.349999999999994</v>
      </c>
      <c r="F80" s="175"/>
      <c r="G80" s="176">
        <f>E80*F80</f>
        <v>0</v>
      </c>
      <c r="O80" s="170">
        <v>2</v>
      </c>
      <c r="AA80" s="146">
        <v>1</v>
      </c>
      <c r="AB80" s="146">
        <v>1</v>
      </c>
      <c r="AC80" s="146">
        <v>1</v>
      </c>
      <c r="AZ80" s="146">
        <v>1</v>
      </c>
      <c r="BA80" s="146">
        <f>IF(AZ80=1,G80,0)</f>
        <v>0</v>
      </c>
      <c r="BB80" s="146">
        <f>IF(AZ80=2,G80,0)</f>
        <v>0</v>
      </c>
      <c r="BC80" s="146">
        <f>IF(AZ80=3,G80,0)</f>
        <v>0</v>
      </c>
      <c r="BD80" s="146">
        <f>IF(AZ80=4,G80,0)</f>
        <v>0</v>
      </c>
      <c r="BE80" s="146">
        <f>IF(AZ80=5,G80,0)</f>
        <v>0</v>
      </c>
      <c r="CA80" s="177">
        <v>1</v>
      </c>
      <c r="CB80" s="177">
        <v>1</v>
      </c>
      <c r="CZ80" s="146">
        <v>0</v>
      </c>
    </row>
    <row r="81" spans="1:104" x14ac:dyDescent="0.25">
      <c r="A81" s="178"/>
      <c r="B81" s="180"/>
      <c r="C81" s="224" t="s">
        <v>157</v>
      </c>
      <c r="D81" s="225"/>
      <c r="E81" s="181">
        <v>64.349999999999994</v>
      </c>
      <c r="F81" s="182"/>
      <c r="G81" s="183"/>
      <c r="M81" s="179" t="s">
        <v>157</v>
      </c>
      <c r="O81" s="170"/>
    </row>
    <row r="82" spans="1:104" x14ac:dyDescent="0.25">
      <c r="A82" s="171">
        <v>39</v>
      </c>
      <c r="B82" s="172" t="s">
        <v>182</v>
      </c>
      <c r="C82" s="173" t="s">
        <v>183</v>
      </c>
      <c r="D82" s="174" t="s">
        <v>162</v>
      </c>
      <c r="E82" s="175">
        <v>36.36</v>
      </c>
      <c r="F82" s="175"/>
      <c r="G82" s="176">
        <f>E82*F82</f>
        <v>0</v>
      </c>
      <c r="O82" s="170">
        <v>2</v>
      </c>
      <c r="AA82" s="146">
        <v>3</v>
      </c>
      <c r="AB82" s="146">
        <v>1</v>
      </c>
      <c r="AC82" s="146">
        <v>592174231</v>
      </c>
      <c r="AZ82" s="146">
        <v>1</v>
      </c>
      <c r="BA82" s="146">
        <f>IF(AZ82=1,G82,0)</f>
        <v>0</v>
      </c>
      <c r="BB82" s="146">
        <f>IF(AZ82=2,G82,0)</f>
        <v>0</v>
      </c>
      <c r="BC82" s="146">
        <f>IF(AZ82=3,G82,0)</f>
        <v>0</v>
      </c>
      <c r="BD82" s="146">
        <f>IF(AZ82=4,G82,0)</f>
        <v>0</v>
      </c>
      <c r="BE82" s="146">
        <f>IF(AZ82=5,G82,0)</f>
        <v>0</v>
      </c>
      <c r="CA82" s="177">
        <v>3</v>
      </c>
      <c r="CB82" s="177">
        <v>1</v>
      </c>
      <c r="CZ82" s="146">
        <v>2.2500000000008E-2</v>
      </c>
    </row>
    <row r="83" spans="1:104" x14ac:dyDescent="0.25">
      <c r="A83" s="178"/>
      <c r="B83" s="180"/>
      <c r="C83" s="224" t="s">
        <v>184</v>
      </c>
      <c r="D83" s="225"/>
      <c r="E83" s="181">
        <v>36.36</v>
      </c>
      <c r="F83" s="182"/>
      <c r="G83" s="183"/>
      <c r="M83" s="179" t="s">
        <v>184</v>
      </c>
      <c r="O83" s="170"/>
    </row>
    <row r="84" spans="1:104" x14ac:dyDescent="0.25">
      <c r="A84" s="171">
        <v>40</v>
      </c>
      <c r="B84" s="172" t="s">
        <v>185</v>
      </c>
      <c r="C84" s="173" t="s">
        <v>186</v>
      </c>
      <c r="D84" s="174" t="s">
        <v>162</v>
      </c>
      <c r="E84" s="175">
        <v>85.244</v>
      </c>
      <c r="F84" s="175"/>
      <c r="G84" s="176">
        <f>E84*F84</f>
        <v>0</v>
      </c>
      <c r="O84" s="170">
        <v>2</v>
      </c>
      <c r="AA84" s="146">
        <v>3</v>
      </c>
      <c r="AB84" s="146">
        <v>1</v>
      </c>
      <c r="AC84" s="146">
        <v>59217460</v>
      </c>
      <c r="AZ84" s="146">
        <v>1</v>
      </c>
      <c r="BA84" s="146">
        <f>IF(AZ84=1,G84,0)</f>
        <v>0</v>
      </c>
      <c r="BB84" s="146">
        <f>IF(AZ84=2,G84,0)</f>
        <v>0</v>
      </c>
      <c r="BC84" s="146">
        <f>IF(AZ84=3,G84,0)</f>
        <v>0</v>
      </c>
      <c r="BD84" s="146">
        <f>IF(AZ84=4,G84,0)</f>
        <v>0</v>
      </c>
      <c r="BE84" s="146">
        <f>IF(AZ84=5,G84,0)</f>
        <v>0</v>
      </c>
      <c r="CA84" s="177">
        <v>3</v>
      </c>
      <c r="CB84" s="177">
        <v>1</v>
      </c>
      <c r="CZ84" s="146">
        <v>8.1000000000017294E-2</v>
      </c>
    </row>
    <row r="85" spans="1:104" x14ac:dyDescent="0.25">
      <c r="A85" s="178"/>
      <c r="B85" s="180"/>
      <c r="C85" s="224" t="s">
        <v>187</v>
      </c>
      <c r="D85" s="225"/>
      <c r="E85" s="181">
        <v>85.244</v>
      </c>
      <c r="F85" s="182"/>
      <c r="G85" s="183"/>
      <c r="M85" s="179" t="s">
        <v>187</v>
      </c>
      <c r="O85" s="170"/>
    </row>
    <row r="86" spans="1:104" x14ac:dyDescent="0.25">
      <c r="A86" s="178"/>
      <c r="B86" s="180"/>
      <c r="C86" s="224" t="s">
        <v>188</v>
      </c>
      <c r="D86" s="225"/>
      <c r="E86" s="181">
        <v>0</v>
      </c>
      <c r="F86" s="182"/>
      <c r="G86" s="183"/>
      <c r="M86" s="179">
        <v>0</v>
      </c>
      <c r="O86" s="170"/>
    </row>
    <row r="87" spans="1:104" x14ac:dyDescent="0.25">
      <c r="A87" s="171">
        <v>41</v>
      </c>
      <c r="B87" s="172" t="s">
        <v>189</v>
      </c>
      <c r="C87" s="173" t="s">
        <v>190</v>
      </c>
      <c r="D87" s="174" t="s">
        <v>162</v>
      </c>
      <c r="E87" s="175">
        <v>9.09</v>
      </c>
      <c r="F87" s="175"/>
      <c r="G87" s="176">
        <f>E87*F87</f>
        <v>0</v>
      </c>
      <c r="O87" s="170">
        <v>2</v>
      </c>
      <c r="AA87" s="146">
        <v>3</v>
      </c>
      <c r="AB87" s="146">
        <v>1</v>
      </c>
      <c r="AC87" s="146">
        <v>59217480</v>
      </c>
      <c r="AZ87" s="146">
        <v>1</v>
      </c>
      <c r="BA87" s="146">
        <f>IF(AZ87=1,G87,0)</f>
        <v>0</v>
      </c>
      <c r="BB87" s="146">
        <f>IF(AZ87=2,G87,0)</f>
        <v>0</v>
      </c>
      <c r="BC87" s="146">
        <f>IF(AZ87=3,G87,0)</f>
        <v>0</v>
      </c>
      <c r="BD87" s="146">
        <f>IF(AZ87=4,G87,0)</f>
        <v>0</v>
      </c>
      <c r="BE87" s="146">
        <f>IF(AZ87=5,G87,0)</f>
        <v>0</v>
      </c>
      <c r="CA87" s="177">
        <v>3</v>
      </c>
      <c r="CB87" s="177">
        <v>1</v>
      </c>
      <c r="CZ87" s="146">
        <v>6.7000000000007304E-2</v>
      </c>
    </row>
    <row r="88" spans="1:104" x14ac:dyDescent="0.25">
      <c r="A88" s="178"/>
      <c r="B88" s="180"/>
      <c r="C88" s="224" t="s">
        <v>191</v>
      </c>
      <c r="D88" s="225"/>
      <c r="E88" s="181">
        <v>9.09</v>
      </c>
      <c r="F88" s="182"/>
      <c r="G88" s="183"/>
      <c r="M88" s="179" t="s">
        <v>191</v>
      </c>
      <c r="O88" s="170"/>
    </row>
    <row r="89" spans="1:104" x14ac:dyDescent="0.25">
      <c r="A89" s="178"/>
      <c r="B89" s="180"/>
      <c r="C89" s="224" t="s">
        <v>188</v>
      </c>
      <c r="D89" s="225"/>
      <c r="E89" s="181">
        <v>0</v>
      </c>
      <c r="F89" s="182"/>
      <c r="G89" s="183"/>
      <c r="M89" s="179">
        <v>0</v>
      </c>
      <c r="O89" s="170"/>
    </row>
    <row r="90" spans="1:104" x14ac:dyDescent="0.25">
      <c r="A90" s="171">
        <v>42</v>
      </c>
      <c r="B90" s="172" t="s">
        <v>192</v>
      </c>
      <c r="C90" s="173" t="s">
        <v>193</v>
      </c>
      <c r="D90" s="174" t="s">
        <v>162</v>
      </c>
      <c r="E90" s="175">
        <v>9.09</v>
      </c>
      <c r="F90" s="175"/>
      <c r="G90" s="176">
        <f>E90*F90</f>
        <v>0</v>
      </c>
      <c r="O90" s="170">
        <v>2</v>
      </c>
      <c r="AA90" s="146">
        <v>3</v>
      </c>
      <c r="AB90" s="146">
        <v>1</v>
      </c>
      <c r="AC90" s="146">
        <v>59217481</v>
      </c>
      <c r="AZ90" s="146">
        <v>1</v>
      </c>
      <c r="BA90" s="146">
        <f>IF(AZ90=1,G90,0)</f>
        <v>0</v>
      </c>
      <c r="BB90" s="146">
        <f>IF(AZ90=2,G90,0)</f>
        <v>0</v>
      </c>
      <c r="BC90" s="146">
        <f>IF(AZ90=3,G90,0)</f>
        <v>0</v>
      </c>
      <c r="BD90" s="146">
        <f>IF(AZ90=4,G90,0)</f>
        <v>0</v>
      </c>
      <c r="BE90" s="146">
        <f>IF(AZ90=5,G90,0)</f>
        <v>0</v>
      </c>
      <c r="CA90" s="177">
        <v>3</v>
      </c>
      <c r="CB90" s="177">
        <v>1</v>
      </c>
      <c r="CZ90" s="146">
        <v>6.7000000000007304E-2</v>
      </c>
    </row>
    <row r="91" spans="1:104" x14ac:dyDescent="0.25">
      <c r="A91" s="178"/>
      <c r="B91" s="180"/>
      <c r="C91" s="224" t="s">
        <v>191</v>
      </c>
      <c r="D91" s="225"/>
      <c r="E91" s="181">
        <v>9.09</v>
      </c>
      <c r="F91" s="182"/>
      <c r="G91" s="183"/>
      <c r="M91" s="179" t="s">
        <v>191</v>
      </c>
      <c r="O91" s="170"/>
    </row>
    <row r="92" spans="1:104" x14ac:dyDescent="0.25">
      <c r="A92" s="178"/>
      <c r="B92" s="180"/>
      <c r="C92" s="224" t="s">
        <v>188</v>
      </c>
      <c r="D92" s="225"/>
      <c r="E92" s="181">
        <v>0</v>
      </c>
      <c r="F92" s="182"/>
      <c r="G92" s="183"/>
      <c r="M92" s="179">
        <v>0</v>
      </c>
      <c r="O92" s="170"/>
    </row>
    <row r="93" spans="1:104" x14ac:dyDescent="0.25">
      <c r="A93" s="184"/>
      <c r="B93" s="185" t="s">
        <v>77</v>
      </c>
      <c r="C93" s="186" t="str">
        <f>CONCATENATE(B71," ",C71)</f>
        <v>91 Doplňující práce na komunikaci</v>
      </c>
      <c r="D93" s="187"/>
      <c r="E93" s="188"/>
      <c r="F93" s="189"/>
      <c r="G93" s="190">
        <f>SUM(G71:G92)</f>
        <v>0</v>
      </c>
      <c r="O93" s="170">
        <v>4</v>
      </c>
      <c r="BA93" s="191">
        <f>SUM(BA71:BA92)</f>
        <v>0</v>
      </c>
      <c r="BB93" s="191">
        <f>SUM(BB71:BB92)</f>
        <v>0</v>
      </c>
      <c r="BC93" s="191">
        <f>SUM(BC71:BC92)</f>
        <v>0</v>
      </c>
      <c r="BD93" s="191">
        <f>SUM(BD71:BD92)</f>
        <v>0</v>
      </c>
      <c r="BE93" s="191">
        <f>SUM(BE71:BE92)</f>
        <v>0</v>
      </c>
    </row>
    <row r="94" spans="1:104" x14ac:dyDescent="0.25">
      <c r="A94" s="163" t="s">
        <v>74</v>
      </c>
      <c r="B94" s="164" t="s">
        <v>194</v>
      </c>
      <c r="C94" s="165" t="s">
        <v>195</v>
      </c>
      <c r="D94" s="166"/>
      <c r="E94" s="167"/>
      <c r="F94" s="167"/>
      <c r="G94" s="168"/>
      <c r="H94" s="169"/>
      <c r="I94" s="169"/>
      <c r="O94" s="170">
        <v>1</v>
      </c>
    </row>
    <row r="95" spans="1:104" x14ac:dyDescent="0.25">
      <c r="A95" s="171">
        <v>43</v>
      </c>
      <c r="B95" s="172" t="s">
        <v>196</v>
      </c>
      <c r="C95" s="173" t="s">
        <v>197</v>
      </c>
      <c r="D95" s="174" t="s">
        <v>81</v>
      </c>
      <c r="E95" s="175">
        <v>877</v>
      </c>
      <c r="F95" s="175"/>
      <c r="G95" s="176">
        <f>E95*F95</f>
        <v>0</v>
      </c>
      <c r="O95" s="170">
        <v>2</v>
      </c>
      <c r="AA95" s="146">
        <v>1</v>
      </c>
      <c r="AB95" s="146">
        <v>1</v>
      </c>
      <c r="AC95" s="146">
        <v>1</v>
      </c>
      <c r="AZ95" s="146">
        <v>1</v>
      </c>
      <c r="BA95" s="146">
        <f>IF(AZ95=1,G95,0)</f>
        <v>0</v>
      </c>
      <c r="BB95" s="146">
        <f>IF(AZ95=2,G95,0)</f>
        <v>0</v>
      </c>
      <c r="BC95" s="146">
        <f>IF(AZ95=3,G95,0)</f>
        <v>0</v>
      </c>
      <c r="BD95" s="146">
        <f>IF(AZ95=4,G95,0)</f>
        <v>0</v>
      </c>
      <c r="BE95" s="146">
        <f>IF(AZ95=5,G95,0)</f>
        <v>0</v>
      </c>
      <c r="CA95" s="177">
        <v>1</v>
      </c>
      <c r="CB95" s="177">
        <v>1</v>
      </c>
      <c r="CZ95" s="146">
        <v>9.9999999999961197E-6</v>
      </c>
    </row>
    <row r="96" spans="1:104" x14ac:dyDescent="0.25">
      <c r="A96" s="171">
        <v>44</v>
      </c>
      <c r="B96" s="172" t="s">
        <v>198</v>
      </c>
      <c r="C96" s="173" t="s">
        <v>199</v>
      </c>
      <c r="D96" s="174" t="s">
        <v>200</v>
      </c>
      <c r="E96" s="175">
        <v>1</v>
      </c>
      <c r="F96" s="175"/>
      <c r="G96" s="176">
        <f>E96*F96</f>
        <v>0</v>
      </c>
      <c r="O96" s="170">
        <v>2</v>
      </c>
      <c r="AA96" s="146">
        <v>12</v>
      </c>
      <c r="AB96" s="146">
        <v>0</v>
      </c>
      <c r="AC96" s="146">
        <v>324</v>
      </c>
      <c r="AZ96" s="146">
        <v>1</v>
      </c>
      <c r="BA96" s="146">
        <f>IF(AZ96=1,G96,0)</f>
        <v>0</v>
      </c>
      <c r="BB96" s="146">
        <f>IF(AZ96=2,G96,0)</f>
        <v>0</v>
      </c>
      <c r="BC96" s="146">
        <f>IF(AZ96=3,G96,0)</f>
        <v>0</v>
      </c>
      <c r="BD96" s="146">
        <f>IF(AZ96=4,G96,0)</f>
        <v>0</v>
      </c>
      <c r="BE96" s="146">
        <f>IF(AZ96=5,G96,0)</f>
        <v>0</v>
      </c>
      <c r="CA96" s="177">
        <v>12</v>
      </c>
      <c r="CB96" s="177">
        <v>0</v>
      </c>
      <c r="CZ96" s="146">
        <v>0</v>
      </c>
    </row>
    <row r="97" spans="1:104" x14ac:dyDescent="0.25">
      <c r="A97" s="171">
        <v>45</v>
      </c>
      <c r="B97" s="172" t="s">
        <v>201</v>
      </c>
      <c r="C97" s="173" t="s">
        <v>202</v>
      </c>
      <c r="D97" s="174" t="s">
        <v>200</v>
      </c>
      <c r="E97" s="175">
        <v>1</v>
      </c>
      <c r="F97" s="175"/>
      <c r="G97" s="176">
        <f>E97*F97</f>
        <v>0</v>
      </c>
      <c r="O97" s="170">
        <v>2</v>
      </c>
      <c r="AA97" s="146">
        <v>12</v>
      </c>
      <c r="AB97" s="146">
        <v>1</v>
      </c>
      <c r="AC97" s="146">
        <v>325</v>
      </c>
      <c r="AZ97" s="146">
        <v>1</v>
      </c>
      <c r="BA97" s="146">
        <f>IF(AZ97=1,G97,0)</f>
        <v>0</v>
      </c>
      <c r="BB97" s="146">
        <f>IF(AZ97=2,G97,0)</f>
        <v>0</v>
      </c>
      <c r="BC97" s="146">
        <f>IF(AZ97=3,G97,0)</f>
        <v>0</v>
      </c>
      <c r="BD97" s="146">
        <f>IF(AZ97=4,G97,0)</f>
        <v>0</v>
      </c>
      <c r="BE97" s="146">
        <f>IF(AZ97=5,G97,0)</f>
        <v>0</v>
      </c>
      <c r="CA97" s="177">
        <v>12</v>
      </c>
      <c r="CB97" s="177">
        <v>1</v>
      </c>
      <c r="CZ97" s="146">
        <v>0</v>
      </c>
    </row>
    <row r="98" spans="1:104" x14ac:dyDescent="0.25">
      <c r="A98" s="171">
        <v>46</v>
      </c>
      <c r="B98" s="172" t="s">
        <v>203</v>
      </c>
      <c r="C98" s="173" t="s">
        <v>204</v>
      </c>
      <c r="D98" s="174" t="s">
        <v>200</v>
      </c>
      <c r="E98" s="175">
        <v>1</v>
      </c>
      <c r="F98" s="175"/>
      <c r="G98" s="176">
        <f>E98*F98</f>
        <v>0</v>
      </c>
      <c r="O98" s="170">
        <v>2</v>
      </c>
      <c r="AA98" s="146">
        <v>12</v>
      </c>
      <c r="AB98" s="146">
        <v>1</v>
      </c>
      <c r="AC98" s="146">
        <v>280</v>
      </c>
      <c r="AZ98" s="146">
        <v>1</v>
      </c>
      <c r="BA98" s="146">
        <f>IF(AZ98=1,G98,0)</f>
        <v>0</v>
      </c>
      <c r="BB98" s="146">
        <f>IF(AZ98=2,G98,0)</f>
        <v>0</v>
      </c>
      <c r="BC98" s="146">
        <f>IF(AZ98=3,G98,0)</f>
        <v>0</v>
      </c>
      <c r="BD98" s="146">
        <f>IF(AZ98=4,G98,0)</f>
        <v>0</v>
      </c>
      <c r="BE98" s="146">
        <f>IF(AZ98=5,G98,0)</f>
        <v>0</v>
      </c>
      <c r="CA98" s="177">
        <v>12</v>
      </c>
      <c r="CB98" s="177">
        <v>1</v>
      </c>
      <c r="CZ98" s="146">
        <v>0</v>
      </c>
    </row>
    <row r="99" spans="1:104" x14ac:dyDescent="0.25">
      <c r="A99" s="184"/>
      <c r="B99" s="185" t="s">
        <v>77</v>
      </c>
      <c r="C99" s="186" t="str">
        <f>CONCATENATE(B94," ",C94)</f>
        <v>93 Dokončovací práce inž.staveb</v>
      </c>
      <c r="D99" s="187"/>
      <c r="E99" s="188"/>
      <c r="F99" s="189"/>
      <c r="G99" s="190">
        <f>SUM(G94:G98)</f>
        <v>0</v>
      </c>
      <c r="O99" s="170">
        <v>4</v>
      </c>
      <c r="BA99" s="191">
        <f>SUM(BA94:BA98)</f>
        <v>0</v>
      </c>
      <c r="BB99" s="191">
        <f>SUM(BB94:BB98)</f>
        <v>0</v>
      </c>
      <c r="BC99" s="191">
        <f>SUM(BC94:BC98)</f>
        <v>0</v>
      </c>
      <c r="BD99" s="191">
        <f>SUM(BD94:BD98)</f>
        <v>0</v>
      </c>
      <c r="BE99" s="191">
        <f>SUM(BE94:BE98)</f>
        <v>0</v>
      </c>
    </row>
    <row r="100" spans="1:104" x14ac:dyDescent="0.25">
      <c r="A100" s="163" t="s">
        <v>74</v>
      </c>
      <c r="B100" s="164" t="s">
        <v>205</v>
      </c>
      <c r="C100" s="165" t="s">
        <v>206</v>
      </c>
      <c r="D100" s="166"/>
      <c r="E100" s="167"/>
      <c r="F100" s="167"/>
      <c r="G100" s="168"/>
      <c r="H100" s="169"/>
      <c r="I100" s="169"/>
      <c r="O100" s="170">
        <v>1</v>
      </c>
    </row>
    <row r="101" spans="1:104" x14ac:dyDescent="0.25">
      <c r="A101" s="171">
        <v>47</v>
      </c>
      <c r="B101" s="172" t="s">
        <v>207</v>
      </c>
      <c r="C101" s="173" t="s">
        <v>208</v>
      </c>
      <c r="D101" s="174" t="s">
        <v>81</v>
      </c>
      <c r="E101" s="175">
        <v>4.9000000000000004</v>
      </c>
      <c r="F101" s="175"/>
      <c r="G101" s="176">
        <f>E101*F101</f>
        <v>0</v>
      </c>
      <c r="O101" s="170">
        <v>2</v>
      </c>
      <c r="AA101" s="146">
        <v>1</v>
      </c>
      <c r="AB101" s="146">
        <v>1</v>
      </c>
      <c r="AC101" s="146">
        <v>1</v>
      </c>
      <c r="AZ101" s="146">
        <v>1</v>
      </c>
      <c r="BA101" s="146">
        <f>IF(AZ101=1,G101,0)</f>
        <v>0</v>
      </c>
      <c r="BB101" s="146">
        <f>IF(AZ101=2,G101,0)</f>
        <v>0</v>
      </c>
      <c r="BC101" s="146">
        <f>IF(AZ101=3,G101,0)</f>
        <v>0</v>
      </c>
      <c r="BD101" s="146">
        <f>IF(AZ101=4,G101,0)</f>
        <v>0</v>
      </c>
      <c r="BE101" s="146">
        <f>IF(AZ101=5,G101,0)</f>
        <v>0</v>
      </c>
      <c r="CA101" s="177">
        <v>1</v>
      </c>
      <c r="CB101" s="177">
        <v>1</v>
      </c>
      <c r="CZ101" s="146">
        <v>0</v>
      </c>
    </row>
    <row r="102" spans="1:104" x14ac:dyDescent="0.25">
      <c r="A102" s="178"/>
      <c r="B102" s="180"/>
      <c r="C102" s="224" t="s">
        <v>82</v>
      </c>
      <c r="D102" s="225"/>
      <c r="E102" s="181">
        <v>3.15</v>
      </c>
      <c r="F102" s="182"/>
      <c r="G102" s="183"/>
      <c r="M102" s="179" t="s">
        <v>82</v>
      </c>
      <c r="O102" s="170"/>
    </row>
    <row r="103" spans="1:104" x14ac:dyDescent="0.25">
      <c r="A103" s="178"/>
      <c r="B103" s="180"/>
      <c r="C103" s="224" t="s">
        <v>83</v>
      </c>
      <c r="D103" s="225"/>
      <c r="E103" s="181">
        <v>1.75</v>
      </c>
      <c r="F103" s="182"/>
      <c r="G103" s="183"/>
      <c r="M103" s="179" t="s">
        <v>83</v>
      </c>
      <c r="O103" s="170"/>
    </row>
    <row r="104" spans="1:104" x14ac:dyDescent="0.25">
      <c r="A104" s="171">
        <v>48</v>
      </c>
      <c r="B104" s="172" t="s">
        <v>209</v>
      </c>
      <c r="C104" s="173" t="s">
        <v>210</v>
      </c>
      <c r="D104" s="174" t="s">
        <v>81</v>
      </c>
      <c r="E104" s="175">
        <v>76.621799999999993</v>
      </c>
      <c r="F104" s="175"/>
      <c r="G104" s="176">
        <f>E104*F104</f>
        <v>0</v>
      </c>
      <c r="O104" s="170">
        <v>2</v>
      </c>
      <c r="AA104" s="146">
        <v>1</v>
      </c>
      <c r="AB104" s="146">
        <v>1</v>
      </c>
      <c r="AC104" s="146">
        <v>1</v>
      </c>
      <c r="AZ104" s="146">
        <v>1</v>
      </c>
      <c r="BA104" s="146">
        <f>IF(AZ104=1,G104,0)</f>
        <v>0</v>
      </c>
      <c r="BB104" s="146">
        <f>IF(AZ104=2,G104,0)</f>
        <v>0</v>
      </c>
      <c r="BC104" s="146">
        <f>IF(AZ104=3,G104,0)</f>
        <v>0</v>
      </c>
      <c r="BD104" s="146">
        <f>IF(AZ104=4,G104,0)</f>
        <v>0</v>
      </c>
      <c r="BE104" s="146">
        <f>IF(AZ104=5,G104,0)</f>
        <v>0</v>
      </c>
      <c r="CA104" s="177">
        <v>1</v>
      </c>
      <c r="CB104" s="177">
        <v>1</v>
      </c>
      <c r="CZ104" s="146">
        <v>0</v>
      </c>
    </row>
    <row r="105" spans="1:104" x14ac:dyDescent="0.25">
      <c r="A105" s="178"/>
      <c r="B105" s="180"/>
      <c r="C105" s="224" t="s">
        <v>86</v>
      </c>
      <c r="D105" s="225"/>
      <c r="E105" s="181">
        <v>64</v>
      </c>
      <c r="F105" s="182"/>
      <c r="G105" s="183"/>
      <c r="M105" s="179" t="s">
        <v>86</v>
      </c>
      <c r="O105" s="170"/>
    </row>
    <row r="106" spans="1:104" x14ac:dyDescent="0.25">
      <c r="A106" s="178"/>
      <c r="B106" s="180"/>
      <c r="C106" s="224" t="s">
        <v>87</v>
      </c>
      <c r="D106" s="225"/>
      <c r="E106" s="181">
        <v>11.04</v>
      </c>
      <c r="F106" s="182"/>
      <c r="G106" s="183"/>
      <c r="M106" s="179" t="s">
        <v>87</v>
      </c>
      <c r="O106" s="170"/>
    </row>
    <row r="107" spans="1:104" x14ac:dyDescent="0.25">
      <c r="A107" s="178"/>
      <c r="B107" s="180"/>
      <c r="C107" s="224" t="s">
        <v>88</v>
      </c>
      <c r="D107" s="225"/>
      <c r="E107" s="181">
        <v>1.5818000000000001</v>
      </c>
      <c r="F107" s="182"/>
      <c r="G107" s="183"/>
      <c r="M107" s="179" t="s">
        <v>88</v>
      </c>
      <c r="O107" s="170"/>
    </row>
    <row r="108" spans="1:104" x14ac:dyDescent="0.25">
      <c r="A108" s="184"/>
      <c r="B108" s="185" t="s">
        <v>77</v>
      </c>
      <c r="C108" s="186" t="str">
        <f>CONCATENATE(B100," ",C100)</f>
        <v>97 Prorážení otvorů</v>
      </c>
      <c r="D108" s="187"/>
      <c r="E108" s="188"/>
      <c r="F108" s="189"/>
      <c r="G108" s="190">
        <f>SUM(G100:G107)</f>
        <v>0</v>
      </c>
      <c r="O108" s="170">
        <v>4</v>
      </c>
      <c r="BA108" s="191">
        <f>SUM(BA100:BA107)</f>
        <v>0</v>
      </c>
      <c r="BB108" s="191">
        <f>SUM(BB100:BB107)</f>
        <v>0</v>
      </c>
      <c r="BC108" s="191">
        <f>SUM(BC100:BC107)</f>
        <v>0</v>
      </c>
      <c r="BD108" s="191">
        <f>SUM(BD100:BD107)</f>
        <v>0</v>
      </c>
      <c r="BE108" s="191">
        <f>SUM(BE100:BE107)</f>
        <v>0</v>
      </c>
    </row>
    <row r="109" spans="1:104" x14ac:dyDescent="0.25">
      <c r="A109" s="163" t="s">
        <v>74</v>
      </c>
      <c r="B109" s="164" t="s">
        <v>211</v>
      </c>
      <c r="C109" s="165" t="s">
        <v>212</v>
      </c>
      <c r="D109" s="166"/>
      <c r="E109" s="167"/>
      <c r="F109" s="167"/>
      <c r="G109" s="168"/>
      <c r="H109" s="169"/>
      <c r="I109" s="169"/>
      <c r="O109" s="170">
        <v>1</v>
      </c>
    </row>
    <row r="110" spans="1:104" x14ac:dyDescent="0.25">
      <c r="A110" s="171">
        <v>49</v>
      </c>
      <c r="B110" s="172" t="s">
        <v>213</v>
      </c>
      <c r="C110" s="173" t="s">
        <v>214</v>
      </c>
      <c r="D110" s="174" t="s">
        <v>215</v>
      </c>
      <c r="E110" s="175">
        <v>293.57656270007902</v>
      </c>
      <c r="F110" s="175"/>
      <c r="G110" s="176">
        <f>E110*F110</f>
        <v>0</v>
      </c>
      <c r="O110" s="170">
        <v>2</v>
      </c>
      <c r="AA110" s="146">
        <v>7</v>
      </c>
      <c r="AB110" s="146">
        <v>1</v>
      </c>
      <c r="AC110" s="146">
        <v>2</v>
      </c>
      <c r="AZ110" s="146">
        <v>1</v>
      </c>
      <c r="BA110" s="146">
        <f>IF(AZ110=1,G110,0)</f>
        <v>0</v>
      </c>
      <c r="BB110" s="146">
        <f>IF(AZ110=2,G110,0)</f>
        <v>0</v>
      </c>
      <c r="BC110" s="146">
        <f>IF(AZ110=3,G110,0)</f>
        <v>0</v>
      </c>
      <c r="BD110" s="146">
        <f>IF(AZ110=4,G110,0)</f>
        <v>0</v>
      </c>
      <c r="BE110" s="146">
        <f>IF(AZ110=5,G110,0)</f>
        <v>0</v>
      </c>
      <c r="CA110" s="177">
        <v>7</v>
      </c>
      <c r="CB110" s="177">
        <v>1</v>
      </c>
      <c r="CZ110" s="146">
        <v>0</v>
      </c>
    </row>
    <row r="111" spans="1:104" x14ac:dyDescent="0.25">
      <c r="A111" s="184"/>
      <c r="B111" s="185" t="s">
        <v>77</v>
      </c>
      <c r="C111" s="186" t="str">
        <f>CONCATENATE(B109," ",C109)</f>
        <v>99 Přesun hmot</v>
      </c>
      <c r="D111" s="187"/>
      <c r="E111" s="188"/>
      <c r="F111" s="189"/>
      <c r="G111" s="190">
        <f>SUM(G109:G110)</f>
        <v>0</v>
      </c>
      <c r="O111" s="170">
        <v>4</v>
      </c>
      <c r="BA111" s="191">
        <f>SUM(BA109:BA110)</f>
        <v>0</v>
      </c>
      <c r="BB111" s="191">
        <f>SUM(BB109:BB110)</f>
        <v>0</v>
      </c>
      <c r="BC111" s="191">
        <f>SUM(BC109:BC110)</f>
        <v>0</v>
      </c>
      <c r="BD111" s="191">
        <f>SUM(BD109:BD110)</f>
        <v>0</v>
      </c>
      <c r="BE111" s="191">
        <f>SUM(BE109:BE110)</f>
        <v>0</v>
      </c>
    </row>
    <row r="112" spans="1:104" x14ac:dyDescent="0.25">
      <c r="A112" s="163" t="s">
        <v>74</v>
      </c>
      <c r="B112" s="164" t="s">
        <v>216</v>
      </c>
      <c r="C112" s="165" t="s">
        <v>217</v>
      </c>
      <c r="D112" s="166"/>
      <c r="E112" s="167"/>
      <c r="F112" s="167"/>
      <c r="G112" s="168"/>
      <c r="H112" s="169"/>
      <c r="I112" s="169"/>
      <c r="O112" s="170">
        <v>1</v>
      </c>
    </row>
    <row r="113" spans="1:104" x14ac:dyDescent="0.25">
      <c r="A113" s="171">
        <v>50</v>
      </c>
      <c r="B113" s="172" t="s">
        <v>218</v>
      </c>
      <c r="C113" s="173" t="s">
        <v>219</v>
      </c>
      <c r="D113" s="174" t="s">
        <v>215</v>
      </c>
      <c r="E113" s="175">
        <v>61.364899999999999</v>
      </c>
      <c r="F113" s="175"/>
      <c r="G113" s="176">
        <f>E113*F113</f>
        <v>0</v>
      </c>
      <c r="O113" s="170">
        <v>2</v>
      </c>
      <c r="AA113" s="146">
        <v>1</v>
      </c>
      <c r="AB113" s="146">
        <v>3</v>
      </c>
      <c r="AC113" s="146">
        <v>3</v>
      </c>
      <c r="AZ113" s="146">
        <v>1</v>
      </c>
      <c r="BA113" s="146">
        <f>IF(AZ113=1,G113,0)</f>
        <v>0</v>
      </c>
      <c r="BB113" s="146">
        <f>IF(AZ113=2,G113,0)</f>
        <v>0</v>
      </c>
      <c r="BC113" s="146">
        <f>IF(AZ113=3,G113,0)</f>
        <v>0</v>
      </c>
      <c r="BD113" s="146">
        <f>IF(AZ113=4,G113,0)</f>
        <v>0</v>
      </c>
      <c r="BE113" s="146">
        <f>IF(AZ113=5,G113,0)</f>
        <v>0</v>
      </c>
      <c r="CA113" s="177">
        <v>1</v>
      </c>
      <c r="CB113" s="177">
        <v>3</v>
      </c>
      <c r="CZ113" s="146">
        <v>0</v>
      </c>
    </row>
    <row r="114" spans="1:104" x14ac:dyDescent="0.25">
      <c r="A114" s="178"/>
      <c r="B114" s="180"/>
      <c r="C114" s="224" t="s">
        <v>220</v>
      </c>
      <c r="D114" s="225"/>
      <c r="E114" s="181">
        <v>61.364899999999999</v>
      </c>
      <c r="F114" s="182"/>
      <c r="G114" s="183"/>
      <c r="M114" s="179" t="s">
        <v>220</v>
      </c>
      <c r="O114" s="170"/>
    </row>
    <row r="115" spans="1:104" x14ac:dyDescent="0.25">
      <c r="A115" s="171">
        <v>51</v>
      </c>
      <c r="B115" s="172" t="s">
        <v>221</v>
      </c>
      <c r="C115" s="173" t="s">
        <v>222</v>
      </c>
      <c r="D115" s="174" t="s">
        <v>215</v>
      </c>
      <c r="E115" s="175">
        <v>135.05799999999999</v>
      </c>
      <c r="F115" s="175"/>
      <c r="G115" s="176">
        <f>E115*F115</f>
        <v>0</v>
      </c>
      <c r="O115" s="170">
        <v>2</v>
      </c>
      <c r="AA115" s="146">
        <v>1</v>
      </c>
      <c r="AB115" s="146">
        <v>10</v>
      </c>
      <c r="AC115" s="146">
        <v>10</v>
      </c>
      <c r="AZ115" s="146">
        <v>1</v>
      </c>
      <c r="BA115" s="146">
        <f>IF(AZ115=1,G115,0)</f>
        <v>0</v>
      </c>
      <c r="BB115" s="146">
        <f>IF(AZ115=2,G115,0)</f>
        <v>0</v>
      </c>
      <c r="BC115" s="146">
        <f>IF(AZ115=3,G115,0)</f>
        <v>0</v>
      </c>
      <c r="BD115" s="146">
        <f>IF(AZ115=4,G115,0)</f>
        <v>0</v>
      </c>
      <c r="BE115" s="146">
        <f>IF(AZ115=5,G115,0)</f>
        <v>0</v>
      </c>
      <c r="CA115" s="177">
        <v>1</v>
      </c>
      <c r="CB115" s="177">
        <v>10</v>
      </c>
      <c r="CZ115" s="146">
        <v>0</v>
      </c>
    </row>
    <row r="116" spans="1:104" x14ac:dyDescent="0.25">
      <c r="A116" s="171">
        <v>52</v>
      </c>
      <c r="B116" s="172" t="s">
        <v>223</v>
      </c>
      <c r="C116" s="173" t="s">
        <v>224</v>
      </c>
      <c r="D116" s="174" t="s">
        <v>215</v>
      </c>
      <c r="E116" s="175">
        <v>196.42287839999699</v>
      </c>
      <c r="F116" s="175"/>
      <c r="G116" s="176">
        <f>E116*F116</f>
        <v>0</v>
      </c>
      <c r="O116" s="170">
        <v>2</v>
      </c>
      <c r="AA116" s="146">
        <v>8</v>
      </c>
      <c r="AB116" s="146">
        <v>0</v>
      </c>
      <c r="AC116" s="146">
        <v>3</v>
      </c>
      <c r="AZ116" s="146">
        <v>1</v>
      </c>
      <c r="BA116" s="146">
        <f>IF(AZ116=1,G116,0)</f>
        <v>0</v>
      </c>
      <c r="BB116" s="146">
        <f>IF(AZ116=2,G116,0)</f>
        <v>0</v>
      </c>
      <c r="BC116" s="146">
        <f>IF(AZ116=3,G116,0)</f>
        <v>0</v>
      </c>
      <c r="BD116" s="146">
        <f>IF(AZ116=4,G116,0)</f>
        <v>0</v>
      </c>
      <c r="BE116" s="146">
        <f>IF(AZ116=5,G116,0)</f>
        <v>0</v>
      </c>
      <c r="CA116" s="177">
        <v>8</v>
      </c>
      <c r="CB116" s="177">
        <v>0</v>
      </c>
      <c r="CZ116" s="146">
        <v>0</v>
      </c>
    </row>
    <row r="117" spans="1:104" x14ac:dyDescent="0.25">
      <c r="A117" s="171">
        <v>53</v>
      </c>
      <c r="B117" s="172" t="s">
        <v>225</v>
      </c>
      <c r="C117" s="173" t="s">
        <v>226</v>
      </c>
      <c r="D117" s="174" t="s">
        <v>215</v>
      </c>
      <c r="E117" s="175">
        <v>982.11439199998404</v>
      </c>
      <c r="F117" s="175"/>
      <c r="G117" s="176">
        <f>E117*F117</f>
        <v>0</v>
      </c>
      <c r="O117" s="170">
        <v>2</v>
      </c>
      <c r="AA117" s="146">
        <v>8</v>
      </c>
      <c r="AB117" s="146">
        <v>0</v>
      </c>
      <c r="AC117" s="146">
        <v>3</v>
      </c>
      <c r="AZ117" s="146">
        <v>1</v>
      </c>
      <c r="BA117" s="146">
        <f>IF(AZ117=1,G117,0)</f>
        <v>0</v>
      </c>
      <c r="BB117" s="146">
        <f>IF(AZ117=2,G117,0)</f>
        <v>0</v>
      </c>
      <c r="BC117" s="146">
        <f>IF(AZ117=3,G117,0)</f>
        <v>0</v>
      </c>
      <c r="BD117" s="146">
        <f>IF(AZ117=4,G117,0)</f>
        <v>0</v>
      </c>
      <c r="BE117" s="146">
        <f>IF(AZ117=5,G117,0)</f>
        <v>0</v>
      </c>
      <c r="CA117" s="177">
        <v>8</v>
      </c>
      <c r="CB117" s="177">
        <v>0</v>
      </c>
      <c r="CZ117" s="146">
        <v>0</v>
      </c>
    </row>
    <row r="118" spans="1:104" x14ac:dyDescent="0.25">
      <c r="A118" s="171">
        <v>54</v>
      </c>
      <c r="B118" s="172" t="s">
        <v>227</v>
      </c>
      <c r="C118" s="173" t="s">
        <v>228</v>
      </c>
      <c r="D118" s="174" t="s">
        <v>215</v>
      </c>
      <c r="E118" s="175">
        <v>196.42287839999699</v>
      </c>
      <c r="F118" s="175"/>
      <c r="G118" s="176">
        <f>E118*F118</f>
        <v>0</v>
      </c>
      <c r="O118" s="170">
        <v>2</v>
      </c>
      <c r="AA118" s="146">
        <v>8</v>
      </c>
      <c r="AB118" s="146">
        <v>0</v>
      </c>
      <c r="AC118" s="146">
        <v>3</v>
      </c>
      <c r="AZ118" s="146">
        <v>1</v>
      </c>
      <c r="BA118" s="146">
        <f>IF(AZ118=1,G118,0)</f>
        <v>0</v>
      </c>
      <c r="BB118" s="146">
        <f>IF(AZ118=2,G118,0)</f>
        <v>0</v>
      </c>
      <c r="BC118" s="146">
        <f>IF(AZ118=3,G118,0)</f>
        <v>0</v>
      </c>
      <c r="BD118" s="146">
        <f>IF(AZ118=4,G118,0)</f>
        <v>0</v>
      </c>
      <c r="BE118" s="146">
        <f>IF(AZ118=5,G118,0)</f>
        <v>0</v>
      </c>
      <c r="CA118" s="177">
        <v>8</v>
      </c>
      <c r="CB118" s="177">
        <v>0</v>
      </c>
      <c r="CZ118" s="146">
        <v>0</v>
      </c>
    </row>
    <row r="119" spans="1:104" x14ac:dyDescent="0.25">
      <c r="A119" s="171">
        <v>55</v>
      </c>
      <c r="B119" s="172" t="s">
        <v>229</v>
      </c>
      <c r="C119" s="173" t="s">
        <v>230</v>
      </c>
      <c r="D119" s="174" t="s">
        <v>215</v>
      </c>
      <c r="E119" s="175">
        <v>196.42287839999699</v>
      </c>
      <c r="F119" s="175"/>
      <c r="G119" s="176">
        <f>E119*F119</f>
        <v>0</v>
      </c>
      <c r="O119" s="170">
        <v>2</v>
      </c>
      <c r="AA119" s="146">
        <v>8</v>
      </c>
      <c r="AB119" s="146">
        <v>0</v>
      </c>
      <c r="AC119" s="146">
        <v>3</v>
      </c>
      <c r="AZ119" s="146">
        <v>1</v>
      </c>
      <c r="BA119" s="146">
        <f>IF(AZ119=1,G119,0)</f>
        <v>0</v>
      </c>
      <c r="BB119" s="146">
        <f>IF(AZ119=2,G119,0)</f>
        <v>0</v>
      </c>
      <c r="BC119" s="146">
        <f>IF(AZ119=3,G119,0)</f>
        <v>0</v>
      </c>
      <c r="BD119" s="146">
        <f>IF(AZ119=4,G119,0)</f>
        <v>0</v>
      </c>
      <c r="BE119" s="146">
        <f>IF(AZ119=5,G119,0)</f>
        <v>0</v>
      </c>
      <c r="CA119" s="177">
        <v>8</v>
      </c>
      <c r="CB119" s="177">
        <v>0</v>
      </c>
      <c r="CZ119" s="146">
        <v>0</v>
      </c>
    </row>
    <row r="120" spans="1:104" x14ac:dyDescent="0.25">
      <c r="A120" s="184"/>
      <c r="B120" s="185" t="s">
        <v>77</v>
      </c>
      <c r="C120" s="186" t="str">
        <f>CONCATENATE(B112," ",C112)</f>
        <v>D96 Přesuny suti a vybouraných hmot</v>
      </c>
      <c r="D120" s="187"/>
      <c r="E120" s="188"/>
      <c r="F120" s="189"/>
      <c r="G120" s="190">
        <f>SUM(G112:G119)</f>
        <v>0</v>
      </c>
      <c r="O120" s="170">
        <v>4</v>
      </c>
      <c r="BA120" s="191">
        <f>SUM(BA112:BA119)</f>
        <v>0</v>
      </c>
      <c r="BB120" s="191">
        <f>SUM(BB112:BB119)</f>
        <v>0</v>
      </c>
      <c r="BC120" s="191">
        <f>SUM(BC112:BC119)</f>
        <v>0</v>
      </c>
      <c r="BD120" s="191">
        <f>SUM(BD112:BD119)</f>
        <v>0</v>
      </c>
      <c r="BE120" s="191">
        <f>SUM(BE112:BE119)</f>
        <v>0</v>
      </c>
    </row>
    <row r="121" spans="1:104" x14ac:dyDescent="0.25">
      <c r="E121" s="146"/>
    </row>
    <row r="122" spans="1:104" x14ac:dyDescent="0.25">
      <c r="E122" s="146"/>
    </row>
    <row r="123" spans="1:104" x14ac:dyDescent="0.25">
      <c r="E123" s="146"/>
    </row>
    <row r="124" spans="1:104" x14ac:dyDescent="0.25">
      <c r="E124" s="146"/>
    </row>
    <row r="125" spans="1:104" x14ac:dyDescent="0.25">
      <c r="E125" s="146"/>
    </row>
    <row r="126" spans="1:104" x14ac:dyDescent="0.25">
      <c r="E126" s="146"/>
    </row>
    <row r="127" spans="1:104" x14ac:dyDescent="0.25">
      <c r="E127" s="146"/>
    </row>
    <row r="128" spans="1:104" x14ac:dyDescent="0.25">
      <c r="E128" s="146"/>
    </row>
    <row r="129" spans="1:7" x14ac:dyDescent="0.25">
      <c r="E129" s="146"/>
    </row>
    <row r="130" spans="1:7" x14ac:dyDescent="0.25">
      <c r="E130" s="146"/>
    </row>
    <row r="131" spans="1:7" x14ac:dyDescent="0.25">
      <c r="E131" s="146"/>
    </row>
    <row r="132" spans="1:7" x14ac:dyDescent="0.25">
      <c r="E132" s="146"/>
    </row>
    <row r="133" spans="1:7" x14ac:dyDescent="0.25">
      <c r="E133" s="146"/>
    </row>
    <row r="134" spans="1:7" x14ac:dyDescent="0.25">
      <c r="E134" s="146"/>
    </row>
    <row r="135" spans="1:7" x14ac:dyDescent="0.25">
      <c r="E135" s="146"/>
    </row>
    <row r="136" spans="1:7" x14ac:dyDescent="0.25">
      <c r="E136" s="146"/>
    </row>
    <row r="137" spans="1:7" x14ac:dyDescent="0.25">
      <c r="E137" s="146"/>
    </row>
    <row r="138" spans="1:7" x14ac:dyDescent="0.25">
      <c r="E138" s="146"/>
    </row>
    <row r="139" spans="1:7" x14ac:dyDescent="0.25">
      <c r="E139" s="146"/>
    </row>
    <row r="140" spans="1:7" x14ac:dyDescent="0.25">
      <c r="E140" s="146"/>
    </row>
    <row r="141" spans="1:7" x14ac:dyDescent="0.25">
      <c r="E141" s="146"/>
    </row>
    <row r="142" spans="1:7" x14ac:dyDescent="0.25">
      <c r="E142" s="146"/>
    </row>
    <row r="143" spans="1:7" x14ac:dyDescent="0.25">
      <c r="E143" s="146"/>
    </row>
    <row r="144" spans="1:7" x14ac:dyDescent="0.25">
      <c r="A144" s="192"/>
      <c r="B144" s="192"/>
      <c r="C144" s="192"/>
      <c r="D144" s="192"/>
      <c r="E144" s="192"/>
      <c r="F144" s="192"/>
      <c r="G144" s="192"/>
    </row>
    <row r="145" spans="1:7" x14ac:dyDescent="0.25">
      <c r="A145" s="192"/>
      <c r="B145" s="192"/>
      <c r="C145" s="192"/>
      <c r="D145" s="192"/>
      <c r="E145" s="192"/>
      <c r="F145" s="192"/>
      <c r="G145" s="192"/>
    </row>
    <row r="146" spans="1:7" x14ac:dyDescent="0.25">
      <c r="A146" s="192"/>
      <c r="B146" s="192"/>
      <c r="C146" s="192"/>
      <c r="D146" s="192"/>
      <c r="E146" s="192"/>
      <c r="F146" s="192"/>
      <c r="G146" s="192"/>
    </row>
    <row r="147" spans="1:7" x14ac:dyDescent="0.25">
      <c r="A147" s="192"/>
      <c r="B147" s="192"/>
      <c r="C147" s="192"/>
      <c r="D147" s="192"/>
      <c r="E147" s="192"/>
      <c r="F147" s="192"/>
      <c r="G147" s="192"/>
    </row>
    <row r="148" spans="1:7" x14ac:dyDescent="0.25">
      <c r="E148" s="146"/>
    </row>
    <row r="149" spans="1:7" x14ac:dyDescent="0.25">
      <c r="E149" s="146"/>
    </row>
    <row r="150" spans="1:7" x14ac:dyDescent="0.25">
      <c r="E150" s="146"/>
    </row>
    <row r="151" spans="1:7" x14ac:dyDescent="0.25">
      <c r="E151" s="146"/>
    </row>
    <row r="152" spans="1:7" x14ac:dyDescent="0.25">
      <c r="E152" s="146"/>
    </row>
    <row r="153" spans="1:7" x14ac:dyDescent="0.25">
      <c r="E153" s="146"/>
    </row>
    <row r="154" spans="1:7" x14ac:dyDescent="0.25">
      <c r="E154" s="146"/>
    </row>
    <row r="155" spans="1:7" x14ac:dyDescent="0.25">
      <c r="E155" s="146"/>
    </row>
    <row r="156" spans="1:7" x14ac:dyDescent="0.25">
      <c r="E156" s="146"/>
    </row>
    <row r="157" spans="1:7" x14ac:dyDescent="0.25">
      <c r="E157" s="146"/>
    </row>
    <row r="158" spans="1:7" x14ac:dyDescent="0.25">
      <c r="E158" s="146"/>
    </row>
    <row r="159" spans="1:7" x14ac:dyDescent="0.25">
      <c r="E159" s="146"/>
    </row>
    <row r="160" spans="1:7" x14ac:dyDescent="0.25">
      <c r="E160" s="146"/>
    </row>
    <row r="161" spans="5:5" x14ac:dyDescent="0.25">
      <c r="E161" s="146"/>
    </row>
    <row r="162" spans="5:5" x14ac:dyDescent="0.25">
      <c r="E162" s="146"/>
    </row>
    <row r="163" spans="5:5" x14ac:dyDescent="0.25">
      <c r="E163" s="146"/>
    </row>
    <row r="164" spans="5:5" x14ac:dyDescent="0.25">
      <c r="E164" s="146"/>
    </row>
    <row r="165" spans="5:5" x14ac:dyDescent="0.25">
      <c r="E165" s="146"/>
    </row>
    <row r="166" spans="5:5" x14ac:dyDescent="0.25">
      <c r="E166" s="146"/>
    </row>
    <row r="167" spans="5:5" x14ac:dyDescent="0.25">
      <c r="E167" s="146"/>
    </row>
    <row r="168" spans="5:5" x14ac:dyDescent="0.25">
      <c r="E168" s="146"/>
    </row>
    <row r="169" spans="5:5" x14ac:dyDescent="0.25">
      <c r="E169" s="146"/>
    </row>
    <row r="170" spans="5:5" x14ac:dyDescent="0.25">
      <c r="E170" s="146"/>
    </row>
    <row r="171" spans="5:5" x14ac:dyDescent="0.25">
      <c r="E171" s="146"/>
    </row>
    <row r="172" spans="5:5" x14ac:dyDescent="0.25">
      <c r="E172" s="146"/>
    </row>
    <row r="173" spans="5:5" x14ac:dyDescent="0.25">
      <c r="E173" s="146"/>
    </row>
    <row r="174" spans="5:5" x14ac:dyDescent="0.25">
      <c r="E174" s="146"/>
    </row>
    <row r="175" spans="5:5" x14ac:dyDescent="0.25">
      <c r="E175" s="146"/>
    </row>
    <row r="176" spans="5:5" x14ac:dyDescent="0.25">
      <c r="E176" s="146"/>
    </row>
    <row r="177" spans="1:7" x14ac:dyDescent="0.25">
      <c r="E177" s="146"/>
    </row>
    <row r="178" spans="1:7" x14ac:dyDescent="0.25">
      <c r="E178" s="146"/>
    </row>
    <row r="179" spans="1:7" x14ac:dyDescent="0.25">
      <c r="A179" s="193"/>
      <c r="B179" s="193"/>
    </row>
    <row r="180" spans="1:7" x14ac:dyDescent="0.25">
      <c r="A180" s="192"/>
      <c r="B180" s="192"/>
      <c r="C180" s="195"/>
      <c r="D180" s="195"/>
      <c r="E180" s="196"/>
      <c r="F180" s="195"/>
      <c r="G180" s="197"/>
    </row>
    <row r="181" spans="1:7" x14ac:dyDescent="0.25">
      <c r="A181" s="198"/>
      <c r="B181" s="198"/>
      <c r="C181" s="192"/>
      <c r="D181" s="192"/>
      <c r="E181" s="199"/>
      <c r="F181" s="192"/>
      <c r="G181" s="192"/>
    </row>
    <row r="182" spans="1:7" x14ac:dyDescent="0.25">
      <c r="A182" s="192"/>
      <c r="B182" s="192"/>
      <c r="C182" s="192"/>
      <c r="D182" s="192"/>
      <c r="E182" s="199"/>
      <c r="F182" s="192"/>
      <c r="G182" s="192"/>
    </row>
    <row r="183" spans="1:7" x14ac:dyDescent="0.25">
      <c r="A183" s="192"/>
      <c r="B183" s="192"/>
      <c r="C183" s="192"/>
      <c r="D183" s="192"/>
      <c r="E183" s="199"/>
      <c r="F183" s="192"/>
      <c r="G183" s="192"/>
    </row>
    <row r="184" spans="1:7" x14ac:dyDescent="0.25">
      <c r="A184" s="192"/>
      <c r="B184" s="192"/>
      <c r="C184" s="192"/>
      <c r="D184" s="192"/>
      <c r="E184" s="199"/>
      <c r="F184" s="192"/>
      <c r="G184" s="192"/>
    </row>
    <row r="185" spans="1:7" x14ac:dyDescent="0.25">
      <c r="A185" s="192"/>
      <c r="B185" s="192"/>
      <c r="C185" s="192"/>
      <c r="D185" s="192"/>
      <c r="E185" s="199"/>
      <c r="F185" s="192"/>
      <c r="G185" s="192"/>
    </row>
    <row r="186" spans="1:7" x14ac:dyDescent="0.25">
      <c r="A186" s="192"/>
      <c r="B186" s="192"/>
      <c r="C186" s="192"/>
      <c r="D186" s="192"/>
      <c r="E186" s="199"/>
      <c r="F186" s="192"/>
      <c r="G186" s="192"/>
    </row>
    <row r="187" spans="1:7" x14ac:dyDescent="0.25">
      <c r="A187" s="192"/>
      <c r="B187" s="192"/>
      <c r="C187" s="192"/>
      <c r="D187" s="192"/>
      <c r="E187" s="199"/>
      <c r="F187" s="192"/>
      <c r="G187" s="192"/>
    </row>
    <row r="188" spans="1:7" x14ac:dyDescent="0.25">
      <c r="A188" s="192"/>
      <c r="B188" s="192"/>
      <c r="C188" s="192"/>
      <c r="D188" s="192"/>
      <c r="E188" s="199"/>
      <c r="F188" s="192"/>
      <c r="G188" s="192"/>
    </row>
    <row r="189" spans="1:7" x14ac:dyDescent="0.25">
      <c r="A189" s="192"/>
      <c r="B189" s="192"/>
      <c r="C189" s="192"/>
      <c r="D189" s="192"/>
      <c r="E189" s="199"/>
      <c r="F189" s="192"/>
      <c r="G189" s="192"/>
    </row>
    <row r="190" spans="1:7" x14ac:dyDescent="0.25">
      <c r="A190" s="192"/>
      <c r="B190" s="192"/>
      <c r="C190" s="192"/>
      <c r="D190" s="192"/>
      <c r="E190" s="199"/>
      <c r="F190" s="192"/>
      <c r="G190" s="192"/>
    </row>
    <row r="191" spans="1:7" x14ac:dyDescent="0.25">
      <c r="A191" s="192"/>
      <c r="B191" s="192"/>
      <c r="C191" s="192"/>
      <c r="D191" s="192"/>
      <c r="E191" s="199"/>
      <c r="F191" s="192"/>
      <c r="G191" s="192"/>
    </row>
    <row r="192" spans="1:7" x14ac:dyDescent="0.25">
      <c r="A192" s="192"/>
      <c r="B192" s="192"/>
      <c r="C192" s="192"/>
      <c r="D192" s="192"/>
      <c r="E192" s="199"/>
      <c r="F192" s="192"/>
      <c r="G192" s="192"/>
    </row>
    <row r="193" spans="1:7" x14ac:dyDescent="0.25">
      <c r="A193" s="192"/>
      <c r="B193" s="192"/>
      <c r="C193" s="192"/>
      <c r="D193" s="192"/>
      <c r="E193" s="199"/>
      <c r="F193" s="192"/>
      <c r="G193" s="192"/>
    </row>
  </sheetData>
  <mergeCells count="47">
    <mergeCell ref="C36:D36"/>
    <mergeCell ref="C38:D38"/>
    <mergeCell ref="C42:D42"/>
    <mergeCell ref="C20:D20"/>
    <mergeCell ref="A1:G1"/>
    <mergeCell ref="A3:B3"/>
    <mergeCell ref="A4:B4"/>
    <mergeCell ref="E4:G4"/>
    <mergeCell ref="C9:D9"/>
    <mergeCell ref="C10:D10"/>
    <mergeCell ref="C12:D12"/>
    <mergeCell ref="C13:D13"/>
    <mergeCell ref="C14:D14"/>
    <mergeCell ref="C17:D17"/>
    <mergeCell ref="C19:D19"/>
    <mergeCell ref="C23:D23"/>
    <mergeCell ref="C25:D25"/>
    <mergeCell ref="C28:D28"/>
    <mergeCell ref="C30:D30"/>
    <mergeCell ref="C88:D88"/>
    <mergeCell ref="C61:D61"/>
    <mergeCell ref="C63:D63"/>
    <mergeCell ref="C47:D47"/>
    <mergeCell ref="C49:D49"/>
    <mergeCell ref="C50:D50"/>
    <mergeCell ref="C53:D53"/>
    <mergeCell ref="C54:D54"/>
    <mergeCell ref="C57:D57"/>
    <mergeCell ref="C58:D58"/>
    <mergeCell ref="C60:D60"/>
    <mergeCell ref="C32:D32"/>
    <mergeCell ref="C89:D89"/>
    <mergeCell ref="C91:D91"/>
    <mergeCell ref="C92:D92"/>
    <mergeCell ref="C73:D73"/>
    <mergeCell ref="C75:D75"/>
    <mergeCell ref="C76:D76"/>
    <mergeCell ref="C81:D81"/>
    <mergeCell ref="C83:D83"/>
    <mergeCell ref="C85:D85"/>
    <mergeCell ref="C86:D86"/>
    <mergeCell ref="C114:D114"/>
    <mergeCell ref="C102:D102"/>
    <mergeCell ref="C103:D103"/>
    <mergeCell ref="C105:D105"/>
    <mergeCell ref="C106:D106"/>
    <mergeCell ref="C107:D107"/>
  </mergeCells>
  <phoneticPr fontId="0" type="noConversion"/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37</vt:i4>
      </vt:variant>
    </vt:vector>
  </HeadingPairs>
  <TitlesOfParts>
    <vt:vector size="40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SazbaDPH1</vt:lpstr>
      <vt:lpstr>SazbaDPH2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pc</cp:lastModifiedBy>
  <dcterms:created xsi:type="dcterms:W3CDTF">2020-04-06T07:11:44Z</dcterms:created>
  <dcterms:modified xsi:type="dcterms:W3CDTF">2020-04-06T07:25:50Z</dcterms:modified>
</cp:coreProperties>
</file>