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Nestavební náklady" sheetId="2" r:id="rId2"/>
    <sheet name="001 - Demolice" sheetId="3" r:id="rId3"/>
    <sheet name="101 - Napojení" sheetId="4" r:id="rId4"/>
  </sheets>
  <definedNames>
    <definedName name="_xlnm.Print_Area" localSheetId="0">'Rekapitulace stavby'!$D$4:$AO$76,'Rekapitulace stavby'!$C$82:$AQ$98</definedName>
    <definedName name="_xlnm._FilterDatabase" localSheetId="1" hidden="1">'00 - Nestavební náklady'!$C$116:$K$124</definedName>
    <definedName name="_xlnm.Print_Area" localSheetId="1">'00 - Nestavební náklady'!$C$4:$J$76,'00 - Nestavební náklady'!$C$82:$J$98,'00 - Nestavební náklady'!$C$104:$J$124</definedName>
    <definedName name="_xlnm._FilterDatabase" localSheetId="2" hidden="1">'001 - Demolice'!$C$119:$K$155</definedName>
    <definedName name="_xlnm.Print_Area" localSheetId="2">'001 - Demolice'!$C$4:$J$76,'001 - Demolice'!$C$82:$J$101,'001 - Demolice'!$C$107:$J$155</definedName>
    <definedName name="_xlnm._FilterDatabase" localSheetId="3" hidden="1">'101 - Napojení'!$C$122:$K$192</definedName>
    <definedName name="_xlnm.Print_Area" localSheetId="3">'101 - Napojení'!$C$4:$J$76,'101 - Napojení'!$C$82:$J$104,'101 - Napojení'!$C$110:$J$192</definedName>
    <definedName name="_xlnm.Print_Titles" localSheetId="0">'Rekapitulace stavby'!$92:$92</definedName>
    <definedName name="_xlnm.Print_Titles" localSheetId="1">'00 - Nestavební náklady'!$116:$116</definedName>
    <definedName name="_xlnm.Print_Titles" localSheetId="2">'001 - Demolice'!$119:$119</definedName>
    <definedName name="_xlnm.Print_Titles" localSheetId="3">'101 - Napojení'!$122:$122</definedName>
  </definedNames>
  <calcPr fullCalcOnLoad="1"/>
</workbook>
</file>

<file path=xl/sharedStrings.xml><?xml version="1.0" encoding="utf-8"?>
<sst xmlns="http://schemas.openxmlformats.org/spreadsheetml/2006/main" count="1768" uniqueCount="412">
  <si>
    <t>Export Komplet</t>
  </si>
  <si>
    <t/>
  </si>
  <si>
    <t>2.0</t>
  </si>
  <si>
    <t>ZAMOK</t>
  </si>
  <si>
    <t>False</t>
  </si>
  <si>
    <t>{755669d3-5cb0-42e6-9c78-576efec64591}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</si>
  <si>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</si>
  <si>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</si>
  <si>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</si>
  <si>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</si>
  <si>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</si>
  <si>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</si>
  <si>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</si>
  <si>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</si>
  <si>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501161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</si>
  <si>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</si>
  <si>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</si>
  <si>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Ulice Kpt.Jaroše - napojení pěší zóny, Kroměříž</t>
  </si>
  <si>
    <t>KSO:</t>
  </si>
  <si>
    <t>CC-CZ:</t>
  </si>
  <si>
    <t>Místo:</t>
  </si>
  <si>
    <t xml:space="preserve"> </t>
  </si>
  <si>
    <t>Datum:</t>
  </si>
  <si>
    <t>11. 10. 2021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</si>
  <si>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</si>
  <si>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</si>
  <si>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</si>
  <si>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</si>
  <si>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</si>
  <si>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</si>
  <si>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</si>
  <si>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</si>
  <si>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</si>
  <si>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</si>
  <si>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</si>
  <si>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</si>
  <si>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</si>
  <si>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</si>
  <si>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</si>
  <si>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</si>
  <si>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</si>
  <si>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</si>
  <si>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</si>
  <si>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</si>
  <si>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</si>
  <si>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</si>
  <si>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</si>
  <si>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</si>
  <si>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</si>
  <si>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</si>
  <si>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</si>
  <si>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</si>
  <si>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</si>
  <si>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</si>
  <si>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</si>
  <si>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</si>
  <si>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</si>
  <si>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</si>
  <si>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</si>
  <si>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</si>
  <si>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</si>
  <si>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</si>
  <si>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</si>
  <si>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</si>
  <si>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</si>
  <si>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</si>
  <si>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</si>
  <si>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</si>
  <si>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</si>
  <si>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</si>
  <si>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</si>
  <si>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</si>
  <si>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</si>
  <si>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</si>
  <si>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</si>
  <si>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</si>
  <si>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</si>
  <si>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</si>
  <si>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</si>
  <si>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Nestavební náklady</t>
  </si>
  <si>
    <t>STA</t>
  </si>
  <si>
    <t>1</t>
  </si>
  <si>
    <t>{a73b7ef6-871f-445f-ba16-984af6b5711a}</t>
  </si>
  <si>
    <t>2</t>
  </si>
  <si>
    <t>001</t>
  </si>
  <si>
    <t>Demolice</t>
  </si>
  <si>
    <t>{c03b56d2-2891-4433-bda1-c9899c686a56}</t>
  </si>
  <si>
    <t>101</t>
  </si>
  <si>
    <t>Napojení</t>
  </si>
  <si>
    <t>{926eaacf-d227-49dd-9bbe-8dff44b30fe3}</t>
  </si>
  <si>
    <t>KRYCÍ LIST SOUPISU PRACÍ</t>
  </si>
  <si>
    <t>Objekt:</t>
  </si>
  <si>
    <t>00 - Nestavební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</si>
  <si>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</si>
  <si>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</si>
  <si>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</si>
  <si>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</si>
  <si>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</si>
  <si>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</si>
  <si>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</si>
  <si>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</si>
  <si>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</si>
  <si>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</si>
  <si>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</si>
  <si>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</si>
  <si>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</si>
  <si>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</si>
  <si>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</si>
  <si>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</si>
  <si>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</si>
  <si>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</si>
  <si>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</si>
  <si>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</si>
  <si>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</si>
  <si>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</si>
  <si>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</si>
  <si>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</si>
  <si>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</t>
  </si>
  <si>
    <t>Archeologický výzkum</t>
  </si>
  <si>
    <t>kpl</t>
  </si>
  <si>
    <t>512</t>
  </si>
  <si>
    <t>163733913</t>
  </si>
  <si>
    <t>02</t>
  </si>
  <si>
    <t>Geodetické práce</t>
  </si>
  <si>
    <t>-1894468731</t>
  </si>
  <si>
    <t>3</t>
  </si>
  <si>
    <t>03</t>
  </si>
  <si>
    <t>Vytýčení sítí</t>
  </si>
  <si>
    <t>-631537128</t>
  </si>
  <si>
    <t>04</t>
  </si>
  <si>
    <t>RDS</t>
  </si>
  <si>
    <t>1383471086</t>
  </si>
  <si>
    <t>5</t>
  </si>
  <si>
    <t>05</t>
  </si>
  <si>
    <t>DSPS</t>
  </si>
  <si>
    <t>-462995103</t>
  </si>
  <si>
    <t>6</t>
  </si>
  <si>
    <t>06</t>
  </si>
  <si>
    <t>Označení pracovního místa</t>
  </si>
  <si>
    <t>-1571524603</t>
  </si>
  <si>
    <t>001 - Demolice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</si>
  <si>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</si>
  <si>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</si>
  <si>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</si>
  <si>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</si>
  <si>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</si>
  <si>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</si>
  <si>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</si>
  <si>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113106134</t>
  </si>
  <si>
    <t>Rozebrání dlažeb ze zámkových dlaždic komunikací pro pěší strojně pl do 50 m2</t>
  </si>
  <si>
    <t>m2</t>
  </si>
  <si>
    <t>3661738</t>
  </si>
  <si>
    <t>VV</t>
  </si>
  <si>
    <t>"odstranění betonové dlažby v.60mm"110,85</t>
  </si>
  <si>
    <t>113106162</t>
  </si>
  <si>
    <t>Rozebrání dlažeb vozovek z drobných kostek s ložem ze živice ručně</t>
  </si>
  <si>
    <t>-691958347</t>
  </si>
  <si>
    <t>"odstranění přídlažby z žulové kostky š.200mm"5,1</t>
  </si>
  <si>
    <t>113154111</t>
  </si>
  <si>
    <t>Frézování živičného krytu tl do 30 mm pruh š 0,5 m pl do 500 m2 bez překážek v trase</t>
  </si>
  <si>
    <t>-1613771967</t>
  </si>
  <si>
    <t>113154114</t>
  </si>
  <si>
    <t>Frézování živičného krytu tl 100 mm pruh š 0,5 m pl do 500 m2 bez překážek v trase</t>
  </si>
  <si>
    <t>501007650</t>
  </si>
  <si>
    <t>113201112</t>
  </si>
  <si>
    <t>Vytrhání obrub silničních ležatých</t>
  </si>
  <si>
    <t>m</t>
  </si>
  <si>
    <t>893311129</t>
  </si>
  <si>
    <t>"odstranění kamenných obrubníků 200/300"51</t>
  </si>
  <si>
    <t>122251104</t>
  </si>
  <si>
    <t>Odkopávky a prokopávky nezapažené v hornině třídy těžitelnosti I skupiny 3 objem do 500 m3 strojně</t>
  </si>
  <si>
    <t>m3</t>
  </si>
  <si>
    <t>741509761</t>
  </si>
  <si>
    <t>"odstranění podkladních vrstec (štěrky, hlína) třída těžitelnosti 3, 400mm"284,38*0,4</t>
  </si>
  <si>
    <t>7</t>
  </si>
  <si>
    <t>139951121</t>
  </si>
  <si>
    <t>Bourání kcí v hloubených vykopávkách ze zdiva z betonu prostého strojně</t>
  </si>
  <si>
    <t>493467882</t>
  </si>
  <si>
    <t>"odstranění uličních vpustí"2*(0,5*0,5*2)</t>
  </si>
  <si>
    <t>8</t>
  </si>
  <si>
    <t>162751117</t>
  </si>
  <si>
    <t>Vodorovné přemístění přes 9 000 do 10000 m výkopku/sypaniny z horniny třídy těžitelnosti I skupiny 1 až 3</t>
  </si>
  <si>
    <t>-846935901</t>
  </si>
  <si>
    <t>9</t>
  </si>
  <si>
    <t>167151111</t>
  </si>
  <si>
    <t>Nakládání výkopku z hornin třídy těžitelnosti I skupiny 1 až 3 přes 100 m3</t>
  </si>
  <si>
    <t>2029289822</t>
  </si>
  <si>
    <t>10</t>
  </si>
  <si>
    <t>171201221</t>
  </si>
  <si>
    <t>Poplatek za uložení na skládce (skládkovné) zeminy a kamení kód odpadu 17 05 04</t>
  </si>
  <si>
    <t>t</t>
  </si>
  <si>
    <t>-862587932</t>
  </si>
  <si>
    <t>113,752*1,8</t>
  </si>
  <si>
    <t>11</t>
  </si>
  <si>
    <t>171251201</t>
  </si>
  <si>
    <t>Uložení sypaniny na skládky nebo meziskládky</t>
  </si>
  <si>
    <t>1160256259</t>
  </si>
  <si>
    <t>Ostatní konstrukce a práce, bourání</t>
  </si>
  <si>
    <t>12</t>
  </si>
  <si>
    <t>914511112</t>
  </si>
  <si>
    <t>Montáž sloupku dopravních značek délky do 3,5 m s betonovým základem a patkou</t>
  </si>
  <si>
    <t>kus</t>
  </si>
  <si>
    <t>1370329309</t>
  </si>
  <si>
    <t>"přemístění 1ks doparvní značky"1</t>
  </si>
  <si>
    <t>13</t>
  </si>
  <si>
    <t>919735113</t>
  </si>
  <si>
    <t>Řezání stávajícího živičného krytu hl přes 100 do 150 mm</t>
  </si>
  <si>
    <t>-1425705516</t>
  </si>
  <si>
    <t>14</t>
  </si>
  <si>
    <t>966006132</t>
  </si>
  <si>
    <t>Odstranění značek dopravních nebo orientačních se sloupky s betonovými patkami</t>
  </si>
  <si>
    <t>533339563</t>
  </si>
  <si>
    <t>966008221</t>
  </si>
  <si>
    <t>Bourání betonového nebo polymerbetonového odvodňovacího žlabu š do 200 mm</t>
  </si>
  <si>
    <t>2026222993</t>
  </si>
  <si>
    <t>997</t>
  </si>
  <si>
    <t>Přesun sutě</t>
  </si>
  <si>
    <t>16</t>
  </si>
  <si>
    <t>997221551</t>
  </si>
  <si>
    <t>Vodorovná doprava suti ze sypkých materiálů do 1 km</t>
  </si>
  <si>
    <t>250038709</t>
  </si>
  <si>
    <t>17</t>
  </si>
  <si>
    <t>997221559</t>
  </si>
  <si>
    <t>Příplatek ZKD 1 km u vodorovné dopravy suti ze sypkých materiálů</t>
  </si>
  <si>
    <t>897260450</t>
  </si>
  <si>
    <t>100,766*9 'Přepočtené koeficientem množství</t>
  </si>
  <si>
    <t>18</t>
  </si>
  <si>
    <t>997221611</t>
  </si>
  <si>
    <t>Nakládání suti na dopravní prostředky pro vodorovnou dopravu</t>
  </si>
  <si>
    <t>-1761438728</t>
  </si>
  <si>
    <t>19</t>
  </si>
  <si>
    <t>997221861</t>
  </si>
  <si>
    <t>Poplatek za uložení stavebního odpadu na recyklační skládce (skládkovné)</t>
  </si>
  <si>
    <t>-348540201</t>
  </si>
  <si>
    <t>100,766-50,094</t>
  </si>
  <si>
    <t>20</t>
  </si>
  <si>
    <t>997221875</t>
  </si>
  <si>
    <t>Poplatek za uložení stavebního odpadu na recyklační skládce (skládkovné) asfaltového bez obsahu dehtu zatříděného do Katalogu odpadů pod kódem 17 03 02</t>
  </si>
  <si>
    <t>-1834094958</t>
  </si>
  <si>
    <t>167,54*(0,069+0,23)</t>
  </si>
  <si>
    <t>101 - Napojení</t>
  </si>
  <si>
    <t xml:space="preserve">    5 - Komunikace pozemní</t>
  </si>
  <si>
    <t xml:space="preserve">    8 - Trubní vedení</t>
  </si>
  <si>
    <t xml:space="preserve">    998 - Přesun hmot</t>
  </si>
  <si>
    <t>171152111</t>
  </si>
  <si>
    <t>Uložení sypaniny z hornin nesoudržných a sypkých do násypů zhutněných v aktivní zóně silnic a dálnic</t>
  </si>
  <si>
    <t>-625263521</t>
  </si>
  <si>
    <t>"dosyp ŠD"4,25</t>
  </si>
  <si>
    <t>M</t>
  </si>
  <si>
    <t>58344171</t>
  </si>
  <si>
    <t>štěrkodrť frakce 0/32</t>
  </si>
  <si>
    <t>1579416179</t>
  </si>
  <si>
    <t>4,250*1,67*1,15</t>
  </si>
  <si>
    <t>181951112</t>
  </si>
  <si>
    <t>Úprava pláně v hornině třídy těžitelnosti I skupiny 1 až 3 se zhutněním strojně</t>
  </si>
  <si>
    <t>-799750371</t>
  </si>
  <si>
    <t>141+147</t>
  </si>
  <si>
    <t>Komunikace pozemní</t>
  </si>
  <si>
    <t>564851111.A</t>
  </si>
  <si>
    <t>Podklad ze štěrkodrtě ŠD tl 150 mm</t>
  </si>
  <si>
    <t>421373197</t>
  </si>
  <si>
    <t>122,5</t>
  </si>
  <si>
    <t>564851111.B</t>
  </si>
  <si>
    <t>1913185654</t>
  </si>
  <si>
    <t>122,5*1,2</t>
  </si>
  <si>
    <t>564861111</t>
  </si>
  <si>
    <t>Podklad ze štěrkodrtě ŠD tl 200 mm</t>
  </si>
  <si>
    <t>-543461165</t>
  </si>
  <si>
    <t>117,5*1,2</t>
  </si>
  <si>
    <t>565145101</t>
  </si>
  <si>
    <t>Asfaltový beton vrstva podkladní ACP 16 (obalované kamenivo OKS) tl 60 mm š do 1,5 m</t>
  </si>
  <si>
    <t>-602082336</t>
  </si>
  <si>
    <t>567132111</t>
  </si>
  <si>
    <t>Podklad ze směsi stmelené cementem SC C 8/10 (KSC I) tl 160 mm</t>
  </si>
  <si>
    <t>988608003</t>
  </si>
  <si>
    <t>117,5</t>
  </si>
  <si>
    <t>573191111</t>
  </si>
  <si>
    <t>Postřik infiltrační kationaktivní emulzí v množství 1 kg/m2</t>
  </si>
  <si>
    <t>435002999</t>
  </si>
  <si>
    <t>573231108</t>
  </si>
  <si>
    <t>Postřik živičný spojovací ze silniční emulze v množství 0,50 kg/m2</t>
  </si>
  <si>
    <t>1503515827</t>
  </si>
  <si>
    <t>577134111</t>
  </si>
  <si>
    <t>Asfaltový beton vrstva obrusná ACO 11 (ABS) tř. I tl 40 mm š do 3 m z nemodifikovaného asfaltu</t>
  </si>
  <si>
    <t>1652651965</t>
  </si>
  <si>
    <t>596211112</t>
  </si>
  <si>
    <t>Kladení zámkové dlažby komunikací pro pěší tl 60 mm skupiny A pl přes 100 do 300 m2</t>
  </si>
  <si>
    <t>-175985070</t>
  </si>
  <si>
    <t>114+8,5</t>
  </si>
  <si>
    <t>59245018</t>
  </si>
  <si>
    <t>dlažba tvar obdélník betonová 200x100x60mm přírodní</t>
  </si>
  <si>
    <t>1785713676</t>
  </si>
  <si>
    <t>114*1,03 'Přepočtené koeficientem množství</t>
  </si>
  <si>
    <t>59245006</t>
  </si>
  <si>
    <t>dlažba tvar obdélník betonová pro nevidomé 200x100x60mm barevná</t>
  </si>
  <si>
    <t>-1235390612</t>
  </si>
  <si>
    <t>8,5*1,03 'Přepočtené koeficientem množství</t>
  </si>
  <si>
    <t>596212212</t>
  </si>
  <si>
    <t>Kladení zámkové dlažby pozemních komunikací tl 80 mm skupiny A pl přes 100 do 300 m2</t>
  </si>
  <si>
    <t>1233612223</t>
  </si>
  <si>
    <t>104+13,5</t>
  </si>
  <si>
    <t>59245020</t>
  </si>
  <si>
    <t>dlažba tvar obdélník betonová 200x100x80mm přírodní</t>
  </si>
  <si>
    <t>-1261687963</t>
  </si>
  <si>
    <t>104*1,03 'Přepočtené koeficientem množství</t>
  </si>
  <si>
    <t>59245226</t>
  </si>
  <si>
    <t>dlažba tvar obdélník betonová pro nevidomé 200x100x80mm barevná</t>
  </si>
  <si>
    <t>-993200745</t>
  </si>
  <si>
    <t>13,5*1,03 'Přepočtené koeficientem množství</t>
  </si>
  <si>
    <t>599142111</t>
  </si>
  <si>
    <t>Úprava zálivky dilatačních nebo pracovních spár v krytu hl do 40 mm š přes 20 do 40 mm</t>
  </si>
  <si>
    <t>-2054690534</t>
  </si>
  <si>
    <t>Trubní vedení</t>
  </si>
  <si>
    <t>871313121.R</t>
  </si>
  <si>
    <t>Montáž kanalizačního potrubí z PVC těsněné gumovým kroužkem otevřený výkop sklon do 20 % DN 160</t>
  </si>
  <si>
    <t>1707263111</t>
  </si>
  <si>
    <t>"přípojka uliční vpusti DN 150, SN 8 - komoplet vč. zemních prací"6,7</t>
  </si>
  <si>
    <t>895941311</t>
  </si>
  <si>
    <t>Zřízení vpusti kanalizační uliční z betonových dílců typ UVB-50</t>
  </si>
  <si>
    <t>787848876</t>
  </si>
  <si>
    <t>592238210</t>
  </si>
  <si>
    <t>vpusť betonová uliční TBV-Q 660/180 /prstenec/ 18x66x10 cm</t>
  </si>
  <si>
    <t>-755277388</t>
  </si>
  <si>
    <t>22</t>
  </si>
  <si>
    <t>592238230</t>
  </si>
  <si>
    <t>vpusť betonová uliční TBV-Q 500/626 D /dno/ 62,6 x 49,5 x 5 cm</t>
  </si>
  <si>
    <t>42603284</t>
  </si>
  <si>
    <t>23</t>
  </si>
  <si>
    <t>592238240</t>
  </si>
  <si>
    <t>vpusť betonová uliční TBV-Q 500/590/200 V /skruž/ 59x50x5 cm</t>
  </si>
  <si>
    <t>-2073528918</t>
  </si>
  <si>
    <t>24</t>
  </si>
  <si>
    <t>592238250</t>
  </si>
  <si>
    <t>vpusť betonová uliční TBV-Q 500/290 /skruž/ 29x50x5 cm</t>
  </si>
  <si>
    <t>866152551</t>
  </si>
  <si>
    <t>25</t>
  </si>
  <si>
    <t>899203111</t>
  </si>
  <si>
    <t>Osazení mříží litinových včetně rámů a košů na bahno hmotnosti nad 100 do 150 kg</t>
  </si>
  <si>
    <t>843555392</t>
  </si>
  <si>
    <t>26</t>
  </si>
  <si>
    <t>592238780</t>
  </si>
  <si>
    <t>mříž M1 D400 DIN 19583-13, 500/500 mm</t>
  </si>
  <si>
    <t>416047784</t>
  </si>
  <si>
    <t>27</t>
  </si>
  <si>
    <t>592238760</t>
  </si>
  <si>
    <t>rám zabetonovaný DIN 19583-9 500/500 mm</t>
  </si>
  <si>
    <t>-875574192</t>
  </si>
  <si>
    <t>28</t>
  </si>
  <si>
    <t>899999999.R</t>
  </si>
  <si>
    <t>Napojení přípojek na řad</t>
  </si>
  <si>
    <t>ks</t>
  </si>
  <si>
    <t>1955904344</t>
  </si>
  <si>
    <t>29</t>
  </si>
  <si>
    <t>914111111</t>
  </si>
  <si>
    <t>Montáž svislé dopravní značky do velikosti 1 m2 objímkami na sloupek nebo konzolu</t>
  </si>
  <si>
    <t>1973199822</t>
  </si>
  <si>
    <t>30</t>
  </si>
  <si>
    <t>40445627</t>
  </si>
  <si>
    <t>informativní značky provozní IP27 a/b</t>
  </si>
  <si>
    <t>-1865512674</t>
  </si>
  <si>
    <t>31</t>
  </si>
  <si>
    <t>1396037598</t>
  </si>
  <si>
    <t>32</t>
  </si>
  <si>
    <t>40445230</t>
  </si>
  <si>
    <t>sloupek pro dopravní značku v 3,5m</t>
  </si>
  <si>
    <t>1357119387</t>
  </si>
  <si>
    <t>33</t>
  </si>
  <si>
    <t>916111123</t>
  </si>
  <si>
    <t>Osazení obruby z drobných kostek s boční opěrou do lože z betonu prostého</t>
  </si>
  <si>
    <t>-192057524</t>
  </si>
  <si>
    <t>"dvouřádek z žulové kostky"50</t>
  </si>
  <si>
    <t>34</t>
  </si>
  <si>
    <t>58381007</t>
  </si>
  <si>
    <t>kostka dlažební žula drobná 8/10</t>
  </si>
  <si>
    <t>-258979554</t>
  </si>
  <si>
    <t>50*0,1</t>
  </si>
  <si>
    <t>5*1,02 'Přepočtené koeficientem množství</t>
  </si>
  <si>
    <t>35</t>
  </si>
  <si>
    <t>916131213</t>
  </si>
  <si>
    <t>Osazení silničního obrubníku betonového stojatého s boční opěrou do lože z betonu prostého</t>
  </si>
  <si>
    <t>-836278765</t>
  </si>
  <si>
    <t>36</t>
  </si>
  <si>
    <t>59217029</t>
  </si>
  <si>
    <t>obrubník betonový silniční nájezdový 1000x150x150mm</t>
  </si>
  <si>
    <t>-754887578</t>
  </si>
  <si>
    <t>22*1,02 'Přepočtené koeficientem množství</t>
  </si>
  <si>
    <t>37</t>
  </si>
  <si>
    <t>916241213</t>
  </si>
  <si>
    <t>Osazení obrubníku kamenného stojatého s boční opěrou do lože z betonu prostého</t>
  </si>
  <si>
    <t>249498068</t>
  </si>
  <si>
    <t>38</t>
  </si>
  <si>
    <t>58380003</t>
  </si>
  <si>
    <t>obrubník kamenný žulový přímý 1000x300x200mm</t>
  </si>
  <si>
    <t>-1015614805</t>
  </si>
  <si>
    <t>61*1,02 'Přepočtené koeficientem množství</t>
  </si>
  <si>
    <t>39</t>
  </si>
  <si>
    <t>919726122</t>
  </si>
  <si>
    <t>Geotextilie pro ochranu, separaci a filtraci netkaná měrná hm přes 200 do 300 g/m2</t>
  </si>
  <si>
    <t>390246410</t>
  </si>
  <si>
    <t>(141+147)*1,3</t>
  </si>
  <si>
    <t>998</t>
  </si>
  <si>
    <t>Přesun hmot</t>
  </si>
  <si>
    <t>40</t>
  </si>
  <si>
    <t>998223011</t>
  </si>
  <si>
    <t>Přesun hmot pro pozemní komunikace s krytem dlážděným</t>
  </si>
  <si>
    <t>827408092</t>
  </si>
  <si>
    <t>41</t>
  </si>
  <si>
    <t>Statická zatěžovací zkouška</t>
  </si>
  <si>
    <t>-1719309189</t>
  </si>
  <si>
    <t>42</t>
  </si>
  <si>
    <t>Ochrana sítí</t>
  </si>
  <si>
    <t>878623611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</si>
</sst>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501161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Ulice Kpt.Jaroše - napojení pěší zóny, Kroměříž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11. 10. 2021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ROUND(SUM(AG95:AG97),2)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ROUND(SUM(AS95:AS97),2)</f>
        <v>0</v>
      </c>
      <c r="AT94" s="112">
        <f>ROUND(SUM(AV94:AW94),2)</f>
        <v>0</v>
      </c>
      <c r="AU94" s="113">
        <f>ROUND(SUM(AU95:AU97),5)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ROUND(SUM(AZ95:AZ97),2)</f>
        <v>0</v>
      </c>
      <c r="BA94" s="112">
        <f>ROUND(SUM(BA95:BA97),2)</f>
        <v>0</v>
      </c>
      <c r="BB94" s="112">
        <f>ROUND(SUM(BB95:BB97),2)</f>
        <v>0</v>
      </c>
      <c r="BC94" s="112">
        <f>ROUND(SUM(BC95:BC97),2)</f>
        <v>0</v>
      </c>
      <c r="BD94" s="114">
        <f>ROUND(SUM(BD95:BD97),2)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75</v>
      </c>
      <c r="BW94" s="115" t="s">
        <v>5</v>
      </c>
      <c r="BX94" s="115" t="s">
        <v>76</v>
      </c>
      <c r="CL94" s="115" t="s">
        <v>1</v>
      </c>
    </row>
    <row r="95" spans="1:91" s="7" customFormat="1" ht="16.5" customHeight="1">
      <c r="A95" s="117" t="s">
        <v>77</v>
      </c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'00 - Nestavební náklady'!J30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'00 - Nestavební náklady'!P117</f>
        <v>0</v>
      </c>
      <c r="AV95" s="126">
        <f>'00 - Nestavební náklady'!J33</f>
        <v>0</v>
      </c>
      <c r="AW95" s="126">
        <f>'00 - Nestavební náklady'!J34</f>
        <v>0</v>
      </c>
      <c r="AX95" s="126">
        <f>'00 - Nestavební náklady'!J35</f>
        <v>0</v>
      </c>
      <c r="AY95" s="126">
        <f>'00 - Nestavební náklady'!J36</f>
        <v>0</v>
      </c>
      <c r="AZ95" s="126">
        <f>'00 - Nestavební náklady'!F33</f>
        <v>0</v>
      </c>
      <c r="BA95" s="126">
        <f>'00 - Nestavební náklady'!F34</f>
        <v>0</v>
      </c>
      <c r="BB95" s="126">
        <f>'00 - Nestavební náklady'!F35</f>
        <v>0</v>
      </c>
      <c r="BC95" s="126">
        <f>'00 - Nestavební náklady'!F36</f>
        <v>0</v>
      </c>
      <c r="BD95" s="128">
        <f>'00 - Nestavební náklady'!F37</f>
        <v>0</v>
      </c>
      <c r="BE95" s="7"/>
      <c r="BT95" s="129" t="s">
        <v>81</v>
      </c>
      <c r="BV95" s="129" t="s">
        <v>75</v>
      </c>
      <c r="BW95" s="129" t="s">
        <v>82</v>
      </c>
      <c r="BX95" s="129" t="s">
        <v>5</v>
      </c>
      <c r="CL95" s="129" t="s">
        <v>1</v>
      </c>
      <c r="CM95" s="129" t="s">
        <v>83</v>
      </c>
    </row>
    <row r="96" spans="1:91" s="7" customFormat="1" ht="16.5" customHeight="1">
      <c r="A96" s="117" t="s">
        <v>77</v>
      </c>
      <c r="B96" s="118"/>
      <c r="C96" s="119"/>
      <c r="D96" s="120" t="s">
        <v>84</v>
      </c>
      <c r="E96" s="120"/>
      <c r="F96" s="120"/>
      <c r="G96" s="120"/>
      <c r="H96" s="120"/>
      <c r="I96" s="121"/>
      <c r="J96" s="120" t="s">
        <v>85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'001 - Demolice'!J30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80</v>
      </c>
      <c r="AR96" s="124"/>
      <c r="AS96" s="125">
        <v>0</v>
      </c>
      <c r="AT96" s="126">
        <f>ROUND(SUM(AV96:AW96),2)</f>
        <v>0</v>
      </c>
      <c r="AU96" s="127">
        <f>'001 - Demolice'!P120</f>
        <v>0</v>
      </c>
      <c r="AV96" s="126">
        <f>'001 - Demolice'!J33</f>
        <v>0</v>
      </c>
      <c r="AW96" s="126">
        <f>'001 - Demolice'!J34</f>
        <v>0</v>
      </c>
      <c r="AX96" s="126">
        <f>'001 - Demolice'!J35</f>
        <v>0</v>
      </c>
      <c r="AY96" s="126">
        <f>'001 - Demolice'!J36</f>
        <v>0</v>
      </c>
      <c r="AZ96" s="126">
        <f>'001 - Demolice'!F33</f>
        <v>0</v>
      </c>
      <c r="BA96" s="126">
        <f>'001 - Demolice'!F34</f>
        <v>0</v>
      </c>
      <c r="BB96" s="126">
        <f>'001 - Demolice'!F35</f>
        <v>0</v>
      </c>
      <c r="BC96" s="126">
        <f>'001 - Demolice'!F36</f>
        <v>0</v>
      </c>
      <c r="BD96" s="128">
        <f>'001 - Demolice'!F37</f>
        <v>0</v>
      </c>
      <c r="BE96" s="7"/>
      <c r="BT96" s="129" t="s">
        <v>81</v>
      </c>
      <c r="BV96" s="129" t="s">
        <v>75</v>
      </c>
      <c r="BW96" s="129" t="s">
        <v>86</v>
      </c>
      <c r="BX96" s="129" t="s">
        <v>5</v>
      </c>
      <c r="CL96" s="129" t="s">
        <v>1</v>
      </c>
      <c r="CM96" s="129" t="s">
        <v>83</v>
      </c>
    </row>
    <row r="97" spans="1:91" s="7" customFormat="1" ht="16.5" customHeight="1">
      <c r="A97" s="117" t="s">
        <v>77</v>
      </c>
      <c r="B97" s="118"/>
      <c r="C97" s="119"/>
      <c r="D97" s="120" t="s">
        <v>87</v>
      </c>
      <c r="E97" s="120"/>
      <c r="F97" s="120"/>
      <c r="G97" s="120"/>
      <c r="H97" s="120"/>
      <c r="I97" s="121"/>
      <c r="J97" s="120" t="s">
        <v>88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'101 - Napojení'!J30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80</v>
      </c>
      <c r="AR97" s="124"/>
      <c r="AS97" s="130">
        <v>0</v>
      </c>
      <c r="AT97" s="131">
        <f>ROUND(SUM(AV97:AW97),2)</f>
        <v>0</v>
      </c>
      <c r="AU97" s="132">
        <f>'101 - Napojení'!P123</f>
        <v>0</v>
      </c>
      <c r="AV97" s="131">
        <f>'101 - Napojení'!J33</f>
        <v>0</v>
      </c>
      <c r="AW97" s="131">
        <f>'101 - Napojení'!J34</f>
        <v>0</v>
      </c>
      <c r="AX97" s="131">
        <f>'101 - Napojení'!J35</f>
        <v>0</v>
      </c>
      <c r="AY97" s="131">
        <f>'101 - Napojení'!J36</f>
        <v>0</v>
      </c>
      <c r="AZ97" s="131">
        <f>'101 - Napojení'!F33</f>
        <v>0</v>
      </c>
      <c r="BA97" s="131">
        <f>'101 - Napojení'!F34</f>
        <v>0</v>
      </c>
      <c r="BB97" s="131">
        <f>'101 - Napojení'!F35</f>
        <v>0</v>
      </c>
      <c r="BC97" s="131">
        <f>'101 - Napojení'!F36</f>
        <v>0</v>
      </c>
      <c r="BD97" s="133">
        <f>'101 - Napojení'!F37</f>
        <v>0</v>
      </c>
      <c r="BE97" s="7"/>
      <c r="BT97" s="129" t="s">
        <v>81</v>
      </c>
      <c r="BV97" s="129" t="s">
        <v>75</v>
      </c>
      <c r="BW97" s="129" t="s">
        <v>89</v>
      </c>
      <c r="BX97" s="129" t="s">
        <v>5</v>
      </c>
      <c r="CL97" s="129" t="s">
        <v>1</v>
      </c>
      <c r="CM97" s="129" t="s">
        <v>83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0 - Nestavební náklady'!C2" display="/"/>
    <hyperlink ref="A96" location="'001 - Demolice'!C2" display="/"/>
    <hyperlink ref="A97" location="'101 - Napoj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90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Ulice Kpt.Jaroše - napojení pěší zóny, Kroměříž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91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11. 10. 2021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ROUND(J117,2)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ROUND((SUM(BE117:BE124)),2)</f>
        <v>0</v>
      </c>
      <c r="G33" s="36"/>
      <c r="H33" s="36"/>
      <c r="I33" s="153">
        <v>0.21</v>
      </c>
      <c r="J33" s="152">
        <f>ROUND(((SUM(BE117:BE124))*I33),2)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ROUND((SUM(BF117:BF124)),2)</f>
        <v>0</v>
      </c>
      <c r="G34" s="36"/>
      <c r="H34" s="36"/>
      <c r="I34" s="153">
        <v>0.15</v>
      </c>
      <c r="J34" s="152">
        <f>ROUND(((SUM(BF117:BF124))*I34),2)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ROUND((SUM(BG117:BG124)),2)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ROUND((SUM(BH117:BH124)),2)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ROUND((SUM(BI117:BI124)),2)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Ulice Kpt.Jaroše - napojení pěší zóny, Kroměříž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00 - Nestavební náklady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11. 10. 2021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94</v>
      </c>
      <c r="D94" s="174"/>
      <c r="E94" s="174"/>
      <c r="F94" s="174"/>
      <c r="G94" s="174"/>
      <c r="H94" s="174"/>
      <c r="I94" s="174"/>
      <c r="J94" s="175" t="s">
        <v>95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96</v>
      </c>
      <c r="D96" s="38"/>
      <c r="E96" s="38"/>
      <c r="F96" s="38"/>
      <c r="G96" s="38"/>
      <c r="H96" s="38"/>
      <c r="I96" s="38"/>
      <c r="J96" s="108">
        <f>J117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7"/>
      <c r="C97" s="178"/>
      <c r="D97" s="179" t="s">
        <v>98</v>
      </c>
      <c r="E97" s="180"/>
      <c r="F97" s="180"/>
      <c r="G97" s="180"/>
      <c r="H97" s="180"/>
      <c r="I97" s="180"/>
      <c r="J97" s="181">
        <f>J118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5" customHeight="1">
      <c r="A103" s="36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99</v>
      </c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8"/>
      <c r="D107" s="38"/>
      <c r="E107" s="172" t="str">
        <f>E7</f>
        <v>Ulice Kpt.Jaroše - napojení pěší zóny, Kroměříž</v>
      </c>
      <c r="F107" s="30"/>
      <c r="G107" s="30"/>
      <c r="H107" s="30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91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8"/>
      <c r="D109" s="38"/>
      <c r="E109" s="74" t="str">
        <f>E9</f>
        <v>00 - Nestavební náklady</v>
      </c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20</v>
      </c>
      <c r="D111" s="38"/>
      <c r="E111" s="38"/>
      <c r="F111" s="25" t="str">
        <f>F12</f>
        <v xml:space="preserve"> </v>
      </c>
      <c r="G111" s="38"/>
      <c r="H111" s="38"/>
      <c r="I111" s="30" t="s">
        <v>22</v>
      </c>
      <c r="J111" s="77" t="str">
        <f>IF(J12="","",J12)</f>
        <v>11. 10. 2021</v>
      </c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24</v>
      </c>
      <c r="D113" s="38"/>
      <c r="E113" s="38"/>
      <c r="F113" s="25" t="str">
        <f>E15</f>
        <v xml:space="preserve"> </v>
      </c>
      <c r="G113" s="38"/>
      <c r="H113" s="38"/>
      <c r="I113" s="30" t="s">
        <v>29</v>
      </c>
      <c r="J113" s="34" t="str">
        <f>E21</f>
        <v xml:space="preserve"> 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27</v>
      </c>
      <c r="D114" s="38"/>
      <c r="E114" s="38"/>
      <c r="F114" s="25" t="str">
        <f>IF(E18="","",E18)</f>
        <v>Vyplň údaj</v>
      </c>
      <c r="G114" s="38"/>
      <c r="H114" s="38"/>
      <c r="I114" s="30" t="s">
        <v>31</v>
      </c>
      <c r="J114" s="34" t="str">
        <f>E24</f>
        <v xml:space="preserve"> 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0" customFormat="1" ht="29.25" customHeight="1">
      <c r="A116" s="183"/>
      <c r="B116" s="184"/>
      <c r="C116" s="185" t="s">
        <v>100</v>
      </c>
      <c r="D116" s="186" t="s">
        <v>58</v>
      </c>
      <c r="E116" s="186" t="s">
        <v>54</v>
      </c>
      <c r="F116" s="186" t="s">
        <v>55</v>
      </c>
      <c r="G116" s="186" t="s">
        <v>101</v>
      </c>
      <c r="H116" s="186" t="s">
        <v>102</v>
      </c>
      <c r="I116" s="186" t="s">
        <v>103</v>
      </c>
      <c r="J116" s="187" t="s">
        <v>95</v>
      </c>
      <c r="K116" s="188" t="s">
        <v>104</v>
      </c>
      <c r="L116" s="189"/>
      <c r="M116" s="98" t="s">
        <v>1</v>
      </c>
      <c r="N116" s="99" t="s">
        <v>37</v>
      </c>
      <c r="O116" s="99" t="s">
        <v>105</v>
      </c>
      <c r="P116" s="99" t="s">
        <v>106</v>
      </c>
      <c r="Q116" s="99" t="s">
        <v>107</v>
      </c>
      <c r="R116" s="99" t="s">
        <v>108</v>
      </c>
      <c r="S116" s="99" t="s">
        <v>109</v>
      </c>
      <c r="T116" s="100" t="s">
        <v>110</v>
      </c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</row>
    <row r="117" spans="1:63" s="2" customFormat="1" ht="22.8" customHeight="1">
      <c r="A117" s="36"/>
      <c r="B117" s="37"/>
      <c r="C117" s="105" t="s">
        <v>111</v>
      </c>
      <c r="D117" s="38"/>
      <c r="E117" s="38"/>
      <c r="F117" s="38"/>
      <c r="G117" s="38"/>
      <c r="H117" s="38"/>
      <c r="I117" s="38"/>
      <c r="J117" s="190">
        <f>BK117</f>
        <v>0</v>
      </c>
      <c r="K117" s="38"/>
      <c r="L117" s="42"/>
      <c r="M117" s="101"/>
      <c r="N117" s="191"/>
      <c r="O117" s="102"/>
      <c r="P117" s="192">
        <f>P118</f>
        <v>0</v>
      </c>
      <c r="Q117" s="102"/>
      <c r="R117" s="192">
        <f>R118</f>
        <v>0</v>
      </c>
      <c r="S117" s="102"/>
      <c r="T117" s="193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72</v>
      </c>
      <c r="AU117" s="15" t="s">
        <v>97</v>
      </c>
      <c r="BK117" s="194">
        <f>BK118</f>
        <v>0</v>
      </c>
    </row>
    <row r="118" spans="1:63" s="11" customFormat="1" ht="25.9" customHeight="1">
      <c r="A118" s="11"/>
      <c r="B118" s="195"/>
      <c r="C118" s="196"/>
      <c r="D118" s="197" t="s">
        <v>72</v>
      </c>
      <c r="E118" s="198" t="s">
        <v>112</v>
      </c>
      <c r="F118" s="198" t="s">
        <v>113</v>
      </c>
      <c r="G118" s="196"/>
      <c r="H118" s="196"/>
      <c r="I118" s="199"/>
      <c r="J118" s="200">
        <f>BK118</f>
        <v>0</v>
      </c>
      <c r="K118" s="196"/>
      <c r="L118" s="201"/>
      <c r="M118" s="202"/>
      <c r="N118" s="203"/>
      <c r="O118" s="203"/>
      <c r="P118" s="204">
        <f>SUM(P119:P124)</f>
        <v>0</v>
      </c>
      <c r="Q118" s="203"/>
      <c r="R118" s="204">
        <f>SUM(R119:R124)</f>
        <v>0</v>
      </c>
      <c r="S118" s="203"/>
      <c r="T118" s="205">
        <f>SUM(T119:T124)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6" t="s">
        <v>114</v>
      </c>
      <c r="AT118" s="207" t="s">
        <v>72</v>
      </c>
      <c r="AU118" s="207" t="s">
        <v>73</v>
      </c>
      <c r="AY118" s="206" t="s">
        <v>115</v>
      </c>
      <c r="BK118" s="208">
        <f>SUM(BK119:BK124)</f>
        <v>0</v>
      </c>
    </row>
    <row r="119" spans="1:65" s="2" customFormat="1" ht="16.5" customHeight="1">
      <c r="A119" s="36"/>
      <c r="B119" s="37"/>
      <c r="C119" s="209" t="s">
        <v>81</v>
      </c>
      <c r="D119" s="209" t="s">
        <v>116</v>
      </c>
      <c r="E119" s="210" t="s">
        <v>117</v>
      </c>
      <c r="F119" s="211" t="s">
        <v>118</v>
      </c>
      <c r="G119" s="212" t="s">
        <v>119</v>
      </c>
      <c r="H119" s="213">
        <v>1</v>
      </c>
      <c r="I119" s="214"/>
      <c r="J119" s="215">
        <f>ROUND(I119*H119,2)</f>
        <v>0</v>
      </c>
      <c r="K119" s="216"/>
      <c r="L119" s="42"/>
      <c r="M119" s="217" t="s">
        <v>1</v>
      </c>
      <c r="N119" s="218" t="s">
        <v>38</v>
      </c>
      <c r="O119" s="89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21" t="s">
        <v>120</v>
      </c>
      <c r="AT119" s="221" t="s">
        <v>116</v>
      </c>
      <c r="AU119" s="221" t="s">
        <v>81</v>
      </c>
      <c r="AY119" s="15" t="s">
        <v>115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5" t="s">
        <v>81</v>
      </c>
      <c r="BK119" s="222">
        <f>ROUND(I119*H119,2)</f>
        <v>0</v>
      </c>
      <c r="BL119" s="15" t="s">
        <v>120</v>
      </c>
      <c r="BM119" s="221" t="s">
        <v>121</v>
      </c>
    </row>
    <row r="120" spans="1:65" s="2" customFormat="1" ht="16.5" customHeight="1">
      <c r="A120" s="36"/>
      <c r="B120" s="37"/>
      <c r="C120" s="209" t="s">
        <v>83</v>
      </c>
      <c r="D120" s="209" t="s">
        <v>116</v>
      </c>
      <c r="E120" s="210" t="s">
        <v>122</v>
      </c>
      <c r="F120" s="211" t="s">
        <v>123</v>
      </c>
      <c r="G120" s="212" t="s">
        <v>119</v>
      </c>
      <c r="H120" s="213">
        <v>1</v>
      </c>
      <c r="I120" s="214"/>
      <c r="J120" s="215">
        <f>ROUND(I120*H120,2)</f>
        <v>0</v>
      </c>
      <c r="K120" s="216"/>
      <c r="L120" s="42"/>
      <c r="M120" s="217" t="s">
        <v>1</v>
      </c>
      <c r="N120" s="218" t="s">
        <v>38</v>
      </c>
      <c r="O120" s="89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21" t="s">
        <v>120</v>
      </c>
      <c r="AT120" s="221" t="s">
        <v>116</v>
      </c>
      <c r="AU120" s="221" t="s">
        <v>81</v>
      </c>
      <c r="AY120" s="15" t="s">
        <v>115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5" t="s">
        <v>81</v>
      </c>
      <c r="BK120" s="222">
        <f>ROUND(I120*H120,2)</f>
        <v>0</v>
      </c>
      <c r="BL120" s="15" t="s">
        <v>120</v>
      </c>
      <c r="BM120" s="221" t="s">
        <v>124</v>
      </c>
    </row>
    <row r="121" spans="1:65" s="2" customFormat="1" ht="16.5" customHeight="1">
      <c r="A121" s="36"/>
      <c r="B121" s="37"/>
      <c r="C121" s="209" t="s">
        <v>125</v>
      </c>
      <c r="D121" s="209" t="s">
        <v>116</v>
      </c>
      <c r="E121" s="210" t="s">
        <v>126</v>
      </c>
      <c r="F121" s="211" t="s">
        <v>127</v>
      </c>
      <c r="G121" s="212" t="s">
        <v>119</v>
      </c>
      <c r="H121" s="213">
        <v>1</v>
      </c>
      <c r="I121" s="214"/>
      <c r="J121" s="215">
        <f>ROUND(I121*H121,2)</f>
        <v>0</v>
      </c>
      <c r="K121" s="216"/>
      <c r="L121" s="42"/>
      <c r="M121" s="217" t="s">
        <v>1</v>
      </c>
      <c r="N121" s="218" t="s">
        <v>38</v>
      </c>
      <c r="O121" s="89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1" t="s">
        <v>120</v>
      </c>
      <c r="AT121" s="221" t="s">
        <v>116</v>
      </c>
      <c r="AU121" s="221" t="s">
        <v>81</v>
      </c>
      <c r="AY121" s="15" t="s">
        <v>115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5" t="s">
        <v>81</v>
      </c>
      <c r="BK121" s="222">
        <f>ROUND(I121*H121,2)</f>
        <v>0</v>
      </c>
      <c r="BL121" s="15" t="s">
        <v>120</v>
      </c>
      <c r="BM121" s="221" t="s">
        <v>128</v>
      </c>
    </row>
    <row r="122" spans="1:65" s="2" customFormat="1" ht="16.5" customHeight="1">
      <c r="A122" s="36"/>
      <c r="B122" s="37"/>
      <c r="C122" s="209" t="s">
        <v>114</v>
      </c>
      <c r="D122" s="209" t="s">
        <v>116</v>
      </c>
      <c r="E122" s="210" t="s">
        <v>129</v>
      </c>
      <c r="F122" s="211" t="s">
        <v>130</v>
      </c>
      <c r="G122" s="212" t="s">
        <v>119</v>
      </c>
      <c r="H122" s="213">
        <v>1</v>
      </c>
      <c r="I122" s="214"/>
      <c r="J122" s="215">
        <f>ROUND(I122*H122,2)</f>
        <v>0</v>
      </c>
      <c r="K122" s="216"/>
      <c r="L122" s="42"/>
      <c r="M122" s="217" t="s">
        <v>1</v>
      </c>
      <c r="N122" s="218" t="s">
        <v>38</v>
      </c>
      <c r="O122" s="89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1" t="s">
        <v>120</v>
      </c>
      <c r="AT122" s="221" t="s">
        <v>116</v>
      </c>
      <c r="AU122" s="221" t="s">
        <v>81</v>
      </c>
      <c r="AY122" s="15" t="s">
        <v>115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5" t="s">
        <v>81</v>
      </c>
      <c r="BK122" s="222">
        <f>ROUND(I122*H122,2)</f>
        <v>0</v>
      </c>
      <c r="BL122" s="15" t="s">
        <v>120</v>
      </c>
      <c r="BM122" s="221" t="s">
        <v>131</v>
      </c>
    </row>
    <row r="123" spans="1:65" s="2" customFormat="1" ht="16.5" customHeight="1">
      <c r="A123" s="36"/>
      <c r="B123" s="37"/>
      <c r="C123" s="209" t="s">
        <v>132</v>
      </c>
      <c r="D123" s="209" t="s">
        <v>116</v>
      </c>
      <c r="E123" s="210" t="s">
        <v>133</v>
      </c>
      <c r="F123" s="211" t="s">
        <v>134</v>
      </c>
      <c r="G123" s="212" t="s">
        <v>119</v>
      </c>
      <c r="H123" s="213">
        <v>1</v>
      </c>
      <c r="I123" s="214"/>
      <c r="J123" s="215">
        <f>ROUND(I123*H123,2)</f>
        <v>0</v>
      </c>
      <c r="K123" s="216"/>
      <c r="L123" s="42"/>
      <c r="M123" s="217" t="s">
        <v>1</v>
      </c>
      <c r="N123" s="218" t="s">
        <v>38</v>
      </c>
      <c r="O123" s="89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1" t="s">
        <v>120</v>
      </c>
      <c r="AT123" s="221" t="s">
        <v>116</v>
      </c>
      <c r="AU123" s="221" t="s">
        <v>81</v>
      </c>
      <c r="AY123" s="15" t="s">
        <v>115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5" t="s">
        <v>81</v>
      </c>
      <c r="BK123" s="222">
        <f>ROUND(I123*H123,2)</f>
        <v>0</v>
      </c>
      <c r="BL123" s="15" t="s">
        <v>120</v>
      </c>
      <c r="BM123" s="221" t="s">
        <v>135</v>
      </c>
    </row>
    <row r="124" spans="1:65" s="2" customFormat="1" ht="16.5" customHeight="1">
      <c r="A124" s="36"/>
      <c r="B124" s="37"/>
      <c r="C124" s="209" t="s">
        <v>136</v>
      </c>
      <c r="D124" s="209" t="s">
        <v>116</v>
      </c>
      <c r="E124" s="210" t="s">
        <v>137</v>
      </c>
      <c r="F124" s="211" t="s">
        <v>138</v>
      </c>
      <c r="G124" s="212" t="s">
        <v>119</v>
      </c>
      <c r="H124" s="213">
        <v>1</v>
      </c>
      <c r="I124" s="214"/>
      <c r="J124" s="215">
        <f>ROUND(I124*H124,2)</f>
        <v>0</v>
      </c>
      <c r="K124" s="216"/>
      <c r="L124" s="42"/>
      <c r="M124" s="223" t="s">
        <v>1</v>
      </c>
      <c r="N124" s="224" t="s">
        <v>38</v>
      </c>
      <c r="O124" s="225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1" t="s">
        <v>120</v>
      </c>
      <c r="AT124" s="221" t="s">
        <v>116</v>
      </c>
      <c r="AU124" s="221" t="s">
        <v>81</v>
      </c>
      <c r="AY124" s="15" t="s">
        <v>115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5" t="s">
        <v>81</v>
      </c>
      <c r="BK124" s="222">
        <f>ROUND(I124*H124,2)</f>
        <v>0</v>
      </c>
      <c r="BL124" s="15" t="s">
        <v>120</v>
      </c>
      <c r="BM124" s="221" t="s">
        <v>139</v>
      </c>
    </row>
    <row r="125" spans="1:31" s="2" customFormat="1" ht="6.95" customHeight="1">
      <c r="A125" s="36"/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42"/>
      <c r="M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</sheetData>
  <sheetProtection password="CC35" sheet="1" objects="1" scenarios="1" formatColumns="0" formatRows="0" autoFilter="0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90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Ulice Kpt.Jaroše - napojení pěší zóny, Kroměříž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91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140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11. 10. 2021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ROUND((SUM(BE120:BE155)),2)</f>
        <v>0</v>
      </c>
      <c r="G33" s="36"/>
      <c r="H33" s="36"/>
      <c r="I33" s="153">
        <v>0.21</v>
      </c>
      <c r="J33" s="152">
        <f>ROUND(((SUM(BE120:BE155))*I33),2)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ROUND((SUM(BF120:BF155)),2)</f>
        <v>0</v>
      </c>
      <c r="G34" s="36"/>
      <c r="H34" s="36"/>
      <c r="I34" s="153">
        <v>0.15</v>
      </c>
      <c r="J34" s="152">
        <f>ROUND(((SUM(BF120:BF155))*I34),2)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ROUND((SUM(BG120:BG155)),2)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ROUND((SUM(BH120:BH155)),2)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ROUND((SUM(BI120:BI155)),2)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Ulice Kpt.Jaroše - napojení pěší zóny, Kroměříž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001 - Demolice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11. 10. 2021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94</v>
      </c>
      <c r="D94" s="174"/>
      <c r="E94" s="174"/>
      <c r="F94" s="174"/>
      <c r="G94" s="174"/>
      <c r="H94" s="174"/>
      <c r="I94" s="174"/>
      <c r="J94" s="175" t="s">
        <v>95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96</v>
      </c>
      <c r="D96" s="38"/>
      <c r="E96" s="38"/>
      <c r="F96" s="38"/>
      <c r="G96" s="38"/>
      <c r="H96" s="38"/>
      <c r="I96" s="38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7"/>
      <c r="C97" s="178"/>
      <c r="D97" s="179" t="s">
        <v>141</v>
      </c>
      <c r="E97" s="180"/>
      <c r="F97" s="180"/>
      <c r="G97" s="180"/>
      <c r="H97" s="180"/>
      <c r="I97" s="180"/>
      <c r="J97" s="181">
        <f>J121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142</v>
      </c>
      <c r="E98" s="231"/>
      <c r="F98" s="231"/>
      <c r="G98" s="231"/>
      <c r="H98" s="231"/>
      <c r="I98" s="231"/>
      <c r="J98" s="232">
        <f>J122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143</v>
      </c>
      <c r="E99" s="231"/>
      <c r="F99" s="231"/>
      <c r="G99" s="231"/>
      <c r="H99" s="231"/>
      <c r="I99" s="231"/>
      <c r="J99" s="232">
        <f>J140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144</v>
      </c>
      <c r="E100" s="231"/>
      <c r="F100" s="231"/>
      <c r="G100" s="231"/>
      <c r="H100" s="231"/>
      <c r="I100" s="231"/>
      <c r="J100" s="232">
        <f>J147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99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172" t="str">
        <f>E7</f>
        <v>Ulice Kpt.Jaroše - napojení pěší zóny, Kroměříž</v>
      </c>
      <c r="F110" s="30"/>
      <c r="G110" s="30"/>
      <c r="H110" s="30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91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74" t="str">
        <f>E9</f>
        <v>001 - Demolice</v>
      </c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 xml:space="preserve"> </v>
      </c>
      <c r="G114" s="38"/>
      <c r="H114" s="38"/>
      <c r="I114" s="30" t="s">
        <v>22</v>
      </c>
      <c r="J114" s="77" t="str">
        <f>IF(J12="","",J12)</f>
        <v>11. 10. 2021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8"/>
      <c r="E116" s="38"/>
      <c r="F116" s="25" t="str">
        <f>E15</f>
        <v xml:space="preserve"> </v>
      </c>
      <c r="G116" s="38"/>
      <c r="H116" s="38"/>
      <c r="I116" s="30" t="s">
        <v>29</v>
      </c>
      <c r="J116" s="34" t="str">
        <f>E21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8"/>
      <c r="E117" s="38"/>
      <c r="F117" s="25" t="str">
        <f>IF(E18="","",E18)</f>
        <v>Vyplň údaj</v>
      </c>
      <c r="G117" s="38"/>
      <c r="H117" s="38"/>
      <c r="I117" s="30" t="s">
        <v>31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0" customFormat="1" ht="29.25" customHeight="1">
      <c r="A119" s="183"/>
      <c r="B119" s="184"/>
      <c r="C119" s="185" t="s">
        <v>100</v>
      </c>
      <c r="D119" s="186" t="s">
        <v>58</v>
      </c>
      <c r="E119" s="186" t="s">
        <v>54</v>
      </c>
      <c r="F119" s="186" t="s">
        <v>55</v>
      </c>
      <c r="G119" s="186" t="s">
        <v>101</v>
      </c>
      <c r="H119" s="186" t="s">
        <v>102</v>
      </c>
      <c r="I119" s="186" t="s">
        <v>103</v>
      </c>
      <c r="J119" s="187" t="s">
        <v>95</v>
      </c>
      <c r="K119" s="188" t="s">
        <v>104</v>
      </c>
      <c r="L119" s="189"/>
      <c r="M119" s="98" t="s">
        <v>1</v>
      </c>
      <c r="N119" s="99" t="s">
        <v>37</v>
      </c>
      <c r="O119" s="99" t="s">
        <v>105</v>
      </c>
      <c r="P119" s="99" t="s">
        <v>106</v>
      </c>
      <c r="Q119" s="99" t="s">
        <v>107</v>
      </c>
      <c r="R119" s="99" t="s">
        <v>108</v>
      </c>
      <c r="S119" s="99" t="s">
        <v>109</v>
      </c>
      <c r="T119" s="100" t="s">
        <v>110</v>
      </c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</row>
    <row r="120" spans="1:63" s="2" customFormat="1" ht="22.8" customHeight="1">
      <c r="A120" s="36"/>
      <c r="B120" s="37"/>
      <c r="C120" s="105" t="s">
        <v>111</v>
      </c>
      <c r="D120" s="38"/>
      <c r="E120" s="38"/>
      <c r="F120" s="38"/>
      <c r="G120" s="38"/>
      <c r="H120" s="38"/>
      <c r="I120" s="38"/>
      <c r="J120" s="190">
        <f>BK120</f>
        <v>0</v>
      </c>
      <c r="K120" s="38"/>
      <c r="L120" s="42"/>
      <c r="M120" s="101"/>
      <c r="N120" s="191"/>
      <c r="O120" s="102"/>
      <c r="P120" s="192">
        <f>P121</f>
        <v>0</v>
      </c>
      <c r="Q120" s="102"/>
      <c r="R120" s="192">
        <f>R121</f>
        <v>0.1308394</v>
      </c>
      <c r="S120" s="102"/>
      <c r="T120" s="193">
        <f>T121</f>
        <v>100.76626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72</v>
      </c>
      <c r="AU120" s="15" t="s">
        <v>97</v>
      </c>
      <c r="BK120" s="194">
        <f>BK121</f>
        <v>0</v>
      </c>
    </row>
    <row r="121" spans="1:63" s="11" customFormat="1" ht="25.9" customHeight="1">
      <c r="A121" s="11"/>
      <c r="B121" s="195"/>
      <c r="C121" s="196"/>
      <c r="D121" s="197" t="s">
        <v>72</v>
      </c>
      <c r="E121" s="198" t="s">
        <v>145</v>
      </c>
      <c r="F121" s="198" t="s">
        <v>146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P122+P140+P147</f>
        <v>0</v>
      </c>
      <c r="Q121" s="203"/>
      <c r="R121" s="204">
        <f>R122+R140+R147</f>
        <v>0.1308394</v>
      </c>
      <c r="S121" s="203"/>
      <c r="T121" s="205">
        <f>T122+T140+T147</f>
        <v>100.76626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6" t="s">
        <v>81</v>
      </c>
      <c r="AT121" s="207" t="s">
        <v>72</v>
      </c>
      <c r="AU121" s="207" t="s">
        <v>73</v>
      </c>
      <c r="AY121" s="206" t="s">
        <v>115</v>
      </c>
      <c r="BK121" s="208">
        <f>BK122+BK140+BK147</f>
        <v>0</v>
      </c>
    </row>
    <row r="122" spans="1:63" s="11" customFormat="1" ht="22.8" customHeight="1">
      <c r="A122" s="11"/>
      <c r="B122" s="195"/>
      <c r="C122" s="196"/>
      <c r="D122" s="197" t="s">
        <v>72</v>
      </c>
      <c r="E122" s="234" t="s">
        <v>81</v>
      </c>
      <c r="F122" s="234" t="s">
        <v>147</v>
      </c>
      <c r="G122" s="196"/>
      <c r="H122" s="196"/>
      <c r="I122" s="199"/>
      <c r="J122" s="235">
        <f>BK122</f>
        <v>0</v>
      </c>
      <c r="K122" s="196"/>
      <c r="L122" s="201"/>
      <c r="M122" s="202"/>
      <c r="N122" s="203"/>
      <c r="O122" s="203"/>
      <c r="P122" s="204">
        <f>SUM(P123:P139)</f>
        <v>0</v>
      </c>
      <c r="Q122" s="203"/>
      <c r="R122" s="204">
        <f>SUM(R123:R139)</f>
        <v>0.0184294</v>
      </c>
      <c r="S122" s="203"/>
      <c r="T122" s="205">
        <f>SUM(T123:T139)</f>
        <v>97.98426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06" t="s">
        <v>81</v>
      </c>
      <c r="AT122" s="207" t="s">
        <v>72</v>
      </c>
      <c r="AU122" s="207" t="s">
        <v>81</v>
      </c>
      <c r="AY122" s="206" t="s">
        <v>115</v>
      </c>
      <c r="BK122" s="208">
        <f>SUM(BK123:BK139)</f>
        <v>0</v>
      </c>
    </row>
    <row r="123" spans="1:65" s="2" customFormat="1" ht="24.15" customHeight="1">
      <c r="A123" s="36"/>
      <c r="B123" s="37"/>
      <c r="C123" s="209" t="s">
        <v>81</v>
      </c>
      <c r="D123" s="209" t="s">
        <v>116</v>
      </c>
      <c r="E123" s="210" t="s">
        <v>148</v>
      </c>
      <c r="F123" s="211" t="s">
        <v>149</v>
      </c>
      <c r="G123" s="212" t="s">
        <v>150</v>
      </c>
      <c r="H123" s="213">
        <v>110.85</v>
      </c>
      <c r="I123" s="214"/>
      <c r="J123" s="215">
        <f>ROUND(I123*H123,2)</f>
        <v>0</v>
      </c>
      <c r="K123" s="216"/>
      <c r="L123" s="42"/>
      <c r="M123" s="217" t="s">
        <v>1</v>
      </c>
      <c r="N123" s="218" t="s">
        <v>38</v>
      </c>
      <c r="O123" s="89"/>
      <c r="P123" s="219">
        <f>O123*H123</f>
        <v>0</v>
      </c>
      <c r="Q123" s="219">
        <v>0</v>
      </c>
      <c r="R123" s="219">
        <f>Q123*H123</f>
        <v>0</v>
      </c>
      <c r="S123" s="219">
        <v>0.26</v>
      </c>
      <c r="T123" s="220">
        <f>S123*H123</f>
        <v>28.820999999999998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1" t="s">
        <v>114</v>
      </c>
      <c r="AT123" s="221" t="s">
        <v>116</v>
      </c>
      <c r="AU123" s="221" t="s">
        <v>83</v>
      </c>
      <c r="AY123" s="15" t="s">
        <v>115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5" t="s">
        <v>81</v>
      </c>
      <c r="BK123" s="222">
        <f>ROUND(I123*H123,2)</f>
        <v>0</v>
      </c>
      <c r="BL123" s="15" t="s">
        <v>114</v>
      </c>
      <c r="BM123" s="221" t="s">
        <v>151</v>
      </c>
    </row>
    <row r="124" spans="1:51" s="13" customFormat="1" ht="12">
      <c r="A124" s="13"/>
      <c r="B124" s="236"/>
      <c r="C124" s="237"/>
      <c r="D124" s="238" t="s">
        <v>152</v>
      </c>
      <c r="E124" s="239" t="s">
        <v>1</v>
      </c>
      <c r="F124" s="240" t="s">
        <v>153</v>
      </c>
      <c r="G124" s="237"/>
      <c r="H124" s="241">
        <v>110.85</v>
      </c>
      <c r="I124" s="242"/>
      <c r="J124" s="237"/>
      <c r="K124" s="237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152</v>
      </c>
      <c r="AU124" s="247" t="s">
        <v>83</v>
      </c>
      <c r="AV124" s="13" t="s">
        <v>83</v>
      </c>
      <c r="AW124" s="13" t="s">
        <v>30</v>
      </c>
      <c r="AX124" s="13" t="s">
        <v>81</v>
      </c>
      <c r="AY124" s="247" t="s">
        <v>115</v>
      </c>
    </row>
    <row r="125" spans="1:65" s="2" customFormat="1" ht="24.15" customHeight="1">
      <c r="A125" s="36"/>
      <c r="B125" s="37"/>
      <c r="C125" s="209" t="s">
        <v>83</v>
      </c>
      <c r="D125" s="209" t="s">
        <v>116</v>
      </c>
      <c r="E125" s="210" t="s">
        <v>154</v>
      </c>
      <c r="F125" s="211" t="s">
        <v>155</v>
      </c>
      <c r="G125" s="212" t="s">
        <v>150</v>
      </c>
      <c r="H125" s="213">
        <v>5.1</v>
      </c>
      <c r="I125" s="214"/>
      <c r="J125" s="215">
        <f>ROUND(I125*H125,2)</f>
        <v>0</v>
      </c>
      <c r="K125" s="216"/>
      <c r="L125" s="42"/>
      <c r="M125" s="217" t="s">
        <v>1</v>
      </c>
      <c r="N125" s="218" t="s">
        <v>38</v>
      </c>
      <c r="O125" s="89"/>
      <c r="P125" s="219">
        <f>O125*H125</f>
        <v>0</v>
      </c>
      <c r="Q125" s="219">
        <v>0</v>
      </c>
      <c r="R125" s="219">
        <f>Q125*H125</f>
        <v>0</v>
      </c>
      <c r="S125" s="219">
        <v>0.388</v>
      </c>
      <c r="T125" s="220">
        <f>S125*H125</f>
        <v>1.9788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1" t="s">
        <v>114</v>
      </c>
      <c r="AT125" s="221" t="s">
        <v>116</v>
      </c>
      <c r="AU125" s="221" t="s">
        <v>83</v>
      </c>
      <c r="AY125" s="15" t="s">
        <v>115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5" t="s">
        <v>81</v>
      </c>
      <c r="BK125" s="222">
        <f>ROUND(I125*H125,2)</f>
        <v>0</v>
      </c>
      <c r="BL125" s="15" t="s">
        <v>114</v>
      </c>
      <c r="BM125" s="221" t="s">
        <v>156</v>
      </c>
    </row>
    <row r="126" spans="1:51" s="13" customFormat="1" ht="12">
      <c r="A126" s="13"/>
      <c r="B126" s="236"/>
      <c r="C126" s="237"/>
      <c r="D126" s="238" t="s">
        <v>152</v>
      </c>
      <c r="E126" s="239" t="s">
        <v>1</v>
      </c>
      <c r="F126" s="240" t="s">
        <v>157</v>
      </c>
      <c r="G126" s="237"/>
      <c r="H126" s="241">
        <v>5.1</v>
      </c>
      <c r="I126" s="242"/>
      <c r="J126" s="237"/>
      <c r="K126" s="237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152</v>
      </c>
      <c r="AU126" s="247" t="s">
        <v>83</v>
      </c>
      <c r="AV126" s="13" t="s">
        <v>83</v>
      </c>
      <c r="AW126" s="13" t="s">
        <v>30</v>
      </c>
      <c r="AX126" s="13" t="s">
        <v>81</v>
      </c>
      <c r="AY126" s="247" t="s">
        <v>115</v>
      </c>
    </row>
    <row r="127" spans="1:65" s="2" customFormat="1" ht="24.15" customHeight="1">
      <c r="A127" s="36"/>
      <c r="B127" s="37"/>
      <c r="C127" s="209" t="s">
        <v>125</v>
      </c>
      <c r="D127" s="209" t="s">
        <v>116</v>
      </c>
      <c r="E127" s="210" t="s">
        <v>158</v>
      </c>
      <c r="F127" s="211" t="s">
        <v>159</v>
      </c>
      <c r="G127" s="212" t="s">
        <v>150</v>
      </c>
      <c r="H127" s="213">
        <v>167.54</v>
      </c>
      <c r="I127" s="214"/>
      <c r="J127" s="215">
        <f>ROUND(I127*H127,2)</f>
        <v>0</v>
      </c>
      <c r="K127" s="216"/>
      <c r="L127" s="42"/>
      <c r="M127" s="217" t="s">
        <v>1</v>
      </c>
      <c r="N127" s="218" t="s">
        <v>38</v>
      </c>
      <c r="O127" s="89"/>
      <c r="P127" s="219">
        <f>O127*H127</f>
        <v>0</v>
      </c>
      <c r="Q127" s="219">
        <v>3E-05</v>
      </c>
      <c r="R127" s="219">
        <f>Q127*H127</f>
        <v>0.0050262</v>
      </c>
      <c r="S127" s="219">
        <v>0.069</v>
      </c>
      <c r="T127" s="220">
        <f>S127*H127</f>
        <v>11.56026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114</v>
      </c>
      <c r="AT127" s="221" t="s">
        <v>116</v>
      </c>
      <c r="AU127" s="221" t="s">
        <v>83</v>
      </c>
      <c r="AY127" s="15" t="s">
        <v>115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5" t="s">
        <v>81</v>
      </c>
      <c r="BK127" s="222">
        <f>ROUND(I127*H127,2)</f>
        <v>0</v>
      </c>
      <c r="BL127" s="15" t="s">
        <v>114</v>
      </c>
      <c r="BM127" s="221" t="s">
        <v>160</v>
      </c>
    </row>
    <row r="128" spans="1:65" s="2" customFormat="1" ht="24.15" customHeight="1">
      <c r="A128" s="36"/>
      <c r="B128" s="37"/>
      <c r="C128" s="209" t="s">
        <v>114</v>
      </c>
      <c r="D128" s="209" t="s">
        <v>116</v>
      </c>
      <c r="E128" s="210" t="s">
        <v>161</v>
      </c>
      <c r="F128" s="211" t="s">
        <v>162</v>
      </c>
      <c r="G128" s="212" t="s">
        <v>150</v>
      </c>
      <c r="H128" s="213">
        <v>167.54</v>
      </c>
      <c r="I128" s="214"/>
      <c r="J128" s="215">
        <f>ROUND(I128*H128,2)</f>
        <v>0</v>
      </c>
      <c r="K128" s="216"/>
      <c r="L128" s="42"/>
      <c r="M128" s="217" t="s">
        <v>1</v>
      </c>
      <c r="N128" s="218" t="s">
        <v>38</v>
      </c>
      <c r="O128" s="89"/>
      <c r="P128" s="219">
        <f>O128*H128</f>
        <v>0</v>
      </c>
      <c r="Q128" s="219">
        <v>8E-05</v>
      </c>
      <c r="R128" s="219">
        <f>Q128*H128</f>
        <v>0.0134032</v>
      </c>
      <c r="S128" s="219">
        <v>0.23</v>
      </c>
      <c r="T128" s="220">
        <f>S128*H128</f>
        <v>38.5342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114</v>
      </c>
      <c r="AT128" s="221" t="s">
        <v>116</v>
      </c>
      <c r="AU128" s="221" t="s">
        <v>83</v>
      </c>
      <c r="AY128" s="15" t="s">
        <v>115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5" t="s">
        <v>81</v>
      </c>
      <c r="BK128" s="222">
        <f>ROUND(I128*H128,2)</f>
        <v>0</v>
      </c>
      <c r="BL128" s="15" t="s">
        <v>114</v>
      </c>
      <c r="BM128" s="221" t="s">
        <v>163</v>
      </c>
    </row>
    <row r="129" spans="1:65" s="2" customFormat="1" ht="16.5" customHeight="1">
      <c r="A129" s="36"/>
      <c r="B129" s="37"/>
      <c r="C129" s="209" t="s">
        <v>132</v>
      </c>
      <c r="D129" s="209" t="s">
        <v>116</v>
      </c>
      <c r="E129" s="210" t="s">
        <v>164</v>
      </c>
      <c r="F129" s="211" t="s">
        <v>165</v>
      </c>
      <c r="G129" s="212" t="s">
        <v>166</v>
      </c>
      <c r="H129" s="213">
        <v>51</v>
      </c>
      <c r="I129" s="214"/>
      <c r="J129" s="215">
        <f>ROUND(I129*H129,2)</f>
        <v>0</v>
      </c>
      <c r="K129" s="216"/>
      <c r="L129" s="42"/>
      <c r="M129" s="217" t="s">
        <v>1</v>
      </c>
      <c r="N129" s="218" t="s">
        <v>38</v>
      </c>
      <c r="O129" s="89"/>
      <c r="P129" s="219">
        <f>O129*H129</f>
        <v>0</v>
      </c>
      <c r="Q129" s="219">
        <v>0</v>
      </c>
      <c r="R129" s="219">
        <f>Q129*H129</f>
        <v>0</v>
      </c>
      <c r="S129" s="219">
        <v>0.29</v>
      </c>
      <c r="T129" s="220">
        <f>S129*H129</f>
        <v>14.79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114</v>
      </c>
      <c r="AT129" s="221" t="s">
        <v>116</v>
      </c>
      <c r="AU129" s="221" t="s">
        <v>83</v>
      </c>
      <c r="AY129" s="15" t="s">
        <v>115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5" t="s">
        <v>81</v>
      </c>
      <c r="BK129" s="222">
        <f>ROUND(I129*H129,2)</f>
        <v>0</v>
      </c>
      <c r="BL129" s="15" t="s">
        <v>114</v>
      </c>
      <c r="BM129" s="221" t="s">
        <v>167</v>
      </c>
    </row>
    <row r="130" spans="1:51" s="13" customFormat="1" ht="12">
      <c r="A130" s="13"/>
      <c r="B130" s="236"/>
      <c r="C130" s="237"/>
      <c r="D130" s="238" t="s">
        <v>152</v>
      </c>
      <c r="E130" s="239" t="s">
        <v>1</v>
      </c>
      <c r="F130" s="240" t="s">
        <v>168</v>
      </c>
      <c r="G130" s="237"/>
      <c r="H130" s="241">
        <v>51</v>
      </c>
      <c r="I130" s="242"/>
      <c r="J130" s="237"/>
      <c r="K130" s="237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152</v>
      </c>
      <c r="AU130" s="247" t="s">
        <v>83</v>
      </c>
      <c r="AV130" s="13" t="s">
        <v>83</v>
      </c>
      <c r="AW130" s="13" t="s">
        <v>30</v>
      </c>
      <c r="AX130" s="13" t="s">
        <v>81</v>
      </c>
      <c r="AY130" s="247" t="s">
        <v>115</v>
      </c>
    </row>
    <row r="131" spans="1:65" s="2" customFormat="1" ht="33" customHeight="1">
      <c r="A131" s="36"/>
      <c r="B131" s="37"/>
      <c r="C131" s="209" t="s">
        <v>136</v>
      </c>
      <c r="D131" s="209" t="s">
        <v>116</v>
      </c>
      <c r="E131" s="210" t="s">
        <v>169</v>
      </c>
      <c r="F131" s="211" t="s">
        <v>170</v>
      </c>
      <c r="G131" s="212" t="s">
        <v>171</v>
      </c>
      <c r="H131" s="213">
        <v>113.752</v>
      </c>
      <c r="I131" s="214"/>
      <c r="J131" s="215">
        <f>ROUND(I131*H131,2)</f>
        <v>0</v>
      </c>
      <c r="K131" s="216"/>
      <c r="L131" s="42"/>
      <c r="M131" s="217" t="s">
        <v>1</v>
      </c>
      <c r="N131" s="218" t="s">
        <v>38</v>
      </c>
      <c r="O131" s="89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114</v>
      </c>
      <c r="AT131" s="221" t="s">
        <v>116</v>
      </c>
      <c r="AU131" s="221" t="s">
        <v>83</v>
      </c>
      <c r="AY131" s="15" t="s">
        <v>115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5" t="s">
        <v>81</v>
      </c>
      <c r="BK131" s="222">
        <f>ROUND(I131*H131,2)</f>
        <v>0</v>
      </c>
      <c r="BL131" s="15" t="s">
        <v>114</v>
      </c>
      <c r="BM131" s="221" t="s">
        <v>172</v>
      </c>
    </row>
    <row r="132" spans="1:51" s="13" customFormat="1" ht="12">
      <c r="A132" s="13"/>
      <c r="B132" s="236"/>
      <c r="C132" s="237"/>
      <c r="D132" s="238" t="s">
        <v>152</v>
      </c>
      <c r="E132" s="239" t="s">
        <v>1</v>
      </c>
      <c r="F132" s="240" t="s">
        <v>173</v>
      </c>
      <c r="G132" s="237"/>
      <c r="H132" s="241">
        <v>113.752</v>
      </c>
      <c r="I132" s="242"/>
      <c r="J132" s="237"/>
      <c r="K132" s="237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152</v>
      </c>
      <c r="AU132" s="247" t="s">
        <v>83</v>
      </c>
      <c r="AV132" s="13" t="s">
        <v>83</v>
      </c>
      <c r="AW132" s="13" t="s">
        <v>30</v>
      </c>
      <c r="AX132" s="13" t="s">
        <v>81</v>
      </c>
      <c r="AY132" s="247" t="s">
        <v>115</v>
      </c>
    </row>
    <row r="133" spans="1:65" s="2" customFormat="1" ht="24.15" customHeight="1">
      <c r="A133" s="36"/>
      <c r="B133" s="37"/>
      <c r="C133" s="209" t="s">
        <v>174</v>
      </c>
      <c r="D133" s="209" t="s">
        <v>116</v>
      </c>
      <c r="E133" s="210" t="s">
        <v>175</v>
      </c>
      <c r="F133" s="211" t="s">
        <v>176</v>
      </c>
      <c r="G133" s="212" t="s">
        <v>171</v>
      </c>
      <c r="H133" s="213">
        <v>1</v>
      </c>
      <c r="I133" s="214"/>
      <c r="J133" s="215">
        <f>ROUND(I133*H133,2)</f>
        <v>0</v>
      </c>
      <c r="K133" s="216"/>
      <c r="L133" s="42"/>
      <c r="M133" s="217" t="s">
        <v>1</v>
      </c>
      <c r="N133" s="218" t="s">
        <v>38</v>
      </c>
      <c r="O133" s="89"/>
      <c r="P133" s="219">
        <f>O133*H133</f>
        <v>0</v>
      </c>
      <c r="Q133" s="219">
        <v>0</v>
      </c>
      <c r="R133" s="219">
        <f>Q133*H133</f>
        <v>0</v>
      </c>
      <c r="S133" s="219">
        <v>2.3</v>
      </c>
      <c r="T133" s="220">
        <f>S133*H133</f>
        <v>2.3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1" t="s">
        <v>114</v>
      </c>
      <c r="AT133" s="221" t="s">
        <v>116</v>
      </c>
      <c r="AU133" s="221" t="s">
        <v>83</v>
      </c>
      <c r="AY133" s="15" t="s">
        <v>115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5" t="s">
        <v>81</v>
      </c>
      <c r="BK133" s="222">
        <f>ROUND(I133*H133,2)</f>
        <v>0</v>
      </c>
      <c r="BL133" s="15" t="s">
        <v>114</v>
      </c>
      <c r="BM133" s="221" t="s">
        <v>177</v>
      </c>
    </row>
    <row r="134" spans="1:51" s="13" customFormat="1" ht="12">
      <c r="A134" s="13"/>
      <c r="B134" s="236"/>
      <c r="C134" s="237"/>
      <c r="D134" s="238" t="s">
        <v>152</v>
      </c>
      <c r="E134" s="239" t="s">
        <v>1</v>
      </c>
      <c r="F134" s="240" t="s">
        <v>178</v>
      </c>
      <c r="G134" s="237"/>
      <c r="H134" s="241">
        <v>1</v>
      </c>
      <c r="I134" s="242"/>
      <c r="J134" s="237"/>
      <c r="K134" s="237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152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115</v>
      </c>
    </row>
    <row r="135" spans="1:65" s="2" customFormat="1" ht="37.8" customHeight="1">
      <c r="A135" s="36"/>
      <c r="B135" s="37"/>
      <c r="C135" s="209" t="s">
        <v>179</v>
      </c>
      <c r="D135" s="209" t="s">
        <v>116</v>
      </c>
      <c r="E135" s="210" t="s">
        <v>180</v>
      </c>
      <c r="F135" s="211" t="s">
        <v>181</v>
      </c>
      <c r="G135" s="212" t="s">
        <v>171</v>
      </c>
      <c r="H135" s="213">
        <v>113.752</v>
      </c>
      <c r="I135" s="214"/>
      <c r="J135" s="215">
        <f>ROUND(I135*H135,2)</f>
        <v>0</v>
      </c>
      <c r="K135" s="216"/>
      <c r="L135" s="42"/>
      <c r="M135" s="217" t="s">
        <v>1</v>
      </c>
      <c r="N135" s="218" t="s">
        <v>38</v>
      </c>
      <c r="O135" s="89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114</v>
      </c>
      <c r="AT135" s="221" t="s">
        <v>116</v>
      </c>
      <c r="AU135" s="221" t="s">
        <v>83</v>
      </c>
      <c r="AY135" s="15" t="s">
        <v>115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5" t="s">
        <v>81</v>
      </c>
      <c r="BK135" s="222">
        <f>ROUND(I135*H135,2)</f>
        <v>0</v>
      </c>
      <c r="BL135" s="15" t="s">
        <v>114</v>
      </c>
      <c r="BM135" s="221" t="s">
        <v>182</v>
      </c>
    </row>
    <row r="136" spans="1:65" s="2" customFormat="1" ht="24.15" customHeight="1">
      <c r="A136" s="36"/>
      <c r="B136" s="37"/>
      <c r="C136" s="209" t="s">
        <v>183</v>
      </c>
      <c r="D136" s="209" t="s">
        <v>116</v>
      </c>
      <c r="E136" s="210" t="s">
        <v>184</v>
      </c>
      <c r="F136" s="211" t="s">
        <v>185</v>
      </c>
      <c r="G136" s="212" t="s">
        <v>171</v>
      </c>
      <c r="H136" s="213">
        <v>113.752</v>
      </c>
      <c r="I136" s="214"/>
      <c r="J136" s="215">
        <f>ROUND(I136*H136,2)</f>
        <v>0</v>
      </c>
      <c r="K136" s="216"/>
      <c r="L136" s="42"/>
      <c r="M136" s="217" t="s">
        <v>1</v>
      </c>
      <c r="N136" s="218" t="s">
        <v>38</v>
      </c>
      <c r="O136" s="89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1" t="s">
        <v>114</v>
      </c>
      <c r="AT136" s="221" t="s">
        <v>116</v>
      </c>
      <c r="AU136" s="221" t="s">
        <v>83</v>
      </c>
      <c r="AY136" s="15" t="s">
        <v>115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5" t="s">
        <v>81</v>
      </c>
      <c r="BK136" s="222">
        <f>ROUND(I136*H136,2)</f>
        <v>0</v>
      </c>
      <c r="BL136" s="15" t="s">
        <v>114</v>
      </c>
      <c r="BM136" s="221" t="s">
        <v>186</v>
      </c>
    </row>
    <row r="137" spans="1:65" s="2" customFormat="1" ht="24.15" customHeight="1">
      <c r="A137" s="36"/>
      <c r="B137" s="37"/>
      <c r="C137" s="209" t="s">
        <v>187</v>
      </c>
      <c r="D137" s="209" t="s">
        <v>116</v>
      </c>
      <c r="E137" s="210" t="s">
        <v>188</v>
      </c>
      <c r="F137" s="211" t="s">
        <v>189</v>
      </c>
      <c r="G137" s="212" t="s">
        <v>190</v>
      </c>
      <c r="H137" s="213">
        <v>204.754</v>
      </c>
      <c r="I137" s="214"/>
      <c r="J137" s="215">
        <f>ROUND(I137*H137,2)</f>
        <v>0</v>
      </c>
      <c r="K137" s="216"/>
      <c r="L137" s="42"/>
      <c r="M137" s="217" t="s">
        <v>1</v>
      </c>
      <c r="N137" s="218" t="s">
        <v>38</v>
      </c>
      <c r="O137" s="89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114</v>
      </c>
      <c r="AT137" s="221" t="s">
        <v>116</v>
      </c>
      <c r="AU137" s="221" t="s">
        <v>83</v>
      </c>
      <c r="AY137" s="15" t="s">
        <v>115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5" t="s">
        <v>81</v>
      </c>
      <c r="BK137" s="222">
        <f>ROUND(I137*H137,2)</f>
        <v>0</v>
      </c>
      <c r="BL137" s="15" t="s">
        <v>114</v>
      </c>
      <c r="BM137" s="221" t="s">
        <v>191</v>
      </c>
    </row>
    <row r="138" spans="1:51" s="13" customFormat="1" ht="12">
      <c r="A138" s="13"/>
      <c r="B138" s="236"/>
      <c r="C138" s="237"/>
      <c r="D138" s="238" t="s">
        <v>152</v>
      </c>
      <c r="E138" s="239" t="s">
        <v>1</v>
      </c>
      <c r="F138" s="240" t="s">
        <v>192</v>
      </c>
      <c r="G138" s="237"/>
      <c r="H138" s="241">
        <v>204.754</v>
      </c>
      <c r="I138" s="242"/>
      <c r="J138" s="237"/>
      <c r="K138" s="237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152</v>
      </c>
      <c r="AU138" s="247" t="s">
        <v>83</v>
      </c>
      <c r="AV138" s="13" t="s">
        <v>83</v>
      </c>
      <c r="AW138" s="13" t="s">
        <v>30</v>
      </c>
      <c r="AX138" s="13" t="s">
        <v>81</v>
      </c>
      <c r="AY138" s="247" t="s">
        <v>115</v>
      </c>
    </row>
    <row r="139" spans="1:65" s="2" customFormat="1" ht="16.5" customHeight="1">
      <c r="A139" s="36"/>
      <c r="B139" s="37"/>
      <c r="C139" s="209" t="s">
        <v>193</v>
      </c>
      <c r="D139" s="209" t="s">
        <v>116</v>
      </c>
      <c r="E139" s="210" t="s">
        <v>194</v>
      </c>
      <c r="F139" s="211" t="s">
        <v>195</v>
      </c>
      <c r="G139" s="212" t="s">
        <v>171</v>
      </c>
      <c r="H139" s="213">
        <v>113.752</v>
      </c>
      <c r="I139" s="214"/>
      <c r="J139" s="215">
        <f>ROUND(I139*H139,2)</f>
        <v>0</v>
      </c>
      <c r="K139" s="216"/>
      <c r="L139" s="42"/>
      <c r="M139" s="217" t="s">
        <v>1</v>
      </c>
      <c r="N139" s="218" t="s">
        <v>38</v>
      </c>
      <c r="O139" s="89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114</v>
      </c>
      <c r="AT139" s="221" t="s">
        <v>116</v>
      </c>
      <c r="AU139" s="221" t="s">
        <v>83</v>
      </c>
      <c r="AY139" s="15" t="s">
        <v>115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5" t="s">
        <v>81</v>
      </c>
      <c r="BK139" s="222">
        <f>ROUND(I139*H139,2)</f>
        <v>0</v>
      </c>
      <c r="BL139" s="15" t="s">
        <v>114</v>
      </c>
      <c r="BM139" s="221" t="s">
        <v>196</v>
      </c>
    </row>
    <row r="140" spans="1:63" s="11" customFormat="1" ht="22.8" customHeight="1">
      <c r="A140" s="11"/>
      <c r="B140" s="195"/>
      <c r="C140" s="196"/>
      <c r="D140" s="197" t="s">
        <v>72</v>
      </c>
      <c r="E140" s="234" t="s">
        <v>183</v>
      </c>
      <c r="F140" s="234" t="s">
        <v>197</v>
      </c>
      <c r="G140" s="196"/>
      <c r="H140" s="196"/>
      <c r="I140" s="199"/>
      <c r="J140" s="235">
        <f>BK140</f>
        <v>0</v>
      </c>
      <c r="K140" s="196"/>
      <c r="L140" s="201"/>
      <c r="M140" s="202"/>
      <c r="N140" s="203"/>
      <c r="O140" s="203"/>
      <c r="P140" s="204">
        <f>SUM(P141:P146)</f>
        <v>0</v>
      </c>
      <c r="Q140" s="203"/>
      <c r="R140" s="204">
        <f>SUM(R141:R146)</f>
        <v>0.11241</v>
      </c>
      <c r="S140" s="203"/>
      <c r="T140" s="205">
        <f>SUM(T141:T146)</f>
        <v>2.782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206" t="s">
        <v>81</v>
      </c>
      <c r="AT140" s="207" t="s">
        <v>72</v>
      </c>
      <c r="AU140" s="207" t="s">
        <v>81</v>
      </c>
      <c r="AY140" s="206" t="s">
        <v>115</v>
      </c>
      <c r="BK140" s="208">
        <f>SUM(BK141:BK146)</f>
        <v>0</v>
      </c>
    </row>
    <row r="141" spans="1:65" s="2" customFormat="1" ht="24.15" customHeight="1">
      <c r="A141" s="36"/>
      <c r="B141" s="37"/>
      <c r="C141" s="209" t="s">
        <v>198</v>
      </c>
      <c r="D141" s="209" t="s">
        <v>116</v>
      </c>
      <c r="E141" s="210" t="s">
        <v>199</v>
      </c>
      <c r="F141" s="211" t="s">
        <v>200</v>
      </c>
      <c r="G141" s="212" t="s">
        <v>201</v>
      </c>
      <c r="H141" s="213">
        <v>1</v>
      </c>
      <c r="I141" s="214"/>
      <c r="J141" s="215">
        <f>ROUND(I141*H141,2)</f>
        <v>0</v>
      </c>
      <c r="K141" s="216"/>
      <c r="L141" s="42"/>
      <c r="M141" s="217" t="s">
        <v>1</v>
      </c>
      <c r="N141" s="218" t="s">
        <v>38</v>
      </c>
      <c r="O141" s="89"/>
      <c r="P141" s="219">
        <f>O141*H141</f>
        <v>0</v>
      </c>
      <c r="Q141" s="219">
        <v>0.11241</v>
      </c>
      <c r="R141" s="219">
        <f>Q141*H141</f>
        <v>0.11241</v>
      </c>
      <c r="S141" s="219">
        <v>0</v>
      </c>
      <c r="T141" s="22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1" t="s">
        <v>114</v>
      </c>
      <c r="AT141" s="221" t="s">
        <v>116</v>
      </c>
      <c r="AU141" s="221" t="s">
        <v>83</v>
      </c>
      <c r="AY141" s="15" t="s">
        <v>115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5" t="s">
        <v>81</v>
      </c>
      <c r="BK141" s="222">
        <f>ROUND(I141*H141,2)</f>
        <v>0</v>
      </c>
      <c r="BL141" s="15" t="s">
        <v>114</v>
      </c>
      <c r="BM141" s="221" t="s">
        <v>202</v>
      </c>
    </row>
    <row r="142" spans="1:51" s="13" customFormat="1" ht="12">
      <c r="A142" s="13"/>
      <c r="B142" s="236"/>
      <c r="C142" s="237"/>
      <c r="D142" s="238" t="s">
        <v>152</v>
      </c>
      <c r="E142" s="239" t="s">
        <v>1</v>
      </c>
      <c r="F142" s="240" t="s">
        <v>203</v>
      </c>
      <c r="G142" s="237"/>
      <c r="H142" s="241">
        <v>1</v>
      </c>
      <c r="I142" s="242"/>
      <c r="J142" s="237"/>
      <c r="K142" s="237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152</v>
      </c>
      <c r="AU142" s="247" t="s">
        <v>83</v>
      </c>
      <c r="AV142" s="13" t="s">
        <v>83</v>
      </c>
      <c r="AW142" s="13" t="s">
        <v>30</v>
      </c>
      <c r="AX142" s="13" t="s">
        <v>81</v>
      </c>
      <c r="AY142" s="247" t="s">
        <v>115</v>
      </c>
    </row>
    <row r="143" spans="1:65" s="2" customFormat="1" ht="24.15" customHeight="1">
      <c r="A143" s="36"/>
      <c r="B143" s="37"/>
      <c r="C143" s="209" t="s">
        <v>204</v>
      </c>
      <c r="D143" s="209" t="s">
        <v>116</v>
      </c>
      <c r="E143" s="210" t="s">
        <v>205</v>
      </c>
      <c r="F143" s="211" t="s">
        <v>206</v>
      </c>
      <c r="G143" s="212" t="s">
        <v>166</v>
      </c>
      <c r="H143" s="213">
        <v>36.74</v>
      </c>
      <c r="I143" s="214"/>
      <c r="J143" s="215">
        <f>ROUND(I143*H143,2)</f>
        <v>0</v>
      </c>
      <c r="K143" s="216"/>
      <c r="L143" s="42"/>
      <c r="M143" s="217" t="s">
        <v>1</v>
      </c>
      <c r="N143" s="218" t="s">
        <v>38</v>
      </c>
      <c r="O143" s="89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114</v>
      </c>
      <c r="AT143" s="221" t="s">
        <v>116</v>
      </c>
      <c r="AU143" s="221" t="s">
        <v>83</v>
      </c>
      <c r="AY143" s="15" t="s">
        <v>115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5" t="s">
        <v>81</v>
      </c>
      <c r="BK143" s="222">
        <f>ROUND(I143*H143,2)</f>
        <v>0</v>
      </c>
      <c r="BL143" s="15" t="s">
        <v>114</v>
      </c>
      <c r="BM143" s="221" t="s">
        <v>207</v>
      </c>
    </row>
    <row r="144" spans="1:65" s="2" customFormat="1" ht="24.15" customHeight="1">
      <c r="A144" s="36"/>
      <c r="B144" s="37"/>
      <c r="C144" s="209" t="s">
        <v>208</v>
      </c>
      <c r="D144" s="209" t="s">
        <v>116</v>
      </c>
      <c r="E144" s="210" t="s">
        <v>209</v>
      </c>
      <c r="F144" s="211" t="s">
        <v>210</v>
      </c>
      <c r="G144" s="212" t="s">
        <v>201</v>
      </c>
      <c r="H144" s="213">
        <v>1</v>
      </c>
      <c r="I144" s="214"/>
      <c r="J144" s="215">
        <f>ROUND(I144*H144,2)</f>
        <v>0</v>
      </c>
      <c r="K144" s="216"/>
      <c r="L144" s="42"/>
      <c r="M144" s="217" t="s">
        <v>1</v>
      </c>
      <c r="N144" s="218" t="s">
        <v>38</v>
      </c>
      <c r="O144" s="89"/>
      <c r="P144" s="219">
        <f>O144*H144</f>
        <v>0</v>
      </c>
      <c r="Q144" s="219">
        <v>0</v>
      </c>
      <c r="R144" s="219">
        <f>Q144*H144</f>
        <v>0</v>
      </c>
      <c r="S144" s="219">
        <v>0.082</v>
      </c>
      <c r="T144" s="220">
        <f>S144*H144</f>
        <v>0.082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1" t="s">
        <v>114</v>
      </c>
      <c r="AT144" s="221" t="s">
        <v>116</v>
      </c>
      <c r="AU144" s="221" t="s">
        <v>83</v>
      </c>
      <c r="AY144" s="15" t="s">
        <v>115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5" t="s">
        <v>81</v>
      </c>
      <c r="BK144" s="222">
        <f>ROUND(I144*H144,2)</f>
        <v>0</v>
      </c>
      <c r="BL144" s="15" t="s">
        <v>114</v>
      </c>
      <c r="BM144" s="221" t="s">
        <v>211</v>
      </c>
    </row>
    <row r="145" spans="1:51" s="13" customFormat="1" ht="12">
      <c r="A145" s="13"/>
      <c r="B145" s="236"/>
      <c r="C145" s="237"/>
      <c r="D145" s="238" t="s">
        <v>152</v>
      </c>
      <c r="E145" s="239" t="s">
        <v>1</v>
      </c>
      <c r="F145" s="240" t="s">
        <v>203</v>
      </c>
      <c r="G145" s="237"/>
      <c r="H145" s="241">
        <v>1</v>
      </c>
      <c r="I145" s="242"/>
      <c r="J145" s="237"/>
      <c r="K145" s="237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152</v>
      </c>
      <c r="AU145" s="247" t="s">
        <v>83</v>
      </c>
      <c r="AV145" s="13" t="s">
        <v>83</v>
      </c>
      <c r="AW145" s="13" t="s">
        <v>30</v>
      </c>
      <c r="AX145" s="13" t="s">
        <v>81</v>
      </c>
      <c r="AY145" s="247" t="s">
        <v>115</v>
      </c>
    </row>
    <row r="146" spans="1:65" s="2" customFormat="1" ht="24.15" customHeight="1">
      <c r="A146" s="36"/>
      <c r="B146" s="37"/>
      <c r="C146" s="209" t="s">
        <v>8</v>
      </c>
      <c r="D146" s="209" t="s">
        <v>116</v>
      </c>
      <c r="E146" s="210" t="s">
        <v>212</v>
      </c>
      <c r="F146" s="211" t="s">
        <v>213</v>
      </c>
      <c r="G146" s="212" t="s">
        <v>166</v>
      </c>
      <c r="H146" s="213">
        <v>3</v>
      </c>
      <c r="I146" s="214"/>
      <c r="J146" s="215">
        <f>ROUND(I146*H146,2)</f>
        <v>0</v>
      </c>
      <c r="K146" s="216"/>
      <c r="L146" s="42"/>
      <c r="M146" s="217" t="s">
        <v>1</v>
      </c>
      <c r="N146" s="218" t="s">
        <v>38</v>
      </c>
      <c r="O146" s="89"/>
      <c r="P146" s="219">
        <f>O146*H146</f>
        <v>0</v>
      </c>
      <c r="Q146" s="219">
        <v>0</v>
      </c>
      <c r="R146" s="219">
        <f>Q146*H146</f>
        <v>0</v>
      </c>
      <c r="S146" s="219">
        <v>0.9</v>
      </c>
      <c r="T146" s="220">
        <f>S146*H146</f>
        <v>2.7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114</v>
      </c>
      <c r="AT146" s="221" t="s">
        <v>116</v>
      </c>
      <c r="AU146" s="221" t="s">
        <v>83</v>
      </c>
      <c r="AY146" s="15" t="s">
        <v>115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5" t="s">
        <v>81</v>
      </c>
      <c r="BK146" s="222">
        <f>ROUND(I146*H146,2)</f>
        <v>0</v>
      </c>
      <c r="BL146" s="15" t="s">
        <v>114</v>
      </c>
      <c r="BM146" s="221" t="s">
        <v>214</v>
      </c>
    </row>
    <row r="147" spans="1:63" s="11" customFormat="1" ht="22.8" customHeight="1">
      <c r="A147" s="11"/>
      <c r="B147" s="195"/>
      <c r="C147" s="196"/>
      <c r="D147" s="197" t="s">
        <v>72</v>
      </c>
      <c r="E147" s="234" t="s">
        <v>215</v>
      </c>
      <c r="F147" s="234" t="s">
        <v>216</v>
      </c>
      <c r="G147" s="196"/>
      <c r="H147" s="196"/>
      <c r="I147" s="199"/>
      <c r="J147" s="235">
        <f>BK147</f>
        <v>0</v>
      </c>
      <c r="K147" s="196"/>
      <c r="L147" s="201"/>
      <c r="M147" s="202"/>
      <c r="N147" s="203"/>
      <c r="O147" s="203"/>
      <c r="P147" s="204">
        <f>SUM(P148:P155)</f>
        <v>0</v>
      </c>
      <c r="Q147" s="203"/>
      <c r="R147" s="204">
        <f>SUM(R148:R155)</f>
        <v>0</v>
      </c>
      <c r="S147" s="203"/>
      <c r="T147" s="205">
        <f>SUM(T148:T155)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6" t="s">
        <v>81</v>
      </c>
      <c r="AT147" s="207" t="s">
        <v>72</v>
      </c>
      <c r="AU147" s="207" t="s">
        <v>81</v>
      </c>
      <c r="AY147" s="206" t="s">
        <v>115</v>
      </c>
      <c r="BK147" s="208">
        <f>SUM(BK148:BK155)</f>
        <v>0</v>
      </c>
    </row>
    <row r="148" spans="1:65" s="2" customFormat="1" ht="21.75" customHeight="1">
      <c r="A148" s="36"/>
      <c r="B148" s="37"/>
      <c r="C148" s="209" t="s">
        <v>217</v>
      </c>
      <c r="D148" s="209" t="s">
        <v>116</v>
      </c>
      <c r="E148" s="210" t="s">
        <v>218</v>
      </c>
      <c r="F148" s="211" t="s">
        <v>219</v>
      </c>
      <c r="G148" s="212" t="s">
        <v>190</v>
      </c>
      <c r="H148" s="213">
        <v>100.766</v>
      </c>
      <c r="I148" s="214"/>
      <c r="J148" s="215">
        <f>ROUND(I148*H148,2)</f>
        <v>0</v>
      </c>
      <c r="K148" s="216"/>
      <c r="L148" s="42"/>
      <c r="M148" s="217" t="s">
        <v>1</v>
      </c>
      <c r="N148" s="218" t="s">
        <v>38</v>
      </c>
      <c r="O148" s="89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114</v>
      </c>
      <c r="AT148" s="221" t="s">
        <v>116</v>
      </c>
      <c r="AU148" s="221" t="s">
        <v>83</v>
      </c>
      <c r="AY148" s="15" t="s">
        <v>115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5" t="s">
        <v>81</v>
      </c>
      <c r="BK148" s="222">
        <f>ROUND(I148*H148,2)</f>
        <v>0</v>
      </c>
      <c r="BL148" s="15" t="s">
        <v>114</v>
      </c>
      <c r="BM148" s="221" t="s">
        <v>220</v>
      </c>
    </row>
    <row r="149" spans="1:65" s="2" customFormat="1" ht="24.15" customHeight="1">
      <c r="A149" s="36"/>
      <c r="B149" s="37"/>
      <c r="C149" s="209" t="s">
        <v>221</v>
      </c>
      <c r="D149" s="209" t="s">
        <v>116</v>
      </c>
      <c r="E149" s="210" t="s">
        <v>222</v>
      </c>
      <c r="F149" s="211" t="s">
        <v>223</v>
      </c>
      <c r="G149" s="212" t="s">
        <v>190</v>
      </c>
      <c r="H149" s="213">
        <v>906.894</v>
      </c>
      <c r="I149" s="214"/>
      <c r="J149" s="215">
        <f>ROUND(I149*H149,2)</f>
        <v>0</v>
      </c>
      <c r="K149" s="216"/>
      <c r="L149" s="42"/>
      <c r="M149" s="217" t="s">
        <v>1</v>
      </c>
      <c r="N149" s="218" t="s">
        <v>38</v>
      </c>
      <c r="O149" s="89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1" t="s">
        <v>114</v>
      </c>
      <c r="AT149" s="221" t="s">
        <v>116</v>
      </c>
      <c r="AU149" s="221" t="s">
        <v>83</v>
      </c>
      <c r="AY149" s="15" t="s">
        <v>115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5" t="s">
        <v>81</v>
      </c>
      <c r="BK149" s="222">
        <f>ROUND(I149*H149,2)</f>
        <v>0</v>
      </c>
      <c r="BL149" s="15" t="s">
        <v>114</v>
      </c>
      <c r="BM149" s="221" t="s">
        <v>224</v>
      </c>
    </row>
    <row r="150" spans="1:51" s="13" customFormat="1" ht="12">
      <c r="A150" s="13"/>
      <c r="B150" s="236"/>
      <c r="C150" s="237"/>
      <c r="D150" s="238" t="s">
        <v>152</v>
      </c>
      <c r="E150" s="237"/>
      <c r="F150" s="240" t="s">
        <v>225</v>
      </c>
      <c r="G150" s="237"/>
      <c r="H150" s="241">
        <v>906.894</v>
      </c>
      <c r="I150" s="242"/>
      <c r="J150" s="237"/>
      <c r="K150" s="237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152</v>
      </c>
      <c r="AU150" s="247" t="s">
        <v>83</v>
      </c>
      <c r="AV150" s="13" t="s">
        <v>83</v>
      </c>
      <c r="AW150" s="13" t="s">
        <v>4</v>
      </c>
      <c r="AX150" s="13" t="s">
        <v>81</v>
      </c>
      <c r="AY150" s="247" t="s">
        <v>115</v>
      </c>
    </row>
    <row r="151" spans="1:65" s="2" customFormat="1" ht="24.15" customHeight="1">
      <c r="A151" s="36"/>
      <c r="B151" s="37"/>
      <c r="C151" s="209" t="s">
        <v>226</v>
      </c>
      <c r="D151" s="209" t="s">
        <v>116</v>
      </c>
      <c r="E151" s="210" t="s">
        <v>227</v>
      </c>
      <c r="F151" s="211" t="s">
        <v>228</v>
      </c>
      <c r="G151" s="212" t="s">
        <v>190</v>
      </c>
      <c r="H151" s="213">
        <v>100.766</v>
      </c>
      <c r="I151" s="214"/>
      <c r="J151" s="215">
        <f>ROUND(I151*H151,2)</f>
        <v>0</v>
      </c>
      <c r="K151" s="216"/>
      <c r="L151" s="42"/>
      <c r="M151" s="217" t="s">
        <v>1</v>
      </c>
      <c r="N151" s="218" t="s">
        <v>38</v>
      </c>
      <c r="O151" s="89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114</v>
      </c>
      <c r="AT151" s="221" t="s">
        <v>116</v>
      </c>
      <c r="AU151" s="221" t="s">
        <v>83</v>
      </c>
      <c r="AY151" s="15" t="s">
        <v>115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5" t="s">
        <v>81</v>
      </c>
      <c r="BK151" s="222">
        <f>ROUND(I151*H151,2)</f>
        <v>0</v>
      </c>
      <c r="BL151" s="15" t="s">
        <v>114</v>
      </c>
      <c r="BM151" s="221" t="s">
        <v>229</v>
      </c>
    </row>
    <row r="152" spans="1:65" s="2" customFormat="1" ht="24.15" customHeight="1">
      <c r="A152" s="36"/>
      <c r="B152" s="37"/>
      <c r="C152" s="209" t="s">
        <v>230</v>
      </c>
      <c r="D152" s="209" t="s">
        <v>116</v>
      </c>
      <c r="E152" s="210" t="s">
        <v>231</v>
      </c>
      <c r="F152" s="211" t="s">
        <v>232</v>
      </c>
      <c r="G152" s="212" t="s">
        <v>190</v>
      </c>
      <c r="H152" s="213">
        <v>50.672</v>
      </c>
      <c r="I152" s="214"/>
      <c r="J152" s="215">
        <f>ROUND(I152*H152,2)</f>
        <v>0</v>
      </c>
      <c r="K152" s="216"/>
      <c r="L152" s="42"/>
      <c r="M152" s="217" t="s">
        <v>1</v>
      </c>
      <c r="N152" s="218" t="s">
        <v>38</v>
      </c>
      <c r="O152" s="89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114</v>
      </c>
      <c r="AT152" s="221" t="s">
        <v>116</v>
      </c>
      <c r="AU152" s="221" t="s">
        <v>83</v>
      </c>
      <c r="AY152" s="15" t="s">
        <v>115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5" t="s">
        <v>81</v>
      </c>
      <c r="BK152" s="222">
        <f>ROUND(I152*H152,2)</f>
        <v>0</v>
      </c>
      <c r="BL152" s="15" t="s">
        <v>114</v>
      </c>
      <c r="BM152" s="221" t="s">
        <v>233</v>
      </c>
    </row>
    <row r="153" spans="1:51" s="13" customFormat="1" ht="12">
      <c r="A153" s="13"/>
      <c r="B153" s="236"/>
      <c r="C153" s="237"/>
      <c r="D153" s="238" t="s">
        <v>152</v>
      </c>
      <c r="E153" s="239" t="s">
        <v>1</v>
      </c>
      <c r="F153" s="240" t="s">
        <v>234</v>
      </c>
      <c r="G153" s="237"/>
      <c r="H153" s="241">
        <v>50.672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152</v>
      </c>
      <c r="AU153" s="247" t="s">
        <v>83</v>
      </c>
      <c r="AV153" s="13" t="s">
        <v>83</v>
      </c>
      <c r="AW153" s="13" t="s">
        <v>30</v>
      </c>
      <c r="AX153" s="13" t="s">
        <v>81</v>
      </c>
      <c r="AY153" s="247" t="s">
        <v>115</v>
      </c>
    </row>
    <row r="154" spans="1:65" s="2" customFormat="1" ht="44.25" customHeight="1">
      <c r="A154" s="36"/>
      <c r="B154" s="37"/>
      <c r="C154" s="209" t="s">
        <v>235</v>
      </c>
      <c r="D154" s="209" t="s">
        <v>116</v>
      </c>
      <c r="E154" s="210" t="s">
        <v>236</v>
      </c>
      <c r="F154" s="211" t="s">
        <v>237</v>
      </c>
      <c r="G154" s="212" t="s">
        <v>190</v>
      </c>
      <c r="H154" s="213">
        <v>50.094</v>
      </c>
      <c r="I154" s="214"/>
      <c r="J154" s="215">
        <f>ROUND(I154*H154,2)</f>
        <v>0</v>
      </c>
      <c r="K154" s="216"/>
      <c r="L154" s="42"/>
      <c r="M154" s="217" t="s">
        <v>1</v>
      </c>
      <c r="N154" s="218" t="s">
        <v>38</v>
      </c>
      <c r="O154" s="89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1" t="s">
        <v>114</v>
      </c>
      <c r="AT154" s="221" t="s">
        <v>116</v>
      </c>
      <c r="AU154" s="221" t="s">
        <v>83</v>
      </c>
      <c r="AY154" s="15" t="s">
        <v>115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5" t="s">
        <v>81</v>
      </c>
      <c r="BK154" s="222">
        <f>ROUND(I154*H154,2)</f>
        <v>0</v>
      </c>
      <c r="BL154" s="15" t="s">
        <v>114</v>
      </c>
      <c r="BM154" s="221" t="s">
        <v>238</v>
      </c>
    </row>
    <row r="155" spans="1:51" s="13" customFormat="1" ht="12">
      <c r="A155" s="13"/>
      <c r="B155" s="236"/>
      <c r="C155" s="237"/>
      <c r="D155" s="238" t="s">
        <v>152</v>
      </c>
      <c r="E155" s="239" t="s">
        <v>1</v>
      </c>
      <c r="F155" s="240" t="s">
        <v>239</v>
      </c>
      <c r="G155" s="237"/>
      <c r="H155" s="241">
        <v>50.094</v>
      </c>
      <c r="I155" s="242"/>
      <c r="J155" s="237"/>
      <c r="K155" s="237"/>
      <c r="L155" s="243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152</v>
      </c>
      <c r="AU155" s="247" t="s">
        <v>83</v>
      </c>
      <c r="AV155" s="13" t="s">
        <v>83</v>
      </c>
      <c r="AW155" s="13" t="s">
        <v>30</v>
      </c>
      <c r="AX155" s="13" t="s">
        <v>81</v>
      </c>
      <c r="AY155" s="247" t="s">
        <v>115</v>
      </c>
    </row>
    <row r="156" spans="1:31" s="2" customFormat="1" ht="6.95" customHeight="1">
      <c r="A156" s="36"/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</sheetData>
  <sheetProtection password="CC35" sheet="1" objects="1" scenarios="1" formatColumns="0" formatRows="0" autoFilter="0"/>
  <autoFilter ref="C119:K15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90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Ulice Kpt.Jaroše - napojení pěší zóny, Kroměříž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91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240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11. 10. 2021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ROUND((SUM(BE123:BE192)),2)</f>
        <v>0</v>
      </c>
      <c r="G33" s="36"/>
      <c r="H33" s="36"/>
      <c r="I33" s="153">
        <v>0.21</v>
      </c>
      <c r="J33" s="152">
        <f>ROUND(((SUM(BE123:BE192))*I33),2)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ROUND((SUM(BF123:BF192)),2)</f>
        <v>0</v>
      </c>
      <c r="G34" s="36"/>
      <c r="H34" s="36"/>
      <c r="I34" s="153">
        <v>0.15</v>
      </c>
      <c r="J34" s="152">
        <f>ROUND(((SUM(BF123:BF192))*I34),2)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ROUND((SUM(BG123:BG192)),2)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ROUND((SUM(BH123:BH192)),2)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ROUND((SUM(BI123:BI192)),2)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Ulice Kpt.Jaroše - napojení pěší zóny, Kroměříž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101 - Napojení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11. 10. 2021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94</v>
      </c>
      <c r="D94" s="174"/>
      <c r="E94" s="174"/>
      <c r="F94" s="174"/>
      <c r="G94" s="174"/>
      <c r="H94" s="174"/>
      <c r="I94" s="174"/>
      <c r="J94" s="175" t="s">
        <v>95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96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7"/>
      <c r="C97" s="178"/>
      <c r="D97" s="179" t="s">
        <v>141</v>
      </c>
      <c r="E97" s="180"/>
      <c r="F97" s="180"/>
      <c r="G97" s="180"/>
      <c r="H97" s="180"/>
      <c r="I97" s="180"/>
      <c r="J97" s="181">
        <f>J124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142</v>
      </c>
      <c r="E98" s="231"/>
      <c r="F98" s="231"/>
      <c r="G98" s="231"/>
      <c r="H98" s="231"/>
      <c r="I98" s="231"/>
      <c r="J98" s="232">
        <f>J125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241</v>
      </c>
      <c r="E99" s="231"/>
      <c r="F99" s="231"/>
      <c r="G99" s="231"/>
      <c r="H99" s="231"/>
      <c r="I99" s="231"/>
      <c r="J99" s="232">
        <f>J132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242</v>
      </c>
      <c r="E100" s="231"/>
      <c r="F100" s="231"/>
      <c r="G100" s="231"/>
      <c r="H100" s="231"/>
      <c r="I100" s="231"/>
      <c r="J100" s="232">
        <f>J158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143</v>
      </c>
      <c r="E101" s="231"/>
      <c r="F101" s="231"/>
      <c r="G101" s="231"/>
      <c r="H101" s="231"/>
      <c r="I101" s="231"/>
      <c r="J101" s="232">
        <f>J170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28"/>
      <c r="C102" s="229"/>
      <c r="D102" s="230" t="s">
        <v>243</v>
      </c>
      <c r="E102" s="231"/>
      <c r="F102" s="231"/>
      <c r="G102" s="231"/>
      <c r="H102" s="231"/>
      <c r="I102" s="231"/>
      <c r="J102" s="232">
        <f>J188</f>
        <v>0</v>
      </c>
      <c r="K102" s="229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9" customFormat="1" ht="24.95" customHeight="1">
      <c r="A103" s="9"/>
      <c r="B103" s="177"/>
      <c r="C103" s="178"/>
      <c r="D103" s="179" t="s">
        <v>98</v>
      </c>
      <c r="E103" s="180"/>
      <c r="F103" s="180"/>
      <c r="G103" s="180"/>
      <c r="H103" s="180"/>
      <c r="I103" s="180"/>
      <c r="J103" s="181">
        <f>J190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99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172" t="str">
        <f>E7</f>
        <v>Ulice Kpt.Jaroše - napojení pěší zóny, Kroměříž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91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101 - Napojení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 xml:space="preserve"> </v>
      </c>
      <c r="G117" s="38"/>
      <c r="H117" s="38"/>
      <c r="I117" s="30" t="s">
        <v>22</v>
      </c>
      <c r="J117" s="77" t="str">
        <f>IF(J12="","",J12)</f>
        <v>11. 10. 2021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30" t="s">
        <v>29</v>
      </c>
      <c r="J119" s="34" t="str">
        <f>E21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27</v>
      </c>
      <c r="D120" s="38"/>
      <c r="E120" s="38"/>
      <c r="F120" s="25" t="str">
        <f>IF(E18="","",E18)</f>
        <v>Vyplň údaj</v>
      </c>
      <c r="G120" s="38"/>
      <c r="H120" s="38"/>
      <c r="I120" s="30" t="s">
        <v>31</v>
      </c>
      <c r="J120" s="34" t="str">
        <f>E24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83"/>
      <c r="B122" s="184"/>
      <c r="C122" s="185" t="s">
        <v>100</v>
      </c>
      <c r="D122" s="186" t="s">
        <v>58</v>
      </c>
      <c r="E122" s="186" t="s">
        <v>54</v>
      </c>
      <c r="F122" s="186" t="s">
        <v>55</v>
      </c>
      <c r="G122" s="186" t="s">
        <v>101</v>
      </c>
      <c r="H122" s="186" t="s">
        <v>102</v>
      </c>
      <c r="I122" s="186" t="s">
        <v>103</v>
      </c>
      <c r="J122" s="187" t="s">
        <v>95</v>
      </c>
      <c r="K122" s="188" t="s">
        <v>104</v>
      </c>
      <c r="L122" s="189"/>
      <c r="M122" s="98" t="s">
        <v>1</v>
      </c>
      <c r="N122" s="99" t="s">
        <v>37</v>
      </c>
      <c r="O122" s="99" t="s">
        <v>105</v>
      </c>
      <c r="P122" s="99" t="s">
        <v>106</v>
      </c>
      <c r="Q122" s="99" t="s">
        <v>107</v>
      </c>
      <c r="R122" s="99" t="s">
        <v>108</v>
      </c>
      <c r="S122" s="99" t="s">
        <v>109</v>
      </c>
      <c r="T122" s="100" t="s">
        <v>110</v>
      </c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</row>
    <row r="123" spans="1:63" s="2" customFormat="1" ht="22.8" customHeight="1">
      <c r="A123" s="36"/>
      <c r="B123" s="37"/>
      <c r="C123" s="105" t="s">
        <v>111</v>
      </c>
      <c r="D123" s="38"/>
      <c r="E123" s="38"/>
      <c r="F123" s="38"/>
      <c r="G123" s="38"/>
      <c r="H123" s="38"/>
      <c r="I123" s="38"/>
      <c r="J123" s="190">
        <f>BK123</f>
        <v>0</v>
      </c>
      <c r="K123" s="38"/>
      <c r="L123" s="42"/>
      <c r="M123" s="101"/>
      <c r="N123" s="191"/>
      <c r="O123" s="102"/>
      <c r="P123" s="192">
        <f>P124+P190</f>
        <v>0</v>
      </c>
      <c r="Q123" s="102"/>
      <c r="R123" s="192">
        <f>R124+R190</f>
        <v>307.5387986</v>
      </c>
      <c r="S123" s="102"/>
      <c r="T123" s="193">
        <f>T124+T190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72</v>
      </c>
      <c r="AU123" s="15" t="s">
        <v>97</v>
      </c>
      <c r="BK123" s="194">
        <f>BK124+BK190</f>
        <v>0</v>
      </c>
    </row>
    <row r="124" spans="1:63" s="11" customFormat="1" ht="25.9" customHeight="1">
      <c r="A124" s="11"/>
      <c r="B124" s="195"/>
      <c r="C124" s="196"/>
      <c r="D124" s="197" t="s">
        <v>72</v>
      </c>
      <c r="E124" s="198" t="s">
        <v>145</v>
      </c>
      <c r="F124" s="198" t="s">
        <v>146</v>
      </c>
      <c r="G124" s="196"/>
      <c r="H124" s="196"/>
      <c r="I124" s="199"/>
      <c r="J124" s="200">
        <f>BK124</f>
        <v>0</v>
      </c>
      <c r="K124" s="196"/>
      <c r="L124" s="201"/>
      <c r="M124" s="202"/>
      <c r="N124" s="203"/>
      <c r="O124" s="203"/>
      <c r="P124" s="204">
        <f>P125+P132+P158+P170+P188</f>
        <v>0</v>
      </c>
      <c r="Q124" s="203"/>
      <c r="R124" s="204">
        <f>R125+R132+R158+R170+R188</f>
        <v>307.5387986</v>
      </c>
      <c r="S124" s="203"/>
      <c r="T124" s="205">
        <f>T125+T132+T158+T170+T188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6" t="s">
        <v>81</v>
      </c>
      <c r="AT124" s="207" t="s">
        <v>72</v>
      </c>
      <c r="AU124" s="207" t="s">
        <v>73</v>
      </c>
      <c r="AY124" s="206" t="s">
        <v>115</v>
      </c>
      <c r="BK124" s="208">
        <f>BK125+BK132+BK158+BK170+BK188</f>
        <v>0</v>
      </c>
    </row>
    <row r="125" spans="1:63" s="11" customFormat="1" ht="22.8" customHeight="1">
      <c r="A125" s="11"/>
      <c r="B125" s="195"/>
      <c r="C125" s="196"/>
      <c r="D125" s="197" t="s">
        <v>72</v>
      </c>
      <c r="E125" s="234" t="s">
        <v>81</v>
      </c>
      <c r="F125" s="234" t="s">
        <v>147</v>
      </c>
      <c r="G125" s="196"/>
      <c r="H125" s="196"/>
      <c r="I125" s="199"/>
      <c r="J125" s="235">
        <f>BK125</f>
        <v>0</v>
      </c>
      <c r="K125" s="196"/>
      <c r="L125" s="201"/>
      <c r="M125" s="202"/>
      <c r="N125" s="203"/>
      <c r="O125" s="203"/>
      <c r="P125" s="204">
        <f>SUM(P126:P131)</f>
        <v>0</v>
      </c>
      <c r="Q125" s="203"/>
      <c r="R125" s="204">
        <f>SUM(R126:R131)</f>
        <v>8.162</v>
      </c>
      <c r="S125" s="203"/>
      <c r="T125" s="205">
        <f>SUM(T126:T131)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06" t="s">
        <v>81</v>
      </c>
      <c r="AT125" s="207" t="s">
        <v>72</v>
      </c>
      <c r="AU125" s="207" t="s">
        <v>81</v>
      </c>
      <c r="AY125" s="206" t="s">
        <v>115</v>
      </c>
      <c r="BK125" s="208">
        <f>SUM(BK126:BK131)</f>
        <v>0</v>
      </c>
    </row>
    <row r="126" spans="1:65" s="2" customFormat="1" ht="33" customHeight="1">
      <c r="A126" s="36"/>
      <c r="B126" s="37"/>
      <c r="C126" s="209" t="s">
        <v>81</v>
      </c>
      <c r="D126" s="209" t="s">
        <v>116</v>
      </c>
      <c r="E126" s="210" t="s">
        <v>244</v>
      </c>
      <c r="F126" s="211" t="s">
        <v>245</v>
      </c>
      <c r="G126" s="212" t="s">
        <v>171</v>
      </c>
      <c r="H126" s="213">
        <v>4.25</v>
      </c>
      <c r="I126" s="214"/>
      <c r="J126" s="215">
        <f>ROUND(I126*H126,2)</f>
        <v>0</v>
      </c>
      <c r="K126" s="216"/>
      <c r="L126" s="42"/>
      <c r="M126" s="217" t="s">
        <v>1</v>
      </c>
      <c r="N126" s="218" t="s">
        <v>38</v>
      </c>
      <c r="O126" s="89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114</v>
      </c>
      <c r="AT126" s="221" t="s">
        <v>116</v>
      </c>
      <c r="AU126" s="221" t="s">
        <v>83</v>
      </c>
      <c r="AY126" s="15" t="s">
        <v>115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5" t="s">
        <v>81</v>
      </c>
      <c r="BK126" s="222">
        <f>ROUND(I126*H126,2)</f>
        <v>0</v>
      </c>
      <c r="BL126" s="15" t="s">
        <v>114</v>
      </c>
      <c r="BM126" s="221" t="s">
        <v>246</v>
      </c>
    </row>
    <row r="127" spans="1:51" s="13" customFormat="1" ht="12">
      <c r="A127" s="13"/>
      <c r="B127" s="236"/>
      <c r="C127" s="237"/>
      <c r="D127" s="238" t="s">
        <v>152</v>
      </c>
      <c r="E127" s="239" t="s">
        <v>1</v>
      </c>
      <c r="F127" s="240" t="s">
        <v>247</v>
      </c>
      <c r="G127" s="237"/>
      <c r="H127" s="241">
        <v>4.25</v>
      </c>
      <c r="I127" s="242"/>
      <c r="J127" s="237"/>
      <c r="K127" s="237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152</v>
      </c>
      <c r="AU127" s="247" t="s">
        <v>83</v>
      </c>
      <c r="AV127" s="13" t="s">
        <v>83</v>
      </c>
      <c r="AW127" s="13" t="s">
        <v>30</v>
      </c>
      <c r="AX127" s="13" t="s">
        <v>81</v>
      </c>
      <c r="AY127" s="247" t="s">
        <v>115</v>
      </c>
    </row>
    <row r="128" spans="1:65" s="2" customFormat="1" ht="16.5" customHeight="1">
      <c r="A128" s="36"/>
      <c r="B128" s="37"/>
      <c r="C128" s="251" t="s">
        <v>83</v>
      </c>
      <c r="D128" s="251" t="s">
        <v>248</v>
      </c>
      <c r="E128" s="252" t="s">
        <v>249</v>
      </c>
      <c r="F128" s="253" t="s">
        <v>250</v>
      </c>
      <c r="G128" s="254" t="s">
        <v>190</v>
      </c>
      <c r="H128" s="255">
        <v>8.162</v>
      </c>
      <c r="I128" s="256"/>
      <c r="J128" s="257">
        <f>ROUND(I128*H128,2)</f>
        <v>0</v>
      </c>
      <c r="K128" s="258"/>
      <c r="L128" s="259"/>
      <c r="M128" s="260" t="s">
        <v>1</v>
      </c>
      <c r="N128" s="261" t="s">
        <v>38</v>
      </c>
      <c r="O128" s="89"/>
      <c r="P128" s="219">
        <f>O128*H128</f>
        <v>0</v>
      </c>
      <c r="Q128" s="219">
        <v>1</v>
      </c>
      <c r="R128" s="219">
        <f>Q128*H128</f>
        <v>8.162</v>
      </c>
      <c r="S128" s="219">
        <v>0</v>
      </c>
      <c r="T128" s="22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179</v>
      </c>
      <c r="AT128" s="221" t="s">
        <v>248</v>
      </c>
      <c r="AU128" s="221" t="s">
        <v>83</v>
      </c>
      <c r="AY128" s="15" t="s">
        <v>115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5" t="s">
        <v>81</v>
      </c>
      <c r="BK128" s="222">
        <f>ROUND(I128*H128,2)</f>
        <v>0</v>
      </c>
      <c r="BL128" s="15" t="s">
        <v>114</v>
      </c>
      <c r="BM128" s="221" t="s">
        <v>251</v>
      </c>
    </row>
    <row r="129" spans="1:51" s="13" customFormat="1" ht="12">
      <c r="A129" s="13"/>
      <c r="B129" s="236"/>
      <c r="C129" s="237"/>
      <c r="D129" s="238" t="s">
        <v>152</v>
      </c>
      <c r="E129" s="239" t="s">
        <v>1</v>
      </c>
      <c r="F129" s="240" t="s">
        <v>252</v>
      </c>
      <c r="G129" s="237"/>
      <c r="H129" s="241">
        <v>8.162</v>
      </c>
      <c r="I129" s="242"/>
      <c r="J129" s="237"/>
      <c r="K129" s="237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152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115</v>
      </c>
    </row>
    <row r="130" spans="1:65" s="2" customFormat="1" ht="24.15" customHeight="1">
      <c r="A130" s="36"/>
      <c r="B130" s="37"/>
      <c r="C130" s="209" t="s">
        <v>125</v>
      </c>
      <c r="D130" s="209" t="s">
        <v>116</v>
      </c>
      <c r="E130" s="210" t="s">
        <v>253</v>
      </c>
      <c r="F130" s="211" t="s">
        <v>254</v>
      </c>
      <c r="G130" s="212" t="s">
        <v>150</v>
      </c>
      <c r="H130" s="213">
        <v>288</v>
      </c>
      <c r="I130" s="214"/>
      <c r="J130" s="215">
        <f>ROUND(I130*H130,2)</f>
        <v>0</v>
      </c>
      <c r="K130" s="216"/>
      <c r="L130" s="42"/>
      <c r="M130" s="217" t="s">
        <v>1</v>
      </c>
      <c r="N130" s="218" t="s">
        <v>38</v>
      </c>
      <c r="O130" s="89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114</v>
      </c>
      <c r="AT130" s="221" t="s">
        <v>116</v>
      </c>
      <c r="AU130" s="221" t="s">
        <v>83</v>
      </c>
      <c r="AY130" s="15" t="s">
        <v>115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5" t="s">
        <v>81</v>
      </c>
      <c r="BK130" s="222">
        <f>ROUND(I130*H130,2)</f>
        <v>0</v>
      </c>
      <c r="BL130" s="15" t="s">
        <v>114</v>
      </c>
      <c r="BM130" s="221" t="s">
        <v>255</v>
      </c>
    </row>
    <row r="131" spans="1:51" s="13" customFormat="1" ht="12">
      <c r="A131" s="13"/>
      <c r="B131" s="236"/>
      <c r="C131" s="237"/>
      <c r="D131" s="238" t="s">
        <v>152</v>
      </c>
      <c r="E131" s="239" t="s">
        <v>1</v>
      </c>
      <c r="F131" s="240" t="s">
        <v>256</v>
      </c>
      <c r="G131" s="237"/>
      <c r="H131" s="241">
        <v>288</v>
      </c>
      <c r="I131" s="242"/>
      <c r="J131" s="237"/>
      <c r="K131" s="237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152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115</v>
      </c>
    </row>
    <row r="132" spans="1:63" s="11" customFormat="1" ht="22.8" customHeight="1">
      <c r="A132" s="11"/>
      <c r="B132" s="195"/>
      <c r="C132" s="196"/>
      <c r="D132" s="197" t="s">
        <v>72</v>
      </c>
      <c r="E132" s="234" t="s">
        <v>132</v>
      </c>
      <c r="F132" s="234" t="s">
        <v>257</v>
      </c>
      <c r="G132" s="196"/>
      <c r="H132" s="196"/>
      <c r="I132" s="199"/>
      <c r="J132" s="235">
        <f>BK132</f>
        <v>0</v>
      </c>
      <c r="K132" s="196"/>
      <c r="L132" s="201"/>
      <c r="M132" s="202"/>
      <c r="N132" s="203"/>
      <c r="O132" s="203"/>
      <c r="P132" s="204">
        <f>SUM(P133:P157)</f>
        <v>0</v>
      </c>
      <c r="Q132" s="203"/>
      <c r="R132" s="204">
        <f>SUM(R133:R157)</f>
        <v>269.3322216</v>
      </c>
      <c r="S132" s="203"/>
      <c r="T132" s="205">
        <f>SUM(T133:T157)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06" t="s">
        <v>81</v>
      </c>
      <c r="AT132" s="207" t="s">
        <v>72</v>
      </c>
      <c r="AU132" s="207" t="s">
        <v>81</v>
      </c>
      <c r="AY132" s="206" t="s">
        <v>115</v>
      </c>
      <c r="BK132" s="208">
        <f>SUM(BK133:BK157)</f>
        <v>0</v>
      </c>
    </row>
    <row r="133" spans="1:65" s="2" customFormat="1" ht="16.5" customHeight="1">
      <c r="A133" s="36"/>
      <c r="B133" s="37"/>
      <c r="C133" s="209" t="s">
        <v>114</v>
      </c>
      <c r="D133" s="209" t="s">
        <v>116</v>
      </c>
      <c r="E133" s="210" t="s">
        <v>258</v>
      </c>
      <c r="F133" s="211" t="s">
        <v>259</v>
      </c>
      <c r="G133" s="212" t="s">
        <v>150</v>
      </c>
      <c r="H133" s="213">
        <v>122.5</v>
      </c>
      <c r="I133" s="214"/>
      <c r="J133" s="215">
        <f>ROUND(I133*H133,2)</f>
        <v>0</v>
      </c>
      <c r="K133" s="216"/>
      <c r="L133" s="42"/>
      <c r="M133" s="217" t="s">
        <v>1</v>
      </c>
      <c r="N133" s="218" t="s">
        <v>38</v>
      </c>
      <c r="O133" s="89"/>
      <c r="P133" s="219">
        <f>O133*H133</f>
        <v>0</v>
      </c>
      <c r="Q133" s="219">
        <v>0.345</v>
      </c>
      <c r="R133" s="219">
        <f>Q133*H133</f>
        <v>42.262499999999996</v>
      </c>
      <c r="S133" s="219">
        <v>0</v>
      </c>
      <c r="T133" s="22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1" t="s">
        <v>114</v>
      </c>
      <c r="AT133" s="221" t="s">
        <v>116</v>
      </c>
      <c r="AU133" s="221" t="s">
        <v>83</v>
      </c>
      <c r="AY133" s="15" t="s">
        <v>115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5" t="s">
        <v>81</v>
      </c>
      <c r="BK133" s="222">
        <f>ROUND(I133*H133,2)</f>
        <v>0</v>
      </c>
      <c r="BL133" s="15" t="s">
        <v>114</v>
      </c>
      <c r="BM133" s="221" t="s">
        <v>260</v>
      </c>
    </row>
    <row r="134" spans="1:51" s="13" customFormat="1" ht="12">
      <c r="A134" s="13"/>
      <c r="B134" s="236"/>
      <c r="C134" s="237"/>
      <c r="D134" s="238" t="s">
        <v>152</v>
      </c>
      <c r="E134" s="239" t="s">
        <v>1</v>
      </c>
      <c r="F134" s="240" t="s">
        <v>261</v>
      </c>
      <c r="G134" s="237"/>
      <c r="H134" s="241">
        <v>122.5</v>
      </c>
      <c r="I134" s="242"/>
      <c r="J134" s="237"/>
      <c r="K134" s="237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152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115</v>
      </c>
    </row>
    <row r="135" spans="1:65" s="2" customFormat="1" ht="16.5" customHeight="1">
      <c r="A135" s="36"/>
      <c r="B135" s="37"/>
      <c r="C135" s="209" t="s">
        <v>132</v>
      </c>
      <c r="D135" s="209" t="s">
        <v>116</v>
      </c>
      <c r="E135" s="210" t="s">
        <v>262</v>
      </c>
      <c r="F135" s="211" t="s">
        <v>259</v>
      </c>
      <c r="G135" s="212" t="s">
        <v>150</v>
      </c>
      <c r="H135" s="213">
        <v>147</v>
      </c>
      <c r="I135" s="214"/>
      <c r="J135" s="215">
        <f>ROUND(I135*H135,2)</f>
        <v>0</v>
      </c>
      <c r="K135" s="216"/>
      <c r="L135" s="42"/>
      <c r="M135" s="217" t="s">
        <v>1</v>
      </c>
      <c r="N135" s="218" t="s">
        <v>38</v>
      </c>
      <c r="O135" s="89"/>
      <c r="P135" s="219">
        <f>O135*H135</f>
        <v>0</v>
      </c>
      <c r="Q135" s="219">
        <v>0.345</v>
      </c>
      <c r="R135" s="219">
        <f>Q135*H135</f>
        <v>50.714999999999996</v>
      </c>
      <c r="S135" s="219">
        <v>0</v>
      </c>
      <c r="T135" s="22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114</v>
      </c>
      <c r="AT135" s="221" t="s">
        <v>116</v>
      </c>
      <c r="AU135" s="221" t="s">
        <v>83</v>
      </c>
      <c r="AY135" s="15" t="s">
        <v>115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5" t="s">
        <v>81</v>
      </c>
      <c r="BK135" s="222">
        <f>ROUND(I135*H135,2)</f>
        <v>0</v>
      </c>
      <c r="BL135" s="15" t="s">
        <v>114</v>
      </c>
      <c r="BM135" s="221" t="s">
        <v>263</v>
      </c>
    </row>
    <row r="136" spans="1:51" s="13" customFormat="1" ht="12">
      <c r="A136" s="13"/>
      <c r="B136" s="236"/>
      <c r="C136" s="237"/>
      <c r="D136" s="238" t="s">
        <v>152</v>
      </c>
      <c r="E136" s="239" t="s">
        <v>1</v>
      </c>
      <c r="F136" s="240" t="s">
        <v>264</v>
      </c>
      <c r="G136" s="237"/>
      <c r="H136" s="241">
        <v>147</v>
      </c>
      <c r="I136" s="242"/>
      <c r="J136" s="237"/>
      <c r="K136" s="237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152</v>
      </c>
      <c r="AU136" s="247" t="s">
        <v>83</v>
      </c>
      <c r="AV136" s="13" t="s">
        <v>83</v>
      </c>
      <c r="AW136" s="13" t="s">
        <v>30</v>
      </c>
      <c r="AX136" s="13" t="s">
        <v>81</v>
      </c>
      <c r="AY136" s="247" t="s">
        <v>115</v>
      </c>
    </row>
    <row r="137" spans="1:65" s="2" customFormat="1" ht="16.5" customHeight="1">
      <c r="A137" s="36"/>
      <c r="B137" s="37"/>
      <c r="C137" s="209" t="s">
        <v>136</v>
      </c>
      <c r="D137" s="209" t="s">
        <v>116</v>
      </c>
      <c r="E137" s="210" t="s">
        <v>265</v>
      </c>
      <c r="F137" s="211" t="s">
        <v>266</v>
      </c>
      <c r="G137" s="212" t="s">
        <v>150</v>
      </c>
      <c r="H137" s="213">
        <v>141</v>
      </c>
      <c r="I137" s="214"/>
      <c r="J137" s="215">
        <f>ROUND(I137*H137,2)</f>
        <v>0</v>
      </c>
      <c r="K137" s="216"/>
      <c r="L137" s="42"/>
      <c r="M137" s="217" t="s">
        <v>1</v>
      </c>
      <c r="N137" s="218" t="s">
        <v>38</v>
      </c>
      <c r="O137" s="89"/>
      <c r="P137" s="219">
        <f>O137*H137</f>
        <v>0</v>
      </c>
      <c r="Q137" s="219">
        <v>0.46</v>
      </c>
      <c r="R137" s="219">
        <f>Q137*H137</f>
        <v>64.86</v>
      </c>
      <c r="S137" s="219">
        <v>0</v>
      </c>
      <c r="T137" s="22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114</v>
      </c>
      <c r="AT137" s="221" t="s">
        <v>116</v>
      </c>
      <c r="AU137" s="221" t="s">
        <v>83</v>
      </c>
      <c r="AY137" s="15" t="s">
        <v>115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5" t="s">
        <v>81</v>
      </c>
      <c r="BK137" s="222">
        <f>ROUND(I137*H137,2)</f>
        <v>0</v>
      </c>
      <c r="BL137" s="15" t="s">
        <v>114</v>
      </c>
      <c r="BM137" s="221" t="s">
        <v>267</v>
      </c>
    </row>
    <row r="138" spans="1:51" s="13" customFormat="1" ht="12">
      <c r="A138" s="13"/>
      <c r="B138" s="236"/>
      <c r="C138" s="237"/>
      <c r="D138" s="238" t="s">
        <v>152</v>
      </c>
      <c r="E138" s="239" t="s">
        <v>1</v>
      </c>
      <c r="F138" s="240" t="s">
        <v>268</v>
      </c>
      <c r="G138" s="237"/>
      <c r="H138" s="241">
        <v>141</v>
      </c>
      <c r="I138" s="242"/>
      <c r="J138" s="237"/>
      <c r="K138" s="237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152</v>
      </c>
      <c r="AU138" s="247" t="s">
        <v>83</v>
      </c>
      <c r="AV138" s="13" t="s">
        <v>83</v>
      </c>
      <c r="AW138" s="13" t="s">
        <v>30</v>
      </c>
      <c r="AX138" s="13" t="s">
        <v>81</v>
      </c>
      <c r="AY138" s="247" t="s">
        <v>115</v>
      </c>
    </row>
    <row r="139" spans="1:65" s="2" customFormat="1" ht="33" customHeight="1">
      <c r="A139" s="36"/>
      <c r="B139" s="37"/>
      <c r="C139" s="209" t="s">
        <v>174</v>
      </c>
      <c r="D139" s="209" t="s">
        <v>116</v>
      </c>
      <c r="E139" s="210" t="s">
        <v>269</v>
      </c>
      <c r="F139" s="211" t="s">
        <v>270</v>
      </c>
      <c r="G139" s="212" t="s">
        <v>150</v>
      </c>
      <c r="H139" s="213">
        <v>9.81</v>
      </c>
      <c r="I139" s="214"/>
      <c r="J139" s="215">
        <f>ROUND(I139*H139,2)</f>
        <v>0</v>
      </c>
      <c r="K139" s="216"/>
      <c r="L139" s="42"/>
      <c r="M139" s="217" t="s">
        <v>1</v>
      </c>
      <c r="N139" s="218" t="s">
        <v>38</v>
      </c>
      <c r="O139" s="89"/>
      <c r="P139" s="219">
        <f>O139*H139</f>
        <v>0</v>
      </c>
      <c r="Q139" s="219">
        <v>0.15826</v>
      </c>
      <c r="R139" s="219">
        <f>Q139*H139</f>
        <v>1.5525306</v>
      </c>
      <c r="S139" s="219">
        <v>0</v>
      </c>
      <c r="T139" s="22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114</v>
      </c>
      <c r="AT139" s="221" t="s">
        <v>116</v>
      </c>
      <c r="AU139" s="221" t="s">
        <v>83</v>
      </c>
      <c r="AY139" s="15" t="s">
        <v>115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5" t="s">
        <v>81</v>
      </c>
      <c r="BK139" s="222">
        <f>ROUND(I139*H139,2)</f>
        <v>0</v>
      </c>
      <c r="BL139" s="15" t="s">
        <v>114</v>
      </c>
      <c r="BM139" s="221" t="s">
        <v>271</v>
      </c>
    </row>
    <row r="140" spans="1:65" s="2" customFormat="1" ht="24.15" customHeight="1">
      <c r="A140" s="36"/>
      <c r="B140" s="37"/>
      <c r="C140" s="209" t="s">
        <v>179</v>
      </c>
      <c r="D140" s="209" t="s">
        <v>116</v>
      </c>
      <c r="E140" s="210" t="s">
        <v>272</v>
      </c>
      <c r="F140" s="211" t="s">
        <v>273</v>
      </c>
      <c r="G140" s="212" t="s">
        <v>150</v>
      </c>
      <c r="H140" s="213">
        <v>117.5</v>
      </c>
      <c r="I140" s="214"/>
      <c r="J140" s="215">
        <f>ROUND(I140*H140,2)</f>
        <v>0</v>
      </c>
      <c r="K140" s="216"/>
      <c r="L140" s="42"/>
      <c r="M140" s="217" t="s">
        <v>1</v>
      </c>
      <c r="N140" s="218" t="s">
        <v>38</v>
      </c>
      <c r="O140" s="89"/>
      <c r="P140" s="219">
        <f>O140*H140</f>
        <v>0</v>
      </c>
      <c r="Q140" s="219">
        <v>0.40869</v>
      </c>
      <c r="R140" s="219">
        <f>Q140*H140</f>
        <v>48.021074999999996</v>
      </c>
      <c r="S140" s="219">
        <v>0</v>
      </c>
      <c r="T140" s="22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1" t="s">
        <v>114</v>
      </c>
      <c r="AT140" s="221" t="s">
        <v>116</v>
      </c>
      <c r="AU140" s="221" t="s">
        <v>83</v>
      </c>
      <c r="AY140" s="15" t="s">
        <v>115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5" t="s">
        <v>81</v>
      </c>
      <c r="BK140" s="222">
        <f>ROUND(I140*H140,2)</f>
        <v>0</v>
      </c>
      <c r="BL140" s="15" t="s">
        <v>114</v>
      </c>
      <c r="BM140" s="221" t="s">
        <v>274</v>
      </c>
    </row>
    <row r="141" spans="1:51" s="13" customFormat="1" ht="12">
      <c r="A141" s="13"/>
      <c r="B141" s="236"/>
      <c r="C141" s="237"/>
      <c r="D141" s="238" t="s">
        <v>152</v>
      </c>
      <c r="E141" s="239" t="s">
        <v>1</v>
      </c>
      <c r="F141" s="240" t="s">
        <v>275</v>
      </c>
      <c r="G141" s="237"/>
      <c r="H141" s="241">
        <v>117.5</v>
      </c>
      <c r="I141" s="242"/>
      <c r="J141" s="237"/>
      <c r="K141" s="237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152</v>
      </c>
      <c r="AU141" s="247" t="s">
        <v>83</v>
      </c>
      <c r="AV141" s="13" t="s">
        <v>83</v>
      </c>
      <c r="AW141" s="13" t="s">
        <v>30</v>
      </c>
      <c r="AX141" s="13" t="s">
        <v>81</v>
      </c>
      <c r="AY141" s="247" t="s">
        <v>115</v>
      </c>
    </row>
    <row r="142" spans="1:65" s="2" customFormat="1" ht="24.15" customHeight="1">
      <c r="A142" s="36"/>
      <c r="B142" s="37"/>
      <c r="C142" s="209" t="s">
        <v>183</v>
      </c>
      <c r="D142" s="209" t="s">
        <v>116</v>
      </c>
      <c r="E142" s="210" t="s">
        <v>276</v>
      </c>
      <c r="F142" s="211" t="s">
        <v>277</v>
      </c>
      <c r="G142" s="212" t="s">
        <v>150</v>
      </c>
      <c r="H142" s="213">
        <v>9.81</v>
      </c>
      <c r="I142" s="214"/>
      <c r="J142" s="215">
        <f>ROUND(I142*H142,2)</f>
        <v>0</v>
      </c>
      <c r="K142" s="216"/>
      <c r="L142" s="42"/>
      <c r="M142" s="217" t="s">
        <v>1</v>
      </c>
      <c r="N142" s="218" t="s">
        <v>38</v>
      </c>
      <c r="O142" s="89"/>
      <c r="P142" s="219">
        <f>O142*H142</f>
        <v>0</v>
      </c>
      <c r="Q142" s="219">
        <v>0.00034</v>
      </c>
      <c r="R142" s="219">
        <f>Q142*H142</f>
        <v>0.0033354000000000005</v>
      </c>
      <c r="S142" s="219">
        <v>0</v>
      </c>
      <c r="T142" s="22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1" t="s">
        <v>114</v>
      </c>
      <c r="AT142" s="221" t="s">
        <v>116</v>
      </c>
      <c r="AU142" s="221" t="s">
        <v>83</v>
      </c>
      <c r="AY142" s="15" t="s">
        <v>115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5" t="s">
        <v>81</v>
      </c>
      <c r="BK142" s="222">
        <f>ROUND(I142*H142,2)</f>
        <v>0</v>
      </c>
      <c r="BL142" s="15" t="s">
        <v>114</v>
      </c>
      <c r="BM142" s="221" t="s">
        <v>278</v>
      </c>
    </row>
    <row r="143" spans="1:65" s="2" customFormat="1" ht="24.15" customHeight="1">
      <c r="A143" s="36"/>
      <c r="B143" s="37"/>
      <c r="C143" s="209" t="s">
        <v>187</v>
      </c>
      <c r="D143" s="209" t="s">
        <v>116</v>
      </c>
      <c r="E143" s="210" t="s">
        <v>279</v>
      </c>
      <c r="F143" s="211" t="s">
        <v>280</v>
      </c>
      <c r="G143" s="212" t="s">
        <v>150</v>
      </c>
      <c r="H143" s="213">
        <v>14.74</v>
      </c>
      <c r="I143" s="214"/>
      <c r="J143" s="215">
        <f>ROUND(I143*H143,2)</f>
        <v>0</v>
      </c>
      <c r="K143" s="216"/>
      <c r="L143" s="42"/>
      <c r="M143" s="217" t="s">
        <v>1</v>
      </c>
      <c r="N143" s="218" t="s">
        <v>38</v>
      </c>
      <c r="O143" s="89"/>
      <c r="P143" s="219">
        <f>O143*H143</f>
        <v>0</v>
      </c>
      <c r="Q143" s="219">
        <v>0.00051</v>
      </c>
      <c r="R143" s="219">
        <f>Q143*H143</f>
        <v>0.0075174000000000005</v>
      </c>
      <c r="S143" s="219">
        <v>0</v>
      </c>
      <c r="T143" s="22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114</v>
      </c>
      <c r="AT143" s="221" t="s">
        <v>116</v>
      </c>
      <c r="AU143" s="221" t="s">
        <v>83</v>
      </c>
      <c r="AY143" s="15" t="s">
        <v>115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5" t="s">
        <v>81</v>
      </c>
      <c r="BK143" s="222">
        <f>ROUND(I143*H143,2)</f>
        <v>0</v>
      </c>
      <c r="BL143" s="15" t="s">
        <v>114</v>
      </c>
      <c r="BM143" s="221" t="s">
        <v>281</v>
      </c>
    </row>
    <row r="144" spans="1:65" s="2" customFormat="1" ht="33" customHeight="1">
      <c r="A144" s="36"/>
      <c r="B144" s="37"/>
      <c r="C144" s="209" t="s">
        <v>193</v>
      </c>
      <c r="D144" s="209" t="s">
        <v>116</v>
      </c>
      <c r="E144" s="210" t="s">
        <v>282</v>
      </c>
      <c r="F144" s="211" t="s">
        <v>283</v>
      </c>
      <c r="G144" s="212" t="s">
        <v>150</v>
      </c>
      <c r="H144" s="213">
        <v>14.74</v>
      </c>
      <c r="I144" s="214"/>
      <c r="J144" s="215">
        <f>ROUND(I144*H144,2)</f>
        <v>0</v>
      </c>
      <c r="K144" s="216"/>
      <c r="L144" s="42"/>
      <c r="M144" s="217" t="s">
        <v>1</v>
      </c>
      <c r="N144" s="218" t="s">
        <v>38</v>
      </c>
      <c r="O144" s="89"/>
      <c r="P144" s="219">
        <f>O144*H144</f>
        <v>0</v>
      </c>
      <c r="Q144" s="219">
        <v>0.10373</v>
      </c>
      <c r="R144" s="219">
        <f>Q144*H144</f>
        <v>1.5289802000000001</v>
      </c>
      <c r="S144" s="219">
        <v>0</v>
      </c>
      <c r="T144" s="22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1" t="s">
        <v>114</v>
      </c>
      <c r="AT144" s="221" t="s">
        <v>116</v>
      </c>
      <c r="AU144" s="221" t="s">
        <v>83</v>
      </c>
      <c r="AY144" s="15" t="s">
        <v>115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5" t="s">
        <v>81</v>
      </c>
      <c r="BK144" s="222">
        <f>ROUND(I144*H144,2)</f>
        <v>0</v>
      </c>
      <c r="BL144" s="15" t="s">
        <v>114</v>
      </c>
      <c r="BM144" s="221" t="s">
        <v>284</v>
      </c>
    </row>
    <row r="145" spans="1:65" s="2" customFormat="1" ht="24.15" customHeight="1">
      <c r="A145" s="36"/>
      <c r="B145" s="37"/>
      <c r="C145" s="209" t="s">
        <v>198</v>
      </c>
      <c r="D145" s="209" t="s">
        <v>116</v>
      </c>
      <c r="E145" s="210" t="s">
        <v>285</v>
      </c>
      <c r="F145" s="211" t="s">
        <v>286</v>
      </c>
      <c r="G145" s="212" t="s">
        <v>150</v>
      </c>
      <c r="H145" s="213">
        <v>122.5</v>
      </c>
      <c r="I145" s="214"/>
      <c r="J145" s="215">
        <f>ROUND(I145*H145,2)</f>
        <v>0</v>
      </c>
      <c r="K145" s="216"/>
      <c r="L145" s="42"/>
      <c r="M145" s="217" t="s">
        <v>1</v>
      </c>
      <c r="N145" s="218" t="s">
        <v>38</v>
      </c>
      <c r="O145" s="89"/>
      <c r="P145" s="219">
        <f>O145*H145</f>
        <v>0</v>
      </c>
      <c r="Q145" s="219">
        <v>0.08425</v>
      </c>
      <c r="R145" s="219">
        <f>Q145*H145</f>
        <v>10.320625000000001</v>
      </c>
      <c r="S145" s="219">
        <v>0</v>
      </c>
      <c r="T145" s="22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1" t="s">
        <v>114</v>
      </c>
      <c r="AT145" s="221" t="s">
        <v>116</v>
      </c>
      <c r="AU145" s="221" t="s">
        <v>83</v>
      </c>
      <c r="AY145" s="15" t="s">
        <v>115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5" t="s">
        <v>81</v>
      </c>
      <c r="BK145" s="222">
        <f>ROUND(I145*H145,2)</f>
        <v>0</v>
      </c>
      <c r="BL145" s="15" t="s">
        <v>114</v>
      </c>
      <c r="BM145" s="221" t="s">
        <v>287</v>
      </c>
    </row>
    <row r="146" spans="1:51" s="13" customFormat="1" ht="12">
      <c r="A146" s="13"/>
      <c r="B146" s="236"/>
      <c r="C146" s="237"/>
      <c r="D146" s="238" t="s">
        <v>152</v>
      </c>
      <c r="E146" s="239" t="s">
        <v>1</v>
      </c>
      <c r="F146" s="240" t="s">
        <v>288</v>
      </c>
      <c r="G146" s="237"/>
      <c r="H146" s="241">
        <v>122.5</v>
      </c>
      <c r="I146" s="242"/>
      <c r="J146" s="237"/>
      <c r="K146" s="237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152</v>
      </c>
      <c r="AU146" s="247" t="s">
        <v>83</v>
      </c>
      <c r="AV146" s="13" t="s">
        <v>83</v>
      </c>
      <c r="AW146" s="13" t="s">
        <v>30</v>
      </c>
      <c r="AX146" s="13" t="s">
        <v>81</v>
      </c>
      <c r="AY146" s="247" t="s">
        <v>115</v>
      </c>
    </row>
    <row r="147" spans="1:65" s="2" customFormat="1" ht="21.75" customHeight="1">
      <c r="A147" s="36"/>
      <c r="B147" s="37"/>
      <c r="C147" s="251" t="s">
        <v>204</v>
      </c>
      <c r="D147" s="251" t="s">
        <v>248</v>
      </c>
      <c r="E147" s="252" t="s">
        <v>289</v>
      </c>
      <c r="F147" s="253" t="s">
        <v>290</v>
      </c>
      <c r="G147" s="254" t="s">
        <v>150</v>
      </c>
      <c r="H147" s="255">
        <v>117.42</v>
      </c>
      <c r="I147" s="256"/>
      <c r="J147" s="257">
        <f>ROUND(I147*H147,2)</f>
        <v>0</v>
      </c>
      <c r="K147" s="258"/>
      <c r="L147" s="259"/>
      <c r="M147" s="260" t="s">
        <v>1</v>
      </c>
      <c r="N147" s="261" t="s">
        <v>38</v>
      </c>
      <c r="O147" s="89"/>
      <c r="P147" s="219">
        <f>O147*H147</f>
        <v>0</v>
      </c>
      <c r="Q147" s="219">
        <v>0.131</v>
      </c>
      <c r="R147" s="219">
        <f>Q147*H147</f>
        <v>15.38202</v>
      </c>
      <c r="S147" s="219">
        <v>0</v>
      </c>
      <c r="T147" s="22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1" t="s">
        <v>179</v>
      </c>
      <c r="AT147" s="221" t="s">
        <v>248</v>
      </c>
      <c r="AU147" s="221" t="s">
        <v>83</v>
      </c>
      <c r="AY147" s="15" t="s">
        <v>115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5" t="s">
        <v>81</v>
      </c>
      <c r="BK147" s="222">
        <f>ROUND(I147*H147,2)</f>
        <v>0</v>
      </c>
      <c r="BL147" s="15" t="s">
        <v>114</v>
      </c>
      <c r="BM147" s="221" t="s">
        <v>291</v>
      </c>
    </row>
    <row r="148" spans="1:51" s="13" customFormat="1" ht="12">
      <c r="A148" s="13"/>
      <c r="B148" s="236"/>
      <c r="C148" s="237"/>
      <c r="D148" s="238" t="s">
        <v>152</v>
      </c>
      <c r="E148" s="237"/>
      <c r="F148" s="240" t="s">
        <v>292</v>
      </c>
      <c r="G148" s="237"/>
      <c r="H148" s="241">
        <v>117.42</v>
      </c>
      <c r="I148" s="242"/>
      <c r="J148" s="237"/>
      <c r="K148" s="237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152</v>
      </c>
      <c r="AU148" s="247" t="s">
        <v>83</v>
      </c>
      <c r="AV148" s="13" t="s">
        <v>83</v>
      </c>
      <c r="AW148" s="13" t="s">
        <v>4</v>
      </c>
      <c r="AX148" s="13" t="s">
        <v>81</v>
      </c>
      <c r="AY148" s="247" t="s">
        <v>115</v>
      </c>
    </row>
    <row r="149" spans="1:65" s="2" customFormat="1" ht="24.15" customHeight="1">
      <c r="A149" s="36"/>
      <c r="B149" s="37"/>
      <c r="C149" s="251" t="s">
        <v>208</v>
      </c>
      <c r="D149" s="251" t="s">
        <v>248</v>
      </c>
      <c r="E149" s="252" t="s">
        <v>293</v>
      </c>
      <c r="F149" s="253" t="s">
        <v>294</v>
      </c>
      <c r="G149" s="254" t="s">
        <v>150</v>
      </c>
      <c r="H149" s="255">
        <v>8.755</v>
      </c>
      <c r="I149" s="256"/>
      <c r="J149" s="257">
        <f>ROUND(I149*H149,2)</f>
        <v>0</v>
      </c>
      <c r="K149" s="258"/>
      <c r="L149" s="259"/>
      <c r="M149" s="260" t="s">
        <v>1</v>
      </c>
      <c r="N149" s="261" t="s">
        <v>38</v>
      </c>
      <c r="O149" s="89"/>
      <c r="P149" s="219">
        <f>O149*H149</f>
        <v>0</v>
      </c>
      <c r="Q149" s="219">
        <v>0.131</v>
      </c>
      <c r="R149" s="219">
        <f>Q149*H149</f>
        <v>1.146905</v>
      </c>
      <c r="S149" s="219">
        <v>0</v>
      </c>
      <c r="T149" s="22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1" t="s">
        <v>179</v>
      </c>
      <c r="AT149" s="221" t="s">
        <v>248</v>
      </c>
      <c r="AU149" s="221" t="s">
        <v>83</v>
      </c>
      <c r="AY149" s="15" t="s">
        <v>115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5" t="s">
        <v>81</v>
      </c>
      <c r="BK149" s="222">
        <f>ROUND(I149*H149,2)</f>
        <v>0</v>
      </c>
      <c r="BL149" s="15" t="s">
        <v>114</v>
      </c>
      <c r="BM149" s="221" t="s">
        <v>295</v>
      </c>
    </row>
    <row r="150" spans="1:51" s="13" customFormat="1" ht="12">
      <c r="A150" s="13"/>
      <c r="B150" s="236"/>
      <c r="C150" s="237"/>
      <c r="D150" s="238" t="s">
        <v>152</v>
      </c>
      <c r="E150" s="237"/>
      <c r="F150" s="240" t="s">
        <v>296</v>
      </c>
      <c r="G150" s="237"/>
      <c r="H150" s="241">
        <v>8.755</v>
      </c>
      <c r="I150" s="242"/>
      <c r="J150" s="237"/>
      <c r="K150" s="237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152</v>
      </c>
      <c r="AU150" s="247" t="s">
        <v>83</v>
      </c>
      <c r="AV150" s="13" t="s">
        <v>83</v>
      </c>
      <c r="AW150" s="13" t="s">
        <v>4</v>
      </c>
      <c r="AX150" s="13" t="s">
        <v>81</v>
      </c>
      <c r="AY150" s="247" t="s">
        <v>115</v>
      </c>
    </row>
    <row r="151" spans="1:65" s="2" customFormat="1" ht="24.15" customHeight="1">
      <c r="A151" s="36"/>
      <c r="B151" s="37"/>
      <c r="C151" s="209" t="s">
        <v>8</v>
      </c>
      <c r="D151" s="209" t="s">
        <v>116</v>
      </c>
      <c r="E151" s="210" t="s">
        <v>297</v>
      </c>
      <c r="F151" s="211" t="s">
        <v>298</v>
      </c>
      <c r="G151" s="212" t="s">
        <v>150</v>
      </c>
      <c r="H151" s="213">
        <v>117.5</v>
      </c>
      <c r="I151" s="214"/>
      <c r="J151" s="215">
        <f>ROUND(I151*H151,2)</f>
        <v>0</v>
      </c>
      <c r="K151" s="216"/>
      <c r="L151" s="42"/>
      <c r="M151" s="217" t="s">
        <v>1</v>
      </c>
      <c r="N151" s="218" t="s">
        <v>38</v>
      </c>
      <c r="O151" s="89"/>
      <c r="P151" s="219">
        <f>O151*H151</f>
        <v>0</v>
      </c>
      <c r="Q151" s="219">
        <v>0.10362</v>
      </c>
      <c r="R151" s="219">
        <f>Q151*H151</f>
        <v>12.17535</v>
      </c>
      <c r="S151" s="219">
        <v>0</v>
      </c>
      <c r="T151" s="22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114</v>
      </c>
      <c r="AT151" s="221" t="s">
        <v>116</v>
      </c>
      <c r="AU151" s="221" t="s">
        <v>83</v>
      </c>
      <c r="AY151" s="15" t="s">
        <v>115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5" t="s">
        <v>81</v>
      </c>
      <c r="BK151" s="222">
        <f>ROUND(I151*H151,2)</f>
        <v>0</v>
      </c>
      <c r="BL151" s="15" t="s">
        <v>114</v>
      </c>
      <c r="BM151" s="221" t="s">
        <v>299</v>
      </c>
    </row>
    <row r="152" spans="1:51" s="13" customFormat="1" ht="12">
      <c r="A152" s="13"/>
      <c r="B152" s="236"/>
      <c r="C152" s="237"/>
      <c r="D152" s="238" t="s">
        <v>152</v>
      </c>
      <c r="E152" s="239" t="s">
        <v>1</v>
      </c>
      <c r="F152" s="240" t="s">
        <v>300</v>
      </c>
      <c r="G152" s="237"/>
      <c r="H152" s="241">
        <v>117.5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152</v>
      </c>
      <c r="AU152" s="247" t="s">
        <v>83</v>
      </c>
      <c r="AV152" s="13" t="s">
        <v>83</v>
      </c>
      <c r="AW152" s="13" t="s">
        <v>30</v>
      </c>
      <c r="AX152" s="13" t="s">
        <v>81</v>
      </c>
      <c r="AY152" s="247" t="s">
        <v>115</v>
      </c>
    </row>
    <row r="153" spans="1:65" s="2" customFormat="1" ht="21.75" customHeight="1">
      <c r="A153" s="36"/>
      <c r="B153" s="37"/>
      <c r="C153" s="251" t="s">
        <v>217</v>
      </c>
      <c r="D153" s="251" t="s">
        <v>248</v>
      </c>
      <c r="E153" s="252" t="s">
        <v>301</v>
      </c>
      <c r="F153" s="253" t="s">
        <v>302</v>
      </c>
      <c r="G153" s="254" t="s">
        <v>150</v>
      </c>
      <c r="H153" s="255">
        <v>107.12</v>
      </c>
      <c r="I153" s="256"/>
      <c r="J153" s="257">
        <f>ROUND(I153*H153,2)</f>
        <v>0</v>
      </c>
      <c r="K153" s="258"/>
      <c r="L153" s="259"/>
      <c r="M153" s="260" t="s">
        <v>1</v>
      </c>
      <c r="N153" s="261" t="s">
        <v>38</v>
      </c>
      <c r="O153" s="89"/>
      <c r="P153" s="219">
        <f>O153*H153</f>
        <v>0</v>
      </c>
      <c r="Q153" s="219">
        <v>0.176</v>
      </c>
      <c r="R153" s="219">
        <f>Q153*H153</f>
        <v>18.85312</v>
      </c>
      <c r="S153" s="219">
        <v>0</v>
      </c>
      <c r="T153" s="22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1" t="s">
        <v>179</v>
      </c>
      <c r="AT153" s="221" t="s">
        <v>248</v>
      </c>
      <c r="AU153" s="221" t="s">
        <v>83</v>
      </c>
      <c r="AY153" s="15" t="s">
        <v>115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5" t="s">
        <v>81</v>
      </c>
      <c r="BK153" s="222">
        <f>ROUND(I153*H153,2)</f>
        <v>0</v>
      </c>
      <c r="BL153" s="15" t="s">
        <v>114</v>
      </c>
      <c r="BM153" s="221" t="s">
        <v>303</v>
      </c>
    </row>
    <row r="154" spans="1:51" s="13" customFormat="1" ht="12">
      <c r="A154" s="13"/>
      <c r="B154" s="236"/>
      <c r="C154" s="237"/>
      <c r="D154" s="238" t="s">
        <v>152</v>
      </c>
      <c r="E154" s="237"/>
      <c r="F154" s="240" t="s">
        <v>304</v>
      </c>
      <c r="G154" s="237"/>
      <c r="H154" s="241">
        <v>107.12</v>
      </c>
      <c r="I154" s="242"/>
      <c r="J154" s="237"/>
      <c r="K154" s="237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152</v>
      </c>
      <c r="AU154" s="247" t="s">
        <v>83</v>
      </c>
      <c r="AV154" s="13" t="s">
        <v>83</v>
      </c>
      <c r="AW154" s="13" t="s">
        <v>4</v>
      </c>
      <c r="AX154" s="13" t="s">
        <v>81</v>
      </c>
      <c r="AY154" s="247" t="s">
        <v>115</v>
      </c>
    </row>
    <row r="155" spans="1:65" s="2" customFormat="1" ht="24.15" customHeight="1">
      <c r="A155" s="36"/>
      <c r="B155" s="37"/>
      <c r="C155" s="251" t="s">
        <v>221</v>
      </c>
      <c r="D155" s="251" t="s">
        <v>248</v>
      </c>
      <c r="E155" s="252" t="s">
        <v>305</v>
      </c>
      <c r="F155" s="253" t="s">
        <v>306</v>
      </c>
      <c r="G155" s="254" t="s">
        <v>150</v>
      </c>
      <c r="H155" s="255">
        <v>13.905</v>
      </c>
      <c r="I155" s="256"/>
      <c r="J155" s="257">
        <f>ROUND(I155*H155,2)</f>
        <v>0</v>
      </c>
      <c r="K155" s="258"/>
      <c r="L155" s="259"/>
      <c r="M155" s="260" t="s">
        <v>1</v>
      </c>
      <c r="N155" s="261" t="s">
        <v>38</v>
      </c>
      <c r="O155" s="89"/>
      <c r="P155" s="219">
        <f>O155*H155</f>
        <v>0</v>
      </c>
      <c r="Q155" s="219">
        <v>0.175</v>
      </c>
      <c r="R155" s="219">
        <f>Q155*H155</f>
        <v>2.433375</v>
      </c>
      <c r="S155" s="219">
        <v>0</v>
      </c>
      <c r="T155" s="22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1" t="s">
        <v>179</v>
      </c>
      <c r="AT155" s="221" t="s">
        <v>248</v>
      </c>
      <c r="AU155" s="221" t="s">
        <v>83</v>
      </c>
      <c r="AY155" s="15" t="s">
        <v>115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5" t="s">
        <v>81</v>
      </c>
      <c r="BK155" s="222">
        <f>ROUND(I155*H155,2)</f>
        <v>0</v>
      </c>
      <c r="BL155" s="15" t="s">
        <v>114</v>
      </c>
      <c r="BM155" s="221" t="s">
        <v>307</v>
      </c>
    </row>
    <row r="156" spans="1:51" s="13" customFormat="1" ht="12">
      <c r="A156" s="13"/>
      <c r="B156" s="236"/>
      <c r="C156" s="237"/>
      <c r="D156" s="238" t="s">
        <v>152</v>
      </c>
      <c r="E156" s="237"/>
      <c r="F156" s="240" t="s">
        <v>308</v>
      </c>
      <c r="G156" s="237"/>
      <c r="H156" s="241">
        <v>13.905</v>
      </c>
      <c r="I156" s="242"/>
      <c r="J156" s="237"/>
      <c r="K156" s="237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152</v>
      </c>
      <c r="AU156" s="247" t="s">
        <v>83</v>
      </c>
      <c r="AV156" s="13" t="s">
        <v>83</v>
      </c>
      <c r="AW156" s="13" t="s">
        <v>4</v>
      </c>
      <c r="AX156" s="13" t="s">
        <v>81</v>
      </c>
      <c r="AY156" s="247" t="s">
        <v>115</v>
      </c>
    </row>
    <row r="157" spans="1:65" s="2" customFormat="1" ht="24.15" customHeight="1">
      <c r="A157" s="36"/>
      <c r="B157" s="37"/>
      <c r="C157" s="209" t="s">
        <v>226</v>
      </c>
      <c r="D157" s="209" t="s">
        <v>116</v>
      </c>
      <c r="E157" s="210" t="s">
        <v>309</v>
      </c>
      <c r="F157" s="211" t="s">
        <v>310</v>
      </c>
      <c r="G157" s="212" t="s">
        <v>166</v>
      </c>
      <c r="H157" s="213">
        <v>31.2</v>
      </c>
      <c r="I157" s="214"/>
      <c r="J157" s="215">
        <f>ROUND(I157*H157,2)</f>
        <v>0</v>
      </c>
      <c r="K157" s="216"/>
      <c r="L157" s="42"/>
      <c r="M157" s="217" t="s">
        <v>1</v>
      </c>
      <c r="N157" s="218" t="s">
        <v>38</v>
      </c>
      <c r="O157" s="89"/>
      <c r="P157" s="219">
        <f>O157*H157</f>
        <v>0</v>
      </c>
      <c r="Q157" s="219">
        <v>0.00224</v>
      </c>
      <c r="R157" s="219">
        <f>Q157*H157</f>
        <v>0.06988799999999999</v>
      </c>
      <c r="S157" s="219">
        <v>0</v>
      </c>
      <c r="T157" s="22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1" t="s">
        <v>114</v>
      </c>
      <c r="AT157" s="221" t="s">
        <v>116</v>
      </c>
      <c r="AU157" s="221" t="s">
        <v>83</v>
      </c>
      <c r="AY157" s="15" t="s">
        <v>115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5" t="s">
        <v>81</v>
      </c>
      <c r="BK157" s="222">
        <f>ROUND(I157*H157,2)</f>
        <v>0</v>
      </c>
      <c r="BL157" s="15" t="s">
        <v>114</v>
      </c>
      <c r="BM157" s="221" t="s">
        <v>311</v>
      </c>
    </row>
    <row r="158" spans="1:63" s="11" customFormat="1" ht="22.8" customHeight="1">
      <c r="A158" s="11"/>
      <c r="B158" s="195"/>
      <c r="C158" s="196"/>
      <c r="D158" s="197" t="s">
        <v>72</v>
      </c>
      <c r="E158" s="234" t="s">
        <v>179</v>
      </c>
      <c r="F158" s="234" t="s">
        <v>312</v>
      </c>
      <c r="G158" s="196"/>
      <c r="H158" s="196"/>
      <c r="I158" s="199"/>
      <c r="J158" s="235">
        <f>BK158</f>
        <v>0</v>
      </c>
      <c r="K158" s="196"/>
      <c r="L158" s="201"/>
      <c r="M158" s="202"/>
      <c r="N158" s="203"/>
      <c r="O158" s="203"/>
      <c r="P158" s="204">
        <f>SUM(P159:P169)</f>
        <v>0</v>
      </c>
      <c r="Q158" s="203"/>
      <c r="R158" s="204">
        <f>SUM(R159:R169)</f>
        <v>1.5606670000000005</v>
      </c>
      <c r="S158" s="203"/>
      <c r="T158" s="205">
        <f>SUM(T159:T169)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06" t="s">
        <v>81</v>
      </c>
      <c r="AT158" s="207" t="s">
        <v>72</v>
      </c>
      <c r="AU158" s="207" t="s">
        <v>81</v>
      </c>
      <c r="AY158" s="206" t="s">
        <v>115</v>
      </c>
      <c r="BK158" s="208">
        <f>SUM(BK159:BK169)</f>
        <v>0</v>
      </c>
    </row>
    <row r="159" spans="1:65" s="2" customFormat="1" ht="33" customHeight="1">
      <c r="A159" s="36"/>
      <c r="B159" s="37"/>
      <c r="C159" s="209" t="s">
        <v>230</v>
      </c>
      <c r="D159" s="209" t="s">
        <v>116</v>
      </c>
      <c r="E159" s="210" t="s">
        <v>313</v>
      </c>
      <c r="F159" s="211" t="s">
        <v>314</v>
      </c>
      <c r="G159" s="212" t="s">
        <v>166</v>
      </c>
      <c r="H159" s="213">
        <v>6.7</v>
      </c>
      <c r="I159" s="214"/>
      <c r="J159" s="215">
        <f>ROUND(I159*H159,2)</f>
        <v>0</v>
      </c>
      <c r="K159" s="216"/>
      <c r="L159" s="42"/>
      <c r="M159" s="217" t="s">
        <v>1</v>
      </c>
      <c r="N159" s="218" t="s">
        <v>38</v>
      </c>
      <c r="O159" s="89"/>
      <c r="P159" s="219">
        <f>O159*H159</f>
        <v>0</v>
      </c>
      <c r="Q159" s="219">
        <v>1E-05</v>
      </c>
      <c r="R159" s="219">
        <f>Q159*H159</f>
        <v>6.7E-05</v>
      </c>
      <c r="S159" s="219">
        <v>0</v>
      </c>
      <c r="T159" s="22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1" t="s">
        <v>114</v>
      </c>
      <c r="AT159" s="221" t="s">
        <v>116</v>
      </c>
      <c r="AU159" s="221" t="s">
        <v>83</v>
      </c>
      <c r="AY159" s="15" t="s">
        <v>115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5" t="s">
        <v>81</v>
      </c>
      <c r="BK159" s="222">
        <f>ROUND(I159*H159,2)</f>
        <v>0</v>
      </c>
      <c r="BL159" s="15" t="s">
        <v>114</v>
      </c>
      <c r="BM159" s="221" t="s">
        <v>315</v>
      </c>
    </row>
    <row r="160" spans="1:51" s="13" customFormat="1" ht="12">
      <c r="A160" s="13"/>
      <c r="B160" s="236"/>
      <c r="C160" s="237"/>
      <c r="D160" s="238" t="s">
        <v>152</v>
      </c>
      <c r="E160" s="239" t="s">
        <v>1</v>
      </c>
      <c r="F160" s="240" t="s">
        <v>316</v>
      </c>
      <c r="G160" s="237"/>
      <c r="H160" s="241">
        <v>6.7</v>
      </c>
      <c r="I160" s="242"/>
      <c r="J160" s="237"/>
      <c r="K160" s="237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152</v>
      </c>
      <c r="AU160" s="247" t="s">
        <v>83</v>
      </c>
      <c r="AV160" s="13" t="s">
        <v>83</v>
      </c>
      <c r="AW160" s="13" t="s">
        <v>30</v>
      </c>
      <c r="AX160" s="13" t="s">
        <v>81</v>
      </c>
      <c r="AY160" s="247" t="s">
        <v>115</v>
      </c>
    </row>
    <row r="161" spans="1:65" s="2" customFormat="1" ht="24.15" customHeight="1">
      <c r="A161" s="36"/>
      <c r="B161" s="37"/>
      <c r="C161" s="209" t="s">
        <v>235</v>
      </c>
      <c r="D161" s="209" t="s">
        <v>116</v>
      </c>
      <c r="E161" s="210" t="s">
        <v>317</v>
      </c>
      <c r="F161" s="211" t="s">
        <v>318</v>
      </c>
      <c r="G161" s="212" t="s">
        <v>201</v>
      </c>
      <c r="H161" s="213">
        <v>2</v>
      </c>
      <c r="I161" s="214"/>
      <c r="J161" s="215">
        <f>ROUND(I161*H161,2)</f>
        <v>0</v>
      </c>
      <c r="K161" s="216"/>
      <c r="L161" s="42"/>
      <c r="M161" s="217" t="s">
        <v>1</v>
      </c>
      <c r="N161" s="218" t="s">
        <v>38</v>
      </c>
      <c r="O161" s="89"/>
      <c r="P161" s="219">
        <f>O161*H161</f>
        <v>0</v>
      </c>
      <c r="Q161" s="219">
        <v>0.14494</v>
      </c>
      <c r="R161" s="219">
        <f>Q161*H161</f>
        <v>0.28988</v>
      </c>
      <c r="S161" s="219">
        <v>0</v>
      </c>
      <c r="T161" s="22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1" t="s">
        <v>114</v>
      </c>
      <c r="AT161" s="221" t="s">
        <v>116</v>
      </c>
      <c r="AU161" s="221" t="s">
        <v>83</v>
      </c>
      <c r="AY161" s="15" t="s">
        <v>115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5" t="s">
        <v>81</v>
      </c>
      <c r="BK161" s="222">
        <f>ROUND(I161*H161,2)</f>
        <v>0</v>
      </c>
      <c r="BL161" s="15" t="s">
        <v>114</v>
      </c>
      <c r="BM161" s="221" t="s">
        <v>319</v>
      </c>
    </row>
    <row r="162" spans="1:65" s="2" customFormat="1" ht="24.15" customHeight="1">
      <c r="A162" s="36"/>
      <c r="B162" s="37"/>
      <c r="C162" s="251" t="s">
        <v>7</v>
      </c>
      <c r="D162" s="251" t="s">
        <v>248</v>
      </c>
      <c r="E162" s="252" t="s">
        <v>320</v>
      </c>
      <c r="F162" s="253" t="s">
        <v>321</v>
      </c>
      <c r="G162" s="254" t="s">
        <v>201</v>
      </c>
      <c r="H162" s="255">
        <v>2</v>
      </c>
      <c r="I162" s="256"/>
      <c r="J162" s="257">
        <f>ROUND(I162*H162,2)</f>
        <v>0</v>
      </c>
      <c r="K162" s="258"/>
      <c r="L162" s="259"/>
      <c r="M162" s="260" t="s">
        <v>1</v>
      </c>
      <c r="N162" s="261" t="s">
        <v>38</v>
      </c>
      <c r="O162" s="89"/>
      <c r="P162" s="219">
        <f>O162*H162</f>
        <v>0</v>
      </c>
      <c r="Q162" s="219">
        <v>0.103</v>
      </c>
      <c r="R162" s="219">
        <f>Q162*H162</f>
        <v>0.206</v>
      </c>
      <c r="S162" s="219">
        <v>0</v>
      </c>
      <c r="T162" s="22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1" t="s">
        <v>179</v>
      </c>
      <c r="AT162" s="221" t="s">
        <v>248</v>
      </c>
      <c r="AU162" s="221" t="s">
        <v>83</v>
      </c>
      <c r="AY162" s="15" t="s">
        <v>115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5" t="s">
        <v>81</v>
      </c>
      <c r="BK162" s="222">
        <f>ROUND(I162*H162,2)</f>
        <v>0</v>
      </c>
      <c r="BL162" s="15" t="s">
        <v>114</v>
      </c>
      <c r="BM162" s="221" t="s">
        <v>322</v>
      </c>
    </row>
    <row r="163" spans="1:65" s="2" customFormat="1" ht="24.15" customHeight="1">
      <c r="A163" s="36"/>
      <c r="B163" s="37"/>
      <c r="C163" s="251" t="s">
        <v>323</v>
      </c>
      <c r="D163" s="251" t="s">
        <v>248</v>
      </c>
      <c r="E163" s="252" t="s">
        <v>324</v>
      </c>
      <c r="F163" s="253" t="s">
        <v>325</v>
      </c>
      <c r="G163" s="254" t="s">
        <v>201</v>
      </c>
      <c r="H163" s="255">
        <v>2</v>
      </c>
      <c r="I163" s="256"/>
      <c r="J163" s="257">
        <f>ROUND(I163*H163,2)</f>
        <v>0</v>
      </c>
      <c r="K163" s="258"/>
      <c r="L163" s="259"/>
      <c r="M163" s="260" t="s">
        <v>1</v>
      </c>
      <c r="N163" s="261" t="s">
        <v>38</v>
      </c>
      <c r="O163" s="89"/>
      <c r="P163" s="219">
        <f>O163*H163</f>
        <v>0</v>
      </c>
      <c r="Q163" s="219">
        <v>0.175</v>
      </c>
      <c r="R163" s="219">
        <f>Q163*H163</f>
        <v>0.35</v>
      </c>
      <c r="S163" s="219">
        <v>0</v>
      </c>
      <c r="T163" s="22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1" t="s">
        <v>179</v>
      </c>
      <c r="AT163" s="221" t="s">
        <v>248</v>
      </c>
      <c r="AU163" s="221" t="s">
        <v>83</v>
      </c>
      <c r="AY163" s="15" t="s">
        <v>115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5" t="s">
        <v>81</v>
      </c>
      <c r="BK163" s="222">
        <f>ROUND(I163*H163,2)</f>
        <v>0</v>
      </c>
      <c r="BL163" s="15" t="s">
        <v>114</v>
      </c>
      <c r="BM163" s="221" t="s">
        <v>326</v>
      </c>
    </row>
    <row r="164" spans="1:65" s="2" customFormat="1" ht="24.15" customHeight="1">
      <c r="A164" s="36"/>
      <c r="B164" s="37"/>
      <c r="C164" s="251" t="s">
        <v>327</v>
      </c>
      <c r="D164" s="251" t="s">
        <v>248</v>
      </c>
      <c r="E164" s="252" t="s">
        <v>328</v>
      </c>
      <c r="F164" s="253" t="s">
        <v>329</v>
      </c>
      <c r="G164" s="254" t="s">
        <v>201</v>
      </c>
      <c r="H164" s="255">
        <v>2</v>
      </c>
      <c r="I164" s="256"/>
      <c r="J164" s="257">
        <f>ROUND(I164*H164,2)</f>
        <v>0</v>
      </c>
      <c r="K164" s="258"/>
      <c r="L164" s="259"/>
      <c r="M164" s="260" t="s">
        <v>1</v>
      </c>
      <c r="N164" s="261" t="s">
        <v>38</v>
      </c>
      <c r="O164" s="89"/>
      <c r="P164" s="219">
        <f>O164*H164</f>
        <v>0</v>
      </c>
      <c r="Q164" s="219">
        <v>0.17</v>
      </c>
      <c r="R164" s="219">
        <f>Q164*H164</f>
        <v>0.34</v>
      </c>
      <c r="S164" s="219">
        <v>0</v>
      </c>
      <c r="T164" s="22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1" t="s">
        <v>179</v>
      </c>
      <c r="AT164" s="221" t="s">
        <v>248</v>
      </c>
      <c r="AU164" s="221" t="s">
        <v>83</v>
      </c>
      <c r="AY164" s="15" t="s">
        <v>115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5" t="s">
        <v>81</v>
      </c>
      <c r="BK164" s="222">
        <f>ROUND(I164*H164,2)</f>
        <v>0</v>
      </c>
      <c r="BL164" s="15" t="s">
        <v>114</v>
      </c>
      <c r="BM164" s="221" t="s">
        <v>330</v>
      </c>
    </row>
    <row r="165" spans="1:65" s="2" customFormat="1" ht="24.15" customHeight="1">
      <c r="A165" s="36"/>
      <c r="B165" s="37"/>
      <c r="C165" s="251" t="s">
        <v>331</v>
      </c>
      <c r="D165" s="251" t="s">
        <v>248</v>
      </c>
      <c r="E165" s="252" t="s">
        <v>332</v>
      </c>
      <c r="F165" s="253" t="s">
        <v>333</v>
      </c>
      <c r="G165" s="254" t="s">
        <v>201</v>
      </c>
      <c r="H165" s="255">
        <v>2</v>
      </c>
      <c r="I165" s="256"/>
      <c r="J165" s="257">
        <f>ROUND(I165*H165,2)</f>
        <v>0</v>
      </c>
      <c r="K165" s="258"/>
      <c r="L165" s="259"/>
      <c r="M165" s="260" t="s">
        <v>1</v>
      </c>
      <c r="N165" s="261" t="s">
        <v>38</v>
      </c>
      <c r="O165" s="89"/>
      <c r="P165" s="219">
        <f>O165*H165</f>
        <v>0</v>
      </c>
      <c r="Q165" s="219">
        <v>0.06</v>
      </c>
      <c r="R165" s="219">
        <f>Q165*H165</f>
        <v>0.12</v>
      </c>
      <c r="S165" s="219">
        <v>0</v>
      </c>
      <c r="T165" s="22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1" t="s">
        <v>179</v>
      </c>
      <c r="AT165" s="221" t="s">
        <v>248</v>
      </c>
      <c r="AU165" s="221" t="s">
        <v>83</v>
      </c>
      <c r="AY165" s="15" t="s">
        <v>115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5" t="s">
        <v>81</v>
      </c>
      <c r="BK165" s="222">
        <f>ROUND(I165*H165,2)</f>
        <v>0</v>
      </c>
      <c r="BL165" s="15" t="s">
        <v>114</v>
      </c>
      <c r="BM165" s="221" t="s">
        <v>334</v>
      </c>
    </row>
    <row r="166" spans="1:65" s="2" customFormat="1" ht="24.15" customHeight="1">
      <c r="A166" s="36"/>
      <c r="B166" s="37"/>
      <c r="C166" s="209" t="s">
        <v>335</v>
      </c>
      <c r="D166" s="209" t="s">
        <v>116</v>
      </c>
      <c r="E166" s="210" t="s">
        <v>336</v>
      </c>
      <c r="F166" s="211" t="s">
        <v>337</v>
      </c>
      <c r="G166" s="212" t="s">
        <v>201</v>
      </c>
      <c r="H166" s="213">
        <v>2</v>
      </c>
      <c r="I166" s="214"/>
      <c r="J166" s="215">
        <f>ROUND(I166*H166,2)</f>
        <v>0</v>
      </c>
      <c r="K166" s="216"/>
      <c r="L166" s="42"/>
      <c r="M166" s="217" t="s">
        <v>1</v>
      </c>
      <c r="N166" s="218" t="s">
        <v>38</v>
      </c>
      <c r="O166" s="89"/>
      <c r="P166" s="219">
        <f>O166*H166</f>
        <v>0</v>
      </c>
      <c r="Q166" s="219">
        <v>0.00936</v>
      </c>
      <c r="R166" s="219">
        <f>Q166*H166</f>
        <v>0.01872</v>
      </c>
      <c r="S166" s="219">
        <v>0</v>
      </c>
      <c r="T166" s="22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1" t="s">
        <v>114</v>
      </c>
      <c r="AT166" s="221" t="s">
        <v>116</v>
      </c>
      <c r="AU166" s="221" t="s">
        <v>83</v>
      </c>
      <c r="AY166" s="15" t="s">
        <v>115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5" t="s">
        <v>81</v>
      </c>
      <c r="BK166" s="222">
        <f>ROUND(I166*H166,2)</f>
        <v>0</v>
      </c>
      <c r="BL166" s="15" t="s">
        <v>114</v>
      </c>
      <c r="BM166" s="221" t="s">
        <v>338</v>
      </c>
    </row>
    <row r="167" spans="1:65" s="2" customFormat="1" ht="16.5" customHeight="1">
      <c r="A167" s="36"/>
      <c r="B167" s="37"/>
      <c r="C167" s="251" t="s">
        <v>339</v>
      </c>
      <c r="D167" s="251" t="s">
        <v>248</v>
      </c>
      <c r="E167" s="252" t="s">
        <v>340</v>
      </c>
      <c r="F167" s="253" t="s">
        <v>341</v>
      </c>
      <c r="G167" s="254" t="s">
        <v>201</v>
      </c>
      <c r="H167" s="255">
        <v>2</v>
      </c>
      <c r="I167" s="256"/>
      <c r="J167" s="257">
        <f>ROUND(I167*H167,2)</f>
        <v>0</v>
      </c>
      <c r="K167" s="258"/>
      <c r="L167" s="259"/>
      <c r="M167" s="260" t="s">
        <v>1</v>
      </c>
      <c r="N167" s="261" t="s">
        <v>38</v>
      </c>
      <c r="O167" s="89"/>
      <c r="P167" s="219">
        <f>O167*H167</f>
        <v>0</v>
      </c>
      <c r="Q167" s="219">
        <v>0.058</v>
      </c>
      <c r="R167" s="219">
        <f>Q167*H167</f>
        <v>0.116</v>
      </c>
      <c r="S167" s="219">
        <v>0</v>
      </c>
      <c r="T167" s="22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1" t="s">
        <v>179</v>
      </c>
      <c r="AT167" s="221" t="s">
        <v>248</v>
      </c>
      <c r="AU167" s="221" t="s">
        <v>83</v>
      </c>
      <c r="AY167" s="15" t="s">
        <v>115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5" t="s">
        <v>81</v>
      </c>
      <c r="BK167" s="222">
        <f>ROUND(I167*H167,2)</f>
        <v>0</v>
      </c>
      <c r="BL167" s="15" t="s">
        <v>114</v>
      </c>
      <c r="BM167" s="221" t="s">
        <v>342</v>
      </c>
    </row>
    <row r="168" spans="1:65" s="2" customFormat="1" ht="16.5" customHeight="1">
      <c r="A168" s="36"/>
      <c r="B168" s="37"/>
      <c r="C168" s="251" t="s">
        <v>343</v>
      </c>
      <c r="D168" s="251" t="s">
        <v>248</v>
      </c>
      <c r="E168" s="252" t="s">
        <v>344</v>
      </c>
      <c r="F168" s="253" t="s">
        <v>345</v>
      </c>
      <c r="G168" s="254" t="s">
        <v>201</v>
      </c>
      <c r="H168" s="255">
        <v>2</v>
      </c>
      <c r="I168" s="256"/>
      <c r="J168" s="257">
        <f>ROUND(I168*H168,2)</f>
        <v>0</v>
      </c>
      <c r="K168" s="258"/>
      <c r="L168" s="259"/>
      <c r="M168" s="260" t="s">
        <v>1</v>
      </c>
      <c r="N168" s="261" t="s">
        <v>38</v>
      </c>
      <c r="O168" s="89"/>
      <c r="P168" s="219">
        <f>O168*H168</f>
        <v>0</v>
      </c>
      <c r="Q168" s="219">
        <v>0.06</v>
      </c>
      <c r="R168" s="219">
        <f>Q168*H168</f>
        <v>0.12</v>
      </c>
      <c r="S168" s="219">
        <v>0</v>
      </c>
      <c r="T168" s="22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1" t="s">
        <v>179</v>
      </c>
      <c r="AT168" s="221" t="s">
        <v>248</v>
      </c>
      <c r="AU168" s="221" t="s">
        <v>83</v>
      </c>
      <c r="AY168" s="15" t="s">
        <v>115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5" t="s">
        <v>81</v>
      </c>
      <c r="BK168" s="222">
        <f>ROUND(I168*H168,2)</f>
        <v>0</v>
      </c>
      <c r="BL168" s="15" t="s">
        <v>114</v>
      </c>
      <c r="BM168" s="221" t="s">
        <v>346</v>
      </c>
    </row>
    <row r="169" spans="1:65" s="2" customFormat="1" ht="16.5" customHeight="1">
      <c r="A169" s="36"/>
      <c r="B169" s="37"/>
      <c r="C169" s="209" t="s">
        <v>347</v>
      </c>
      <c r="D169" s="209" t="s">
        <v>116</v>
      </c>
      <c r="E169" s="210" t="s">
        <v>348</v>
      </c>
      <c r="F169" s="211" t="s">
        <v>349</v>
      </c>
      <c r="G169" s="212" t="s">
        <v>350</v>
      </c>
      <c r="H169" s="213">
        <v>2</v>
      </c>
      <c r="I169" s="214"/>
      <c r="J169" s="215">
        <f>ROUND(I169*H169,2)</f>
        <v>0</v>
      </c>
      <c r="K169" s="216"/>
      <c r="L169" s="42"/>
      <c r="M169" s="217" t="s">
        <v>1</v>
      </c>
      <c r="N169" s="218" t="s">
        <v>38</v>
      </c>
      <c r="O169" s="89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1" t="s">
        <v>114</v>
      </c>
      <c r="AT169" s="221" t="s">
        <v>116</v>
      </c>
      <c r="AU169" s="221" t="s">
        <v>83</v>
      </c>
      <c r="AY169" s="15" t="s">
        <v>115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5" t="s">
        <v>81</v>
      </c>
      <c r="BK169" s="222">
        <f>ROUND(I169*H169,2)</f>
        <v>0</v>
      </c>
      <c r="BL169" s="15" t="s">
        <v>114</v>
      </c>
      <c r="BM169" s="221" t="s">
        <v>351</v>
      </c>
    </row>
    <row r="170" spans="1:63" s="11" customFormat="1" ht="22.8" customHeight="1">
      <c r="A170" s="11"/>
      <c r="B170" s="195"/>
      <c r="C170" s="196"/>
      <c r="D170" s="197" t="s">
        <v>72</v>
      </c>
      <c r="E170" s="234" t="s">
        <v>183</v>
      </c>
      <c r="F170" s="234" t="s">
        <v>197</v>
      </c>
      <c r="G170" s="196"/>
      <c r="H170" s="196"/>
      <c r="I170" s="199"/>
      <c r="J170" s="235">
        <f>BK170</f>
        <v>0</v>
      </c>
      <c r="K170" s="196"/>
      <c r="L170" s="201"/>
      <c r="M170" s="202"/>
      <c r="N170" s="203"/>
      <c r="O170" s="203"/>
      <c r="P170" s="204">
        <f>SUM(P171:P187)</f>
        <v>0</v>
      </c>
      <c r="Q170" s="203"/>
      <c r="R170" s="204">
        <f>SUM(R171:R187)</f>
        <v>28.48391</v>
      </c>
      <c r="S170" s="203"/>
      <c r="T170" s="205">
        <f>SUM(T171:T187)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206" t="s">
        <v>81</v>
      </c>
      <c r="AT170" s="207" t="s">
        <v>72</v>
      </c>
      <c r="AU170" s="207" t="s">
        <v>81</v>
      </c>
      <c r="AY170" s="206" t="s">
        <v>115</v>
      </c>
      <c r="BK170" s="208">
        <f>SUM(BK171:BK187)</f>
        <v>0</v>
      </c>
    </row>
    <row r="171" spans="1:65" s="2" customFormat="1" ht="24.15" customHeight="1">
      <c r="A171" s="36"/>
      <c r="B171" s="37"/>
      <c r="C171" s="209" t="s">
        <v>352</v>
      </c>
      <c r="D171" s="209" t="s">
        <v>116</v>
      </c>
      <c r="E171" s="210" t="s">
        <v>353</v>
      </c>
      <c r="F171" s="211" t="s">
        <v>354</v>
      </c>
      <c r="G171" s="212" t="s">
        <v>201</v>
      </c>
      <c r="H171" s="213">
        <v>2</v>
      </c>
      <c r="I171" s="214"/>
      <c r="J171" s="215">
        <f>ROUND(I171*H171,2)</f>
        <v>0</v>
      </c>
      <c r="K171" s="216"/>
      <c r="L171" s="42"/>
      <c r="M171" s="217" t="s">
        <v>1</v>
      </c>
      <c r="N171" s="218" t="s">
        <v>38</v>
      </c>
      <c r="O171" s="89"/>
      <c r="P171" s="219">
        <f>O171*H171</f>
        <v>0</v>
      </c>
      <c r="Q171" s="219">
        <v>0.0007</v>
      </c>
      <c r="R171" s="219">
        <f>Q171*H171</f>
        <v>0.0014</v>
      </c>
      <c r="S171" s="219">
        <v>0</v>
      </c>
      <c r="T171" s="22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1" t="s">
        <v>114</v>
      </c>
      <c r="AT171" s="221" t="s">
        <v>116</v>
      </c>
      <c r="AU171" s="221" t="s">
        <v>83</v>
      </c>
      <c r="AY171" s="15" t="s">
        <v>115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5" t="s">
        <v>81</v>
      </c>
      <c r="BK171" s="222">
        <f>ROUND(I171*H171,2)</f>
        <v>0</v>
      </c>
      <c r="BL171" s="15" t="s">
        <v>114</v>
      </c>
      <c r="BM171" s="221" t="s">
        <v>355</v>
      </c>
    </row>
    <row r="172" spans="1:65" s="2" customFormat="1" ht="16.5" customHeight="1">
      <c r="A172" s="36"/>
      <c r="B172" s="37"/>
      <c r="C172" s="251" t="s">
        <v>356</v>
      </c>
      <c r="D172" s="251" t="s">
        <v>248</v>
      </c>
      <c r="E172" s="252" t="s">
        <v>357</v>
      </c>
      <c r="F172" s="253" t="s">
        <v>358</v>
      </c>
      <c r="G172" s="254" t="s">
        <v>201</v>
      </c>
      <c r="H172" s="255">
        <v>2</v>
      </c>
      <c r="I172" s="256"/>
      <c r="J172" s="257">
        <f>ROUND(I172*H172,2)</f>
        <v>0</v>
      </c>
      <c r="K172" s="258"/>
      <c r="L172" s="259"/>
      <c r="M172" s="260" t="s">
        <v>1</v>
      </c>
      <c r="N172" s="261" t="s">
        <v>38</v>
      </c>
      <c r="O172" s="89"/>
      <c r="P172" s="219">
        <f>O172*H172</f>
        <v>0</v>
      </c>
      <c r="Q172" s="219">
        <v>0.0155</v>
      </c>
      <c r="R172" s="219">
        <f>Q172*H172</f>
        <v>0.031</v>
      </c>
      <c r="S172" s="219">
        <v>0</v>
      </c>
      <c r="T172" s="22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1" t="s">
        <v>179</v>
      </c>
      <c r="AT172" s="221" t="s">
        <v>248</v>
      </c>
      <c r="AU172" s="221" t="s">
        <v>83</v>
      </c>
      <c r="AY172" s="15" t="s">
        <v>115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5" t="s">
        <v>81</v>
      </c>
      <c r="BK172" s="222">
        <f>ROUND(I172*H172,2)</f>
        <v>0</v>
      </c>
      <c r="BL172" s="15" t="s">
        <v>114</v>
      </c>
      <c r="BM172" s="221" t="s">
        <v>359</v>
      </c>
    </row>
    <row r="173" spans="1:65" s="2" customFormat="1" ht="24.15" customHeight="1">
      <c r="A173" s="36"/>
      <c r="B173" s="37"/>
      <c r="C173" s="209" t="s">
        <v>360</v>
      </c>
      <c r="D173" s="209" t="s">
        <v>116</v>
      </c>
      <c r="E173" s="210" t="s">
        <v>199</v>
      </c>
      <c r="F173" s="211" t="s">
        <v>200</v>
      </c>
      <c r="G173" s="212" t="s">
        <v>201</v>
      </c>
      <c r="H173" s="213">
        <v>2</v>
      </c>
      <c r="I173" s="214"/>
      <c r="J173" s="215">
        <f>ROUND(I173*H173,2)</f>
        <v>0</v>
      </c>
      <c r="K173" s="216"/>
      <c r="L173" s="42"/>
      <c r="M173" s="217" t="s">
        <v>1</v>
      </c>
      <c r="N173" s="218" t="s">
        <v>38</v>
      </c>
      <c r="O173" s="89"/>
      <c r="P173" s="219">
        <f>O173*H173</f>
        <v>0</v>
      </c>
      <c r="Q173" s="219">
        <v>0.11241</v>
      </c>
      <c r="R173" s="219">
        <f>Q173*H173</f>
        <v>0.22482</v>
      </c>
      <c r="S173" s="219">
        <v>0</v>
      </c>
      <c r="T173" s="22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1" t="s">
        <v>114</v>
      </c>
      <c r="AT173" s="221" t="s">
        <v>116</v>
      </c>
      <c r="AU173" s="221" t="s">
        <v>83</v>
      </c>
      <c r="AY173" s="15" t="s">
        <v>115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5" t="s">
        <v>81</v>
      </c>
      <c r="BK173" s="222">
        <f>ROUND(I173*H173,2)</f>
        <v>0</v>
      </c>
      <c r="BL173" s="15" t="s">
        <v>114</v>
      </c>
      <c r="BM173" s="221" t="s">
        <v>361</v>
      </c>
    </row>
    <row r="174" spans="1:65" s="2" customFormat="1" ht="16.5" customHeight="1">
      <c r="A174" s="36"/>
      <c r="B174" s="37"/>
      <c r="C174" s="251" t="s">
        <v>362</v>
      </c>
      <c r="D174" s="251" t="s">
        <v>248</v>
      </c>
      <c r="E174" s="252" t="s">
        <v>363</v>
      </c>
      <c r="F174" s="253" t="s">
        <v>364</v>
      </c>
      <c r="G174" s="254" t="s">
        <v>201</v>
      </c>
      <c r="H174" s="255">
        <v>2</v>
      </c>
      <c r="I174" s="256"/>
      <c r="J174" s="257">
        <f>ROUND(I174*H174,2)</f>
        <v>0</v>
      </c>
      <c r="K174" s="258"/>
      <c r="L174" s="259"/>
      <c r="M174" s="260" t="s">
        <v>1</v>
      </c>
      <c r="N174" s="261" t="s">
        <v>38</v>
      </c>
      <c r="O174" s="89"/>
      <c r="P174" s="219">
        <f>O174*H174</f>
        <v>0</v>
      </c>
      <c r="Q174" s="219">
        <v>0.0065</v>
      </c>
      <c r="R174" s="219">
        <f>Q174*H174</f>
        <v>0.013</v>
      </c>
      <c r="S174" s="219">
        <v>0</v>
      </c>
      <c r="T174" s="22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1" t="s">
        <v>179</v>
      </c>
      <c r="AT174" s="221" t="s">
        <v>248</v>
      </c>
      <c r="AU174" s="221" t="s">
        <v>83</v>
      </c>
      <c r="AY174" s="15" t="s">
        <v>115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5" t="s">
        <v>81</v>
      </c>
      <c r="BK174" s="222">
        <f>ROUND(I174*H174,2)</f>
        <v>0</v>
      </c>
      <c r="BL174" s="15" t="s">
        <v>114</v>
      </c>
      <c r="BM174" s="221" t="s">
        <v>365</v>
      </c>
    </row>
    <row r="175" spans="1:65" s="2" customFormat="1" ht="24.15" customHeight="1">
      <c r="A175" s="36"/>
      <c r="B175" s="37"/>
      <c r="C175" s="209" t="s">
        <v>366</v>
      </c>
      <c r="D175" s="209" t="s">
        <v>116</v>
      </c>
      <c r="E175" s="210" t="s">
        <v>367</v>
      </c>
      <c r="F175" s="211" t="s">
        <v>368</v>
      </c>
      <c r="G175" s="212" t="s">
        <v>166</v>
      </c>
      <c r="H175" s="213">
        <v>50</v>
      </c>
      <c r="I175" s="214"/>
      <c r="J175" s="215">
        <f>ROUND(I175*H175,2)</f>
        <v>0</v>
      </c>
      <c r="K175" s="216"/>
      <c r="L175" s="42"/>
      <c r="M175" s="217" t="s">
        <v>1</v>
      </c>
      <c r="N175" s="218" t="s">
        <v>38</v>
      </c>
      <c r="O175" s="89"/>
      <c r="P175" s="219">
        <f>O175*H175</f>
        <v>0</v>
      </c>
      <c r="Q175" s="219">
        <v>0.08978</v>
      </c>
      <c r="R175" s="219">
        <f>Q175*H175</f>
        <v>4.489</v>
      </c>
      <c r="S175" s="219">
        <v>0</v>
      </c>
      <c r="T175" s="22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1" t="s">
        <v>114</v>
      </c>
      <c r="AT175" s="221" t="s">
        <v>116</v>
      </c>
      <c r="AU175" s="221" t="s">
        <v>83</v>
      </c>
      <c r="AY175" s="15" t="s">
        <v>115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5" t="s">
        <v>81</v>
      </c>
      <c r="BK175" s="222">
        <f>ROUND(I175*H175,2)</f>
        <v>0</v>
      </c>
      <c r="BL175" s="15" t="s">
        <v>114</v>
      </c>
      <c r="BM175" s="221" t="s">
        <v>369</v>
      </c>
    </row>
    <row r="176" spans="1:51" s="13" customFormat="1" ht="12">
      <c r="A176" s="13"/>
      <c r="B176" s="236"/>
      <c r="C176" s="237"/>
      <c r="D176" s="238" t="s">
        <v>152</v>
      </c>
      <c r="E176" s="239" t="s">
        <v>1</v>
      </c>
      <c r="F176" s="240" t="s">
        <v>370</v>
      </c>
      <c r="G176" s="237"/>
      <c r="H176" s="241">
        <v>50</v>
      </c>
      <c r="I176" s="242"/>
      <c r="J176" s="237"/>
      <c r="K176" s="237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152</v>
      </c>
      <c r="AU176" s="247" t="s">
        <v>83</v>
      </c>
      <c r="AV176" s="13" t="s">
        <v>83</v>
      </c>
      <c r="AW176" s="13" t="s">
        <v>30</v>
      </c>
      <c r="AX176" s="13" t="s">
        <v>81</v>
      </c>
      <c r="AY176" s="247" t="s">
        <v>115</v>
      </c>
    </row>
    <row r="177" spans="1:65" s="2" customFormat="1" ht="16.5" customHeight="1">
      <c r="A177" s="36"/>
      <c r="B177" s="37"/>
      <c r="C177" s="251" t="s">
        <v>371</v>
      </c>
      <c r="D177" s="251" t="s">
        <v>248</v>
      </c>
      <c r="E177" s="252" t="s">
        <v>372</v>
      </c>
      <c r="F177" s="253" t="s">
        <v>373</v>
      </c>
      <c r="G177" s="254" t="s">
        <v>150</v>
      </c>
      <c r="H177" s="255">
        <v>5.1</v>
      </c>
      <c r="I177" s="256"/>
      <c r="J177" s="257">
        <f>ROUND(I177*H177,2)</f>
        <v>0</v>
      </c>
      <c r="K177" s="258"/>
      <c r="L177" s="259"/>
      <c r="M177" s="260" t="s">
        <v>1</v>
      </c>
      <c r="N177" s="261" t="s">
        <v>38</v>
      </c>
      <c r="O177" s="89"/>
      <c r="P177" s="219">
        <f>O177*H177</f>
        <v>0</v>
      </c>
      <c r="Q177" s="219">
        <v>0.222</v>
      </c>
      <c r="R177" s="219">
        <f>Q177*H177</f>
        <v>1.1321999999999999</v>
      </c>
      <c r="S177" s="219">
        <v>0</v>
      </c>
      <c r="T177" s="22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1" t="s">
        <v>179</v>
      </c>
      <c r="AT177" s="221" t="s">
        <v>248</v>
      </c>
      <c r="AU177" s="221" t="s">
        <v>83</v>
      </c>
      <c r="AY177" s="15" t="s">
        <v>115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5" t="s">
        <v>81</v>
      </c>
      <c r="BK177" s="222">
        <f>ROUND(I177*H177,2)</f>
        <v>0</v>
      </c>
      <c r="BL177" s="15" t="s">
        <v>114</v>
      </c>
      <c r="BM177" s="221" t="s">
        <v>374</v>
      </c>
    </row>
    <row r="178" spans="1:51" s="13" customFormat="1" ht="12">
      <c r="A178" s="13"/>
      <c r="B178" s="236"/>
      <c r="C178" s="237"/>
      <c r="D178" s="238" t="s">
        <v>152</v>
      </c>
      <c r="E178" s="239" t="s">
        <v>1</v>
      </c>
      <c r="F178" s="240" t="s">
        <v>375</v>
      </c>
      <c r="G178" s="237"/>
      <c r="H178" s="241">
        <v>5</v>
      </c>
      <c r="I178" s="242"/>
      <c r="J178" s="237"/>
      <c r="K178" s="237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152</v>
      </c>
      <c r="AU178" s="247" t="s">
        <v>83</v>
      </c>
      <c r="AV178" s="13" t="s">
        <v>83</v>
      </c>
      <c r="AW178" s="13" t="s">
        <v>30</v>
      </c>
      <c r="AX178" s="13" t="s">
        <v>81</v>
      </c>
      <c r="AY178" s="247" t="s">
        <v>115</v>
      </c>
    </row>
    <row r="179" spans="1:51" s="13" customFormat="1" ht="12">
      <c r="A179" s="13"/>
      <c r="B179" s="236"/>
      <c r="C179" s="237"/>
      <c r="D179" s="238" t="s">
        <v>152</v>
      </c>
      <c r="E179" s="237"/>
      <c r="F179" s="240" t="s">
        <v>376</v>
      </c>
      <c r="G179" s="237"/>
      <c r="H179" s="241">
        <v>5.1</v>
      </c>
      <c r="I179" s="242"/>
      <c r="J179" s="237"/>
      <c r="K179" s="237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152</v>
      </c>
      <c r="AU179" s="247" t="s">
        <v>83</v>
      </c>
      <c r="AV179" s="13" t="s">
        <v>83</v>
      </c>
      <c r="AW179" s="13" t="s">
        <v>4</v>
      </c>
      <c r="AX179" s="13" t="s">
        <v>81</v>
      </c>
      <c r="AY179" s="247" t="s">
        <v>115</v>
      </c>
    </row>
    <row r="180" spans="1:65" s="2" customFormat="1" ht="33" customHeight="1">
      <c r="A180" s="36"/>
      <c r="B180" s="37"/>
      <c r="C180" s="209" t="s">
        <v>377</v>
      </c>
      <c r="D180" s="209" t="s">
        <v>116</v>
      </c>
      <c r="E180" s="210" t="s">
        <v>378</v>
      </c>
      <c r="F180" s="211" t="s">
        <v>379</v>
      </c>
      <c r="G180" s="212" t="s">
        <v>166</v>
      </c>
      <c r="H180" s="213">
        <v>22</v>
      </c>
      <c r="I180" s="214"/>
      <c r="J180" s="215">
        <f>ROUND(I180*H180,2)</f>
        <v>0</v>
      </c>
      <c r="K180" s="216"/>
      <c r="L180" s="42"/>
      <c r="M180" s="217" t="s">
        <v>1</v>
      </c>
      <c r="N180" s="218" t="s">
        <v>38</v>
      </c>
      <c r="O180" s="89"/>
      <c r="P180" s="219">
        <f>O180*H180</f>
        <v>0</v>
      </c>
      <c r="Q180" s="219">
        <v>0.1554</v>
      </c>
      <c r="R180" s="219">
        <f>Q180*H180</f>
        <v>3.4188</v>
      </c>
      <c r="S180" s="219">
        <v>0</v>
      </c>
      <c r="T180" s="22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1" t="s">
        <v>114</v>
      </c>
      <c r="AT180" s="221" t="s">
        <v>116</v>
      </c>
      <c r="AU180" s="221" t="s">
        <v>83</v>
      </c>
      <c r="AY180" s="15" t="s">
        <v>115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5" t="s">
        <v>81</v>
      </c>
      <c r="BK180" s="222">
        <f>ROUND(I180*H180,2)</f>
        <v>0</v>
      </c>
      <c r="BL180" s="15" t="s">
        <v>114</v>
      </c>
      <c r="BM180" s="221" t="s">
        <v>380</v>
      </c>
    </row>
    <row r="181" spans="1:65" s="2" customFormat="1" ht="24.15" customHeight="1">
      <c r="A181" s="36"/>
      <c r="B181" s="37"/>
      <c r="C181" s="251" t="s">
        <v>381</v>
      </c>
      <c r="D181" s="251" t="s">
        <v>248</v>
      </c>
      <c r="E181" s="252" t="s">
        <v>382</v>
      </c>
      <c r="F181" s="253" t="s">
        <v>383</v>
      </c>
      <c r="G181" s="254" t="s">
        <v>166</v>
      </c>
      <c r="H181" s="255">
        <v>22.44</v>
      </c>
      <c r="I181" s="256"/>
      <c r="J181" s="257">
        <f>ROUND(I181*H181,2)</f>
        <v>0</v>
      </c>
      <c r="K181" s="258"/>
      <c r="L181" s="259"/>
      <c r="M181" s="260" t="s">
        <v>1</v>
      </c>
      <c r="N181" s="261" t="s">
        <v>38</v>
      </c>
      <c r="O181" s="89"/>
      <c r="P181" s="219">
        <f>O181*H181</f>
        <v>0</v>
      </c>
      <c r="Q181" s="219">
        <v>0.0483</v>
      </c>
      <c r="R181" s="219">
        <f>Q181*H181</f>
        <v>1.083852</v>
      </c>
      <c r="S181" s="219">
        <v>0</v>
      </c>
      <c r="T181" s="22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1" t="s">
        <v>179</v>
      </c>
      <c r="AT181" s="221" t="s">
        <v>248</v>
      </c>
      <c r="AU181" s="221" t="s">
        <v>83</v>
      </c>
      <c r="AY181" s="15" t="s">
        <v>115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5" t="s">
        <v>81</v>
      </c>
      <c r="BK181" s="222">
        <f>ROUND(I181*H181,2)</f>
        <v>0</v>
      </c>
      <c r="BL181" s="15" t="s">
        <v>114</v>
      </c>
      <c r="BM181" s="221" t="s">
        <v>384</v>
      </c>
    </row>
    <row r="182" spans="1:51" s="13" customFormat="1" ht="12">
      <c r="A182" s="13"/>
      <c r="B182" s="236"/>
      <c r="C182" s="237"/>
      <c r="D182" s="238" t="s">
        <v>152</v>
      </c>
      <c r="E182" s="237"/>
      <c r="F182" s="240" t="s">
        <v>385</v>
      </c>
      <c r="G182" s="237"/>
      <c r="H182" s="241">
        <v>22.44</v>
      </c>
      <c r="I182" s="242"/>
      <c r="J182" s="237"/>
      <c r="K182" s="237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152</v>
      </c>
      <c r="AU182" s="247" t="s">
        <v>83</v>
      </c>
      <c r="AV182" s="13" t="s">
        <v>83</v>
      </c>
      <c r="AW182" s="13" t="s">
        <v>4</v>
      </c>
      <c r="AX182" s="13" t="s">
        <v>81</v>
      </c>
      <c r="AY182" s="247" t="s">
        <v>115</v>
      </c>
    </row>
    <row r="183" spans="1:65" s="2" customFormat="1" ht="24.15" customHeight="1">
      <c r="A183" s="36"/>
      <c r="B183" s="37"/>
      <c r="C183" s="209" t="s">
        <v>386</v>
      </c>
      <c r="D183" s="209" t="s">
        <v>116</v>
      </c>
      <c r="E183" s="210" t="s">
        <v>387</v>
      </c>
      <c r="F183" s="211" t="s">
        <v>388</v>
      </c>
      <c r="G183" s="212" t="s">
        <v>166</v>
      </c>
      <c r="H183" s="213">
        <v>61</v>
      </c>
      <c r="I183" s="214"/>
      <c r="J183" s="215">
        <f>ROUND(I183*H183,2)</f>
        <v>0</v>
      </c>
      <c r="K183" s="216"/>
      <c r="L183" s="42"/>
      <c r="M183" s="217" t="s">
        <v>1</v>
      </c>
      <c r="N183" s="218" t="s">
        <v>38</v>
      </c>
      <c r="O183" s="89"/>
      <c r="P183" s="219">
        <f>O183*H183</f>
        <v>0</v>
      </c>
      <c r="Q183" s="219">
        <v>0.14067</v>
      </c>
      <c r="R183" s="219">
        <f>Q183*H183</f>
        <v>8.580869999999999</v>
      </c>
      <c r="S183" s="219">
        <v>0</v>
      </c>
      <c r="T183" s="22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1" t="s">
        <v>114</v>
      </c>
      <c r="AT183" s="221" t="s">
        <v>116</v>
      </c>
      <c r="AU183" s="221" t="s">
        <v>83</v>
      </c>
      <c r="AY183" s="15" t="s">
        <v>115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5" t="s">
        <v>81</v>
      </c>
      <c r="BK183" s="222">
        <f>ROUND(I183*H183,2)</f>
        <v>0</v>
      </c>
      <c r="BL183" s="15" t="s">
        <v>114</v>
      </c>
      <c r="BM183" s="221" t="s">
        <v>389</v>
      </c>
    </row>
    <row r="184" spans="1:65" s="2" customFormat="1" ht="16.5" customHeight="1">
      <c r="A184" s="36"/>
      <c r="B184" s="37"/>
      <c r="C184" s="251" t="s">
        <v>390</v>
      </c>
      <c r="D184" s="251" t="s">
        <v>248</v>
      </c>
      <c r="E184" s="252" t="s">
        <v>391</v>
      </c>
      <c r="F184" s="253" t="s">
        <v>392</v>
      </c>
      <c r="G184" s="254" t="s">
        <v>166</v>
      </c>
      <c r="H184" s="255">
        <v>62.22</v>
      </c>
      <c r="I184" s="256"/>
      <c r="J184" s="257">
        <f>ROUND(I184*H184,2)</f>
        <v>0</v>
      </c>
      <c r="K184" s="258"/>
      <c r="L184" s="259"/>
      <c r="M184" s="260" t="s">
        <v>1</v>
      </c>
      <c r="N184" s="261" t="s">
        <v>38</v>
      </c>
      <c r="O184" s="89"/>
      <c r="P184" s="219">
        <f>O184*H184</f>
        <v>0</v>
      </c>
      <c r="Q184" s="219">
        <v>0.15</v>
      </c>
      <c r="R184" s="219">
        <f>Q184*H184</f>
        <v>9.333</v>
      </c>
      <c r="S184" s="219">
        <v>0</v>
      </c>
      <c r="T184" s="22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1" t="s">
        <v>179</v>
      </c>
      <c r="AT184" s="221" t="s">
        <v>248</v>
      </c>
      <c r="AU184" s="221" t="s">
        <v>83</v>
      </c>
      <c r="AY184" s="15" t="s">
        <v>115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5" t="s">
        <v>81</v>
      </c>
      <c r="BK184" s="222">
        <f>ROUND(I184*H184,2)</f>
        <v>0</v>
      </c>
      <c r="BL184" s="15" t="s">
        <v>114</v>
      </c>
      <c r="BM184" s="221" t="s">
        <v>393</v>
      </c>
    </row>
    <row r="185" spans="1:51" s="13" customFormat="1" ht="12">
      <c r="A185" s="13"/>
      <c r="B185" s="236"/>
      <c r="C185" s="237"/>
      <c r="D185" s="238" t="s">
        <v>152</v>
      </c>
      <c r="E185" s="237"/>
      <c r="F185" s="240" t="s">
        <v>394</v>
      </c>
      <c r="G185" s="237"/>
      <c r="H185" s="241">
        <v>62.22</v>
      </c>
      <c r="I185" s="242"/>
      <c r="J185" s="237"/>
      <c r="K185" s="237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152</v>
      </c>
      <c r="AU185" s="247" t="s">
        <v>83</v>
      </c>
      <c r="AV185" s="13" t="s">
        <v>83</v>
      </c>
      <c r="AW185" s="13" t="s">
        <v>4</v>
      </c>
      <c r="AX185" s="13" t="s">
        <v>81</v>
      </c>
      <c r="AY185" s="247" t="s">
        <v>115</v>
      </c>
    </row>
    <row r="186" spans="1:65" s="2" customFormat="1" ht="24.15" customHeight="1">
      <c r="A186" s="36"/>
      <c r="B186" s="37"/>
      <c r="C186" s="209" t="s">
        <v>395</v>
      </c>
      <c r="D186" s="209" t="s">
        <v>116</v>
      </c>
      <c r="E186" s="210" t="s">
        <v>396</v>
      </c>
      <c r="F186" s="211" t="s">
        <v>397</v>
      </c>
      <c r="G186" s="212" t="s">
        <v>150</v>
      </c>
      <c r="H186" s="213">
        <v>374.4</v>
      </c>
      <c r="I186" s="214"/>
      <c r="J186" s="215">
        <f>ROUND(I186*H186,2)</f>
        <v>0</v>
      </c>
      <c r="K186" s="216"/>
      <c r="L186" s="42"/>
      <c r="M186" s="217" t="s">
        <v>1</v>
      </c>
      <c r="N186" s="218" t="s">
        <v>38</v>
      </c>
      <c r="O186" s="89"/>
      <c r="P186" s="219">
        <f>O186*H186</f>
        <v>0</v>
      </c>
      <c r="Q186" s="219">
        <v>0.00047</v>
      </c>
      <c r="R186" s="219">
        <f>Q186*H186</f>
        <v>0.17596799999999999</v>
      </c>
      <c r="S186" s="219">
        <v>0</v>
      </c>
      <c r="T186" s="22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1" t="s">
        <v>114</v>
      </c>
      <c r="AT186" s="221" t="s">
        <v>116</v>
      </c>
      <c r="AU186" s="221" t="s">
        <v>83</v>
      </c>
      <c r="AY186" s="15" t="s">
        <v>115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5" t="s">
        <v>81</v>
      </c>
      <c r="BK186" s="222">
        <f>ROUND(I186*H186,2)</f>
        <v>0</v>
      </c>
      <c r="BL186" s="15" t="s">
        <v>114</v>
      </c>
      <c r="BM186" s="221" t="s">
        <v>398</v>
      </c>
    </row>
    <row r="187" spans="1:51" s="13" customFormat="1" ht="12">
      <c r="A187" s="13"/>
      <c r="B187" s="236"/>
      <c r="C187" s="237"/>
      <c r="D187" s="238" t="s">
        <v>152</v>
      </c>
      <c r="E187" s="239" t="s">
        <v>1</v>
      </c>
      <c r="F187" s="240" t="s">
        <v>399</v>
      </c>
      <c r="G187" s="237"/>
      <c r="H187" s="241">
        <v>374.4</v>
      </c>
      <c r="I187" s="242"/>
      <c r="J187" s="237"/>
      <c r="K187" s="237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152</v>
      </c>
      <c r="AU187" s="247" t="s">
        <v>83</v>
      </c>
      <c r="AV187" s="13" t="s">
        <v>83</v>
      </c>
      <c r="AW187" s="13" t="s">
        <v>30</v>
      </c>
      <c r="AX187" s="13" t="s">
        <v>81</v>
      </c>
      <c r="AY187" s="247" t="s">
        <v>115</v>
      </c>
    </row>
    <row r="188" spans="1:63" s="11" customFormat="1" ht="22.8" customHeight="1">
      <c r="A188" s="11"/>
      <c r="B188" s="195"/>
      <c r="C188" s="196"/>
      <c r="D188" s="197" t="s">
        <v>72</v>
      </c>
      <c r="E188" s="234" t="s">
        <v>400</v>
      </c>
      <c r="F188" s="234" t="s">
        <v>401</v>
      </c>
      <c r="G188" s="196"/>
      <c r="H188" s="196"/>
      <c r="I188" s="199"/>
      <c r="J188" s="235">
        <f>BK188</f>
        <v>0</v>
      </c>
      <c r="K188" s="196"/>
      <c r="L188" s="201"/>
      <c r="M188" s="202"/>
      <c r="N188" s="203"/>
      <c r="O188" s="203"/>
      <c r="P188" s="204">
        <f>P189</f>
        <v>0</v>
      </c>
      <c r="Q188" s="203"/>
      <c r="R188" s="204">
        <f>R189</f>
        <v>0</v>
      </c>
      <c r="S188" s="203"/>
      <c r="T188" s="205">
        <f>T189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06" t="s">
        <v>81</v>
      </c>
      <c r="AT188" s="207" t="s">
        <v>72</v>
      </c>
      <c r="AU188" s="207" t="s">
        <v>81</v>
      </c>
      <c r="AY188" s="206" t="s">
        <v>115</v>
      </c>
      <c r="BK188" s="208">
        <f>BK189</f>
        <v>0</v>
      </c>
    </row>
    <row r="189" spans="1:65" s="2" customFormat="1" ht="24.15" customHeight="1">
      <c r="A189" s="36"/>
      <c r="B189" s="37"/>
      <c r="C189" s="209" t="s">
        <v>402</v>
      </c>
      <c r="D189" s="209" t="s">
        <v>116</v>
      </c>
      <c r="E189" s="210" t="s">
        <v>403</v>
      </c>
      <c r="F189" s="211" t="s">
        <v>404</v>
      </c>
      <c r="G189" s="212" t="s">
        <v>190</v>
      </c>
      <c r="H189" s="213">
        <v>307.539</v>
      </c>
      <c r="I189" s="214"/>
      <c r="J189" s="215">
        <f>ROUND(I189*H189,2)</f>
        <v>0</v>
      </c>
      <c r="K189" s="216"/>
      <c r="L189" s="42"/>
      <c r="M189" s="217" t="s">
        <v>1</v>
      </c>
      <c r="N189" s="218" t="s">
        <v>38</v>
      </c>
      <c r="O189" s="89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1" t="s">
        <v>114</v>
      </c>
      <c r="AT189" s="221" t="s">
        <v>116</v>
      </c>
      <c r="AU189" s="221" t="s">
        <v>83</v>
      </c>
      <c r="AY189" s="15" t="s">
        <v>115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5" t="s">
        <v>81</v>
      </c>
      <c r="BK189" s="222">
        <f>ROUND(I189*H189,2)</f>
        <v>0</v>
      </c>
      <c r="BL189" s="15" t="s">
        <v>114</v>
      </c>
      <c r="BM189" s="221" t="s">
        <v>405</v>
      </c>
    </row>
    <row r="190" spans="1:63" s="11" customFormat="1" ht="25.9" customHeight="1">
      <c r="A190" s="11"/>
      <c r="B190" s="195"/>
      <c r="C190" s="196"/>
      <c r="D190" s="197" t="s">
        <v>72</v>
      </c>
      <c r="E190" s="198" t="s">
        <v>112</v>
      </c>
      <c r="F190" s="198" t="s">
        <v>113</v>
      </c>
      <c r="G190" s="196"/>
      <c r="H190" s="196"/>
      <c r="I190" s="199"/>
      <c r="J190" s="200">
        <f>BK190</f>
        <v>0</v>
      </c>
      <c r="K190" s="196"/>
      <c r="L190" s="201"/>
      <c r="M190" s="202"/>
      <c r="N190" s="203"/>
      <c r="O190" s="203"/>
      <c r="P190" s="204">
        <f>SUM(P191:P192)</f>
        <v>0</v>
      </c>
      <c r="Q190" s="203"/>
      <c r="R190" s="204">
        <f>SUM(R191:R192)</f>
        <v>0</v>
      </c>
      <c r="S190" s="203"/>
      <c r="T190" s="205">
        <f>SUM(T191:T192)</f>
        <v>0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R190" s="206" t="s">
        <v>114</v>
      </c>
      <c r="AT190" s="207" t="s">
        <v>72</v>
      </c>
      <c r="AU190" s="207" t="s">
        <v>73</v>
      </c>
      <c r="AY190" s="206" t="s">
        <v>115</v>
      </c>
      <c r="BK190" s="208">
        <f>SUM(BK191:BK192)</f>
        <v>0</v>
      </c>
    </row>
    <row r="191" spans="1:65" s="2" customFormat="1" ht="16.5" customHeight="1">
      <c r="A191" s="36"/>
      <c r="B191" s="37"/>
      <c r="C191" s="209" t="s">
        <v>406</v>
      </c>
      <c r="D191" s="209" t="s">
        <v>116</v>
      </c>
      <c r="E191" s="210" t="s">
        <v>117</v>
      </c>
      <c r="F191" s="211" t="s">
        <v>407</v>
      </c>
      <c r="G191" s="212" t="s">
        <v>350</v>
      </c>
      <c r="H191" s="213">
        <v>2</v>
      </c>
      <c r="I191" s="214"/>
      <c r="J191" s="215">
        <f>ROUND(I191*H191,2)</f>
        <v>0</v>
      </c>
      <c r="K191" s="216"/>
      <c r="L191" s="42"/>
      <c r="M191" s="217" t="s">
        <v>1</v>
      </c>
      <c r="N191" s="218" t="s">
        <v>38</v>
      </c>
      <c r="O191" s="89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1" t="s">
        <v>120</v>
      </c>
      <c r="AT191" s="221" t="s">
        <v>116</v>
      </c>
      <c r="AU191" s="221" t="s">
        <v>81</v>
      </c>
      <c r="AY191" s="15" t="s">
        <v>115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5" t="s">
        <v>81</v>
      </c>
      <c r="BK191" s="222">
        <f>ROUND(I191*H191,2)</f>
        <v>0</v>
      </c>
      <c r="BL191" s="15" t="s">
        <v>120</v>
      </c>
      <c r="BM191" s="221" t="s">
        <v>408</v>
      </c>
    </row>
    <row r="192" spans="1:65" s="2" customFormat="1" ht="16.5" customHeight="1">
      <c r="A192" s="36"/>
      <c r="B192" s="37"/>
      <c r="C192" s="209" t="s">
        <v>409</v>
      </c>
      <c r="D192" s="209" t="s">
        <v>116</v>
      </c>
      <c r="E192" s="210" t="s">
        <v>122</v>
      </c>
      <c r="F192" s="211" t="s">
        <v>410</v>
      </c>
      <c r="G192" s="212" t="s">
        <v>119</v>
      </c>
      <c r="H192" s="213">
        <v>1</v>
      </c>
      <c r="I192" s="214"/>
      <c r="J192" s="215">
        <f>ROUND(I192*H192,2)</f>
        <v>0</v>
      </c>
      <c r="K192" s="216"/>
      <c r="L192" s="42"/>
      <c r="M192" s="223" t="s">
        <v>1</v>
      </c>
      <c r="N192" s="224" t="s">
        <v>38</v>
      </c>
      <c r="O192" s="225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1" t="s">
        <v>120</v>
      </c>
      <c r="AT192" s="221" t="s">
        <v>116</v>
      </c>
      <c r="AU192" s="221" t="s">
        <v>81</v>
      </c>
      <c r="AY192" s="15" t="s">
        <v>115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5" t="s">
        <v>81</v>
      </c>
      <c r="BK192" s="222">
        <f>ROUND(I192*H192,2)</f>
        <v>0</v>
      </c>
      <c r="BL192" s="15" t="s">
        <v>120</v>
      </c>
      <c r="BM192" s="221" t="s">
        <v>411</v>
      </c>
    </row>
    <row r="193" spans="1:31" s="2" customFormat="1" ht="6.95" customHeight="1">
      <c r="A193" s="36"/>
      <c r="B193" s="64"/>
      <c r="C193" s="65"/>
      <c r="D193" s="65"/>
      <c r="E193" s="65"/>
      <c r="F193" s="65"/>
      <c r="G193" s="65"/>
      <c r="H193" s="65"/>
      <c r="I193" s="65"/>
      <c r="J193" s="65"/>
      <c r="K193" s="65"/>
      <c r="L193" s="42"/>
      <c r="M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</sheetData>
  <sheetProtection password="CC35" sheet="1" objects="1" scenarios="1" formatColumns="0" formatRows="0" autoFilter="0"/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H81M-VG4-PR\Pavla</dc:creator>
  <cp:keywords/>
  <dc:description/>
  <cp:lastModifiedBy>H81M-VG4-PR\Pavla</cp:lastModifiedBy>
  <dcterms:created xsi:type="dcterms:W3CDTF">2022-03-23T05:55:02Z</dcterms:created>
  <dcterms:modified xsi:type="dcterms:W3CDTF">2022-03-23T05:55:06Z</dcterms:modified>
  <cp:category/>
  <cp:version/>
  <cp:contentType/>
  <cp:contentStatus/>
</cp:coreProperties>
</file>