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f.koplik\Downloads\RE Úprava výkazu výměr koupelen U Moravy\"/>
    </mc:Choice>
  </mc:AlternateContent>
  <xr:revisionPtr revIDLastSave="0" documentId="13_ncr:1_{BA11421B-E0AF-4090-A54B-982B8898FC67}" xr6:coauthVersionLast="47" xr6:coauthVersionMax="47" xr10:uidLastSave="{00000000-0000-0000-0000-000000000000}"/>
  <bookViews>
    <workbookView xWindow="2040" yWindow="1125" windowWidth="23565" windowHeight="13980" xr2:uid="{00000000-000D-0000-FFFF-FFFF00000000}"/>
  </bookViews>
  <sheets>
    <sheet name="Stavba" sheetId="1" r:id="rId1"/>
    <sheet name="A05 5.1 " sheetId="2" r:id="rId2"/>
    <sheet name="A05 5.4a " sheetId="3" r:id="rId3"/>
    <sheet name="A05 5.5 " sheetId="4" r:id="rId4"/>
  </sheets>
  <definedNames>
    <definedName name="AAA" localSheetId="2">'A05 5.4a '!#REF!</definedName>
    <definedName name="AAA" localSheetId="3">'A05 5.5 '!#REF!</definedName>
    <definedName name="AAA">'A05 5.1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'A05 5.4a '!#REF!</definedName>
    <definedName name="Dodavka0" localSheetId="3">'A05 5.5 '!#REF!</definedName>
    <definedName name="Dodavka0">'A05 5.1 '!#REF!</definedName>
    <definedName name="dpsc" localSheetId="0">Stavba!$C$9</definedName>
    <definedName name="dpsc">#REF!</definedName>
    <definedName name="HSV">#REF!</definedName>
    <definedName name="HSV_" localSheetId="2">'A05 5.4a '!#REF!</definedName>
    <definedName name="HSV_" localSheetId="3">'A05 5.5 '!#REF!</definedName>
    <definedName name="HSV_">'A05 5.1 '!#REF!</definedName>
    <definedName name="HSV0" localSheetId="2">'A05 5.4a '!#REF!</definedName>
    <definedName name="HSV0" localSheetId="3">'A05 5.5 '!#REF!</definedName>
    <definedName name="HSV0">'A05 5.1 '!#REF!</definedName>
    <definedName name="HZS">#REF!</definedName>
    <definedName name="HZS0" localSheetId="2">'A05 5.4a '!#REF!</definedName>
    <definedName name="HZS0" localSheetId="3">'A05 5.5 '!#REF!</definedName>
    <definedName name="HZS0">'A05 5.1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'A05 5.4a '!#REF!</definedName>
    <definedName name="Mont_" localSheetId="3">'A05 5.5 '!#REF!</definedName>
    <definedName name="Mont_">'A05 5.1 '!#REF!</definedName>
    <definedName name="Montaz0" localSheetId="2">'A05 5.4a '!#REF!</definedName>
    <definedName name="Montaz0" localSheetId="3">'A05 5.5 '!#REF!</definedName>
    <definedName name="Montaz0">'A05 5.1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'A05 5.1 '!$1:$6</definedName>
    <definedName name="_xlnm.Print_Titles" localSheetId="2">'A05 5.4a '!$1:$6</definedName>
    <definedName name="_xlnm.Print_Titles" localSheetId="3">'A05 5.5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'A05 5.1 '!$A$1:$K$152</definedName>
    <definedName name="_xlnm.Print_Area" localSheetId="2">'A05 5.4a '!$A$1:$K$58</definedName>
    <definedName name="_xlnm.Print_Area" localSheetId="3">'A05 5.5 '!$A$1:$K$20</definedName>
    <definedName name="_xlnm.Print_Area" localSheetId="0">Stavba!$A$1:$I$44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'A05 5.4a '!#REF!</definedName>
    <definedName name="PSV_" localSheetId="3">'A05 5.5 '!#REF!</definedName>
    <definedName name="PSV_">'A05 5.1 '!#REF!</definedName>
    <definedName name="PSV0" localSheetId="2">'A05 5.4a '!#REF!</definedName>
    <definedName name="PSV0" localSheetId="3">'A05 5.5 '!#REF!</definedName>
    <definedName name="PSV0">'A05 5.1 '!#REF!</definedName>
    <definedName name="SazbaDPH1">Stavba!$D$19</definedName>
    <definedName name="SazbaDPH2">Stavba!$D$21</definedName>
    <definedName name="SloupecCC" localSheetId="2">'A05 5.4a '!$G$6</definedName>
    <definedName name="SloupecCC" localSheetId="3">'A05 5.5 '!$G$6</definedName>
    <definedName name="SloupecCC">'A05 5.1 '!$G$6</definedName>
    <definedName name="SloupecCDH" localSheetId="2">'A05 5.4a '!$K$6</definedName>
    <definedName name="SloupecCDH" localSheetId="3">'A05 5.5 '!$K$6</definedName>
    <definedName name="SloupecCDH">'A05 5.1 '!$K$6</definedName>
    <definedName name="SloupecCisloPol" localSheetId="2">'A05 5.4a '!$B$6</definedName>
    <definedName name="SloupecCisloPol" localSheetId="3">'A05 5.5 '!$B$6</definedName>
    <definedName name="SloupecCisloPol">'A05 5.1 '!$B$6</definedName>
    <definedName name="SloupecCH" localSheetId="2">'A05 5.4a '!$I$6</definedName>
    <definedName name="SloupecCH" localSheetId="3">'A05 5.5 '!$I$6</definedName>
    <definedName name="SloupecCH">'A05 5.1 '!$I$6</definedName>
    <definedName name="SloupecJC" localSheetId="2">'A05 5.4a '!$F$6</definedName>
    <definedName name="SloupecJC" localSheetId="3">'A05 5.5 '!$F$6</definedName>
    <definedName name="SloupecJC">'A05 5.1 '!$F$6</definedName>
    <definedName name="SloupecJDH" localSheetId="2">'A05 5.4a '!$J$6</definedName>
    <definedName name="SloupecJDH" localSheetId="3">'A05 5.5 '!$J$6</definedName>
    <definedName name="SloupecJDH">'A05 5.1 '!$J$6</definedName>
    <definedName name="SloupecJDM" localSheetId="2">'A05 5.4a '!$J$6</definedName>
    <definedName name="SloupecJDM" localSheetId="3">'A05 5.5 '!$J$6</definedName>
    <definedName name="SloupecJDM">'A05 5.1 '!$J$6</definedName>
    <definedName name="SloupecJH" localSheetId="2">'A05 5.4a '!$H$6</definedName>
    <definedName name="SloupecJH" localSheetId="3">'A05 5.5 '!$H$6</definedName>
    <definedName name="SloupecJH">'A05 5.1 '!$H$6</definedName>
    <definedName name="SloupecMJ" localSheetId="2">'A05 5.4a '!$D$6</definedName>
    <definedName name="SloupecMJ" localSheetId="3">'A05 5.5 '!$D$6</definedName>
    <definedName name="SloupecMJ">'A05 5.1 '!$D$6</definedName>
    <definedName name="SloupecMnozstvi" localSheetId="2">'A05 5.4a '!$E$6</definedName>
    <definedName name="SloupecMnozstvi" localSheetId="3">'A05 5.5 '!$E$6</definedName>
    <definedName name="SloupecMnozstvi">'A05 5.1 '!$E$6</definedName>
    <definedName name="SloupecNazPol" localSheetId="2">'A05 5.4a '!$C$6</definedName>
    <definedName name="SloupecNazPol" localSheetId="3">'A05 5.5 '!$C$6</definedName>
    <definedName name="SloupecNazPol">'A05 5.1 '!$C$6</definedName>
    <definedName name="SloupecPC" localSheetId="2">'A05 5.4a '!$A$6</definedName>
    <definedName name="SloupecPC" localSheetId="3">'A05 5.5 '!$A$6</definedName>
    <definedName name="SloupecPC">'A05 5.1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opt" localSheetId="1" hidden="1">'A05 5.1 '!#REF!</definedName>
    <definedName name="solver_opt" localSheetId="2" hidden="1">'A05 5.4a '!#REF!</definedName>
    <definedName name="solver_opt" localSheetId="3" hidden="1">'A05 5.5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tavbaCelkem" localSheetId="0">Stavba!$F$34</definedName>
    <definedName name="StavbaCelkem">#REF!</definedName>
    <definedName name="Typ" localSheetId="2">'A05 5.4a '!#REF!</definedName>
    <definedName name="Typ" localSheetId="3">'A05 5.5 '!#REF!</definedName>
    <definedName name="Typ">'A05 5.1 '!#REF!</definedName>
    <definedName name="VRN" localSheetId="2">'A05 5.4a '!#REF!</definedName>
    <definedName name="VRN" localSheetId="3">'A05 5.5 '!#REF!</definedName>
    <definedName name="VRN">'A05 5.1 '!#REF!</definedName>
    <definedName name="VRNKc">#REF!</definedName>
    <definedName name="VRNNazev" localSheetId="2">'A05 5.4a '!#REF!</definedName>
    <definedName name="VRNNazev" localSheetId="3">'A05 5.5 '!#REF!</definedName>
    <definedName name="VRNNazev">'A05 5.1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3" i="1" l="1"/>
  <c r="C32" i="1"/>
  <c r="C31" i="1"/>
  <c r="G8" i="2"/>
  <c r="I8" i="2"/>
  <c r="I22" i="2" s="1"/>
  <c r="Y22" i="2" s="1"/>
  <c r="K8" i="2"/>
  <c r="K22" i="2" s="1"/>
  <c r="X22" i="2" s="1"/>
  <c r="BD9" i="2"/>
  <c r="BD10" i="2"/>
  <c r="BD11" i="2"/>
  <c r="BD12" i="2"/>
  <c r="BD13" i="2"/>
  <c r="BD14" i="2"/>
  <c r="G15" i="2"/>
  <c r="I15" i="2"/>
  <c r="K15" i="2"/>
  <c r="BD16" i="2"/>
  <c r="BD17" i="2"/>
  <c r="BD18" i="2"/>
  <c r="BD19" i="2"/>
  <c r="BD20" i="2"/>
  <c r="BD21" i="2"/>
  <c r="G24" i="2"/>
  <c r="I24" i="2"/>
  <c r="I64" i="2" s="1"/>
  <c r="Y64" i="2" s="1"/>
  <c r="K24" i="2"/>
  <c r="BD25" i="2"/>
  <c r="BD26" i="2"/>
  <c r="BD27" i="2"/>
  <c r="BD28" i="2"/>
  <c r="BD29" i="2"/>
  <c r="BD30" i="2"/>
  <c r="G31" i="2"/>
  <c r="I31" i="2"/>
  <c r="K31" i="2"/>
  <c r="BD32" i="2"/>
  <c r="BD33" i="2"/>
  <c r="BD34" i="2"/>
  <c r="BD35" i="2"/>
  <c r="BD36" i="2"/>
  <c r="BD37" i="2"/>
  <c r="G38" i="2"/>
  <c r="I38" i="2"/>
  <c r="K38" i="2"/>
  <c r="BD39" i="2"/>
  <c r="BD40" i="2"/>
  <c r="BD41" i="2"/>
  <c r="BD42" i="2"/>
  <c r="BD43" i="2"/>
  <c r="BD44" i="2"/>
  <c r="G45" i="2"/>
  <c r="I45" i="2"/>
  <c r="K45" i="2"/>
  <c r="BD46" i="2"/>
  <c r="BD47" i="2"/>
  <c r="BD48" i="2"/>
  <c r="BD49" i="2"/>
  <c r="G50" i="2"/>
  <c r="I50" i="2"/>
  <c r="K50" i="2"/>
  <c r="K64" i="2" s="1"/>
  <c r="X64" i="2" s="1"/>
  <c r="BD51" i="2"/>
  <c r="BD52" i="2"/>
  <c r="BD53" i="2"/>
  <c r="BD54" i="2"/>
  <c r="BD55" i="2"/>
  <c r="BD56" i="2"/>
  <c r="BD57" i="2"/>
  <c r="BD58" i="2"/>
  <c r="G59" i="2"/>
  <c r="I59" i="2"/>
  <c r="K59" i="2"/>
  <c r="BD60" i="2"/>
  <c r="BD61" i="2"/>
  <c r="BD62" i="2"/>
  <c r="BD63" i="2"/>
  <c r="G66" i="2"/>
  <c r="I66" i="2"/>
  <c r="I76" i="2" s="1"/>
  <c r="Y76" i="2" s="1"/>
  <c r="K66" i="2"/>
  <c r="BD67" i="2"/>
  <c r="BD68" i="2"/>
  <c r="BD69" i="2"/>
  <c r="BD70" i="2"/>
  <c r="G71" i="2"/>
  <c r="I71" i="2"/>
  <c r="K71" i="2"/>
  <c r="K76" i="2" s="1"/>
  <c r="X76" i="2" s="1"/>
  <c r="BD72" i="2"/>
  <c r="BD73" i="2"/>
  <c r="BD74" i="2"/>
  <c r="BD75" i="2"/>
  <c r="G78" i="2"/>
  <c r="G85" i="2" s="1"/>
  <c r="Z85" i="2" s="1"/>
  <c r="I78" i="2"/>
  <c r="I85" i="2" s="1"/>
  <c r="Y85" i="2" s="1"/>
  <c r="K78" i="2"/>
  <c r="K85" i="2" s="1"/>
  <c r="X85" i="2" s="1"/>
  <c r="BD79" i="2"/>
  <c r="BD80" i="2"/>
  <c r="BD81" i="2"/>
  <c r="BD82" i="2"/>
  <c r="BD83" i="2"/>
  <c r="BD84" i="2"/>
  <c r="G87" i="2"/>
  <c r="G94" i="2" s="1"/>
  <c r="Z94" i="2" s="1"/>
  <c r="I87" i="2"/>
  <c r="I94" i="2" s="1"/>
  <c r="Y94" i="2" s="1"/>
  <c r="K87" i="2"/>
  <c r="K94" i="2" s="1"/>
  <c r="X94" i="2" s="1"/>
  <c r="BD88" i="2"/>
  <c r="BD89" i="2"/>
  <c r="BD90" i="2"/>
  <c r="BD91" i="2"/>
  <c r="BD92" i="2"/>
  <c r="BD93" i="2"/>
  <c r="G96" i="2"/>
  <c r="G101" i="2" s="1"/>
  <c r="Z101" i="2" s="1"/>
  <c r="I96" i="2"/>
  <c r="I101" i="2" s="1"/>
  <c r="Y101" i="2" s="1"/>
  <c r="K96" i="2"/>
  <c r="K101" i="2" s="1"/>
  <c r="X101" i="2" s="1"/>
  <c r="BD97" i="2"/>
  <c r="BD98" i="2"/>
  <c r="BD99" i="2"/>
  <c r="BD100" i="2"/>
  <c r="G103" i="2"/>
  <c r="G104" i="2" s="1"/>
  <c r="Z104" i="2" s="1"/>
  <c r="I103" i="2"/>
  <c r="I104" i="2" s="1"/>
  <c r="Y104" i="2" s="1"/>
  <c r="K103" i="2"/>
  <c r="K104" i="2" s="1"/>
  <c r="X104" i="2" s="1"/>
  <c r="G106" i="2"/>
  <c r="I106" i="2"/>
  <c r="I115" i="2" s="1"/>
  <c r="Y115" i="2" s="1"/>
  <c r="K106" i="2"/>
  <c r="K115" i="2" s="1"/>
  <c r="X115" i="2" s="1"/>
  <c r="BD107" i="2"/>
  <c r="BD108" i="2"/>
  <c r="BD109" i="2"/>
  <c r="BD110" i="2"/>
  <c r="BD111" i="2"/>
  <c r="BD112" i="2"/>
  <c r="BD113" i="2"/>
  <c r="BD114" i="2"/>
  <c r="G115" i="2"/>
  <c r="Z115" i="2" s="1"/>
  <c r="G117" i="2"/>
  <c r="I117" i="2"/>
  <c r="K117" i="2"/>
  <c r="BD118" i="2"/>
  <c r="BD119" i="2"/>
  <c r="BD120" i="2"/>
  <c r="BD121" i="2"/>
  <c r="G122" i="2"/>
  <c r="I122" i="2"/>
  <c r="K122" i="2"/>
  <c r="BD123" i="2"/>
  <c r="G124" i="2"/>
  <c r="I124" i="2"/>
  <c r="K124" i="2"/>
  <c r="I125" i="2"/>
  <c r="Y125" i="2" s="1"/>
  <c r="G127" i="2"/>
  <c r="I127" i="2"/>
  <c r="K127" i="2"/>
  <c r="BD128" i="2"/>
  <c r="BD129" i="2"/>
  <c r="BD130" i="2"/>
  <c r="BD131" i="2"/>
  <c r="BD132" i="2"/>
  <c r="BD133" i="2"/>
  <c r="BD134" i="2"/>
  <c r="BD135" i="2"/>
  <c r="BD136" i="2"/>
  <c r="BD137" i="2"/>
  <c r="BD138" i="2"/>
  <c r="G139" i="2"/>
  <c r="I139" i="2"/>
  <c r="I140" i="2" s="1"/>
  <c r="Y140" i="2" s="1"/>
  <c r="K139" i="2"/>
  <c r="K140" i="2"/>
  <c r="X140" i="2" s="1"/>
  <c r="G142" i="2"/>
  <c r="I142" i="2"/>
  <c r="K142" i="2"/>
  <c r="G143" i="2"/>
  <c r="I143" i="2"/>
  <c r="K143" i="2"/>
  <c r="G144" i="2"/>
  <c r="I144" i="2"/>
  <c r="K144" i="2"/>
  <c r="G145" i="2"/>
  <c r="I145" i="2"/>
  <c r="K145" i="2"/>
  <c r="G146" i="2"/>
  <c r="I146" i="2"/>
  <c r="K146" i="2"/>
  <c r="G147" i="2"/>
  <c r="I147" i="2"/>
  <c r="K147" i="2"/>
  <c r="G148" i="2"/>
  <c r="I148" i="2"/>
  <c r="K148" i="2"/>
  <c r="G149" i="2"/>
  <c r="I149" i="2"/>
  <c r="K149" i="2"/>
  <c r="G8" i="3"/>
  <c r="I8" i="3"/>
  <c r="K8" i="3"/>
  <c r="G10" i="3"/>
  <c r="I10" i="3"/>
  <c r="K10" i="3"/>
  <c r="G12" i="3"/>
  <c r="I12" i="3"/>
  <c r="K12" i="3"/>
  <c r="G14" i="3"/>
  <c r="I14" i="3"/>
  <c r="K14" i="3"/>
  <c r="G15" i="3"/>
  <c r="I15" i="3"/>
  <c r="K15" i="3"/>
  <c r="G17" i="3"/>
  <c r="I17" i="3"/>
  <c r="K17" i="3"/>
  <c r="G20" i="3"/>
  <c r="I20" i="3"/>
  <c r="K20" i="3"/>
  <c r="G21" i="3"/>
  <c r="I21" i="3"/>
  <c r="K21" i="3"/>
  <c r="G22" i="3"/>
  <c r="I22" i="3"/>
  <c r="K22" i="3"/>
  <c r="G24" i="3"/>
  <c r="I24" i="3"/>
  <c r="K24" i="3"/>
  <c r="G26" i="3"/>
  <c r="I26" i="3"/>
  <c r="K26" i="3"/>
  <c r="G27" i="3"/>
  <c r="I27" i="3"/>
  <c r="K27" i="3"/>
  <c r="G28" i="3"/>
  <c r="I28" i="3"/>
  <c r="K28" i="3"/>
  <c r="G29" i="3"/>
  <c r="I29" i="3"/>
  <c r="K29" i="3"/>
  <c r="G30" i="3"/>
  <c r="I30" i="3"/>
  <c r="K30" i="3"/>
  <c r="G31" i="3"/>
  <c r="I31" i="3"/>
  <c r="K31" i="3"/>
  <c r="G32" i="3"/>
  <c r="I32" i="3"/>
  <c r="K32" i="3"/>
  <c r="G33" i="3"/>
  <c r="I33" i="3"/>
  <c r="K33" i="3"/>
  <c r="G34" i="3"/>
  <c r="I34" i="3"/>
  <c r="K34" i="3"/>
  <c r="G35" i="3"/>
  <c r="I35" i="3"/>
  <c r="K35" i="3"/>
  <c r="G36" i="3"/>
  <c r="I36" i="3"/>
  <c r="K36" i="3"/>
  <c r="G37" i="3"/>
  <c r="I37" i="3"/>
  <c r="K37" i="3"/>
  <c r="G40" i="3"/>
  <c r="I40" i="3"/>
  <c r="K40" i="3"/>
  <c r="G42" i="3"/>
  <c r="I42" i="3"/>
  <c r="K42" i="3"/>
  <c r="G44" i="3"/>
  <c r="I44" i="3"/>
  <c r="K44" i="3"/>
  <c r="G45" i="3"/>
  <c r="I45" i="3"/>
  <c r="K45" i="3"/>
  <c r="G48" i="3"/>
  <c r="G50" i="3" s="1"/>
  <c r="Z50" i="3" s="1"/>
  <c r="I48" i="3"/>
  <c r="I50" i="3" s="1"/>
  <c r="Y50" i="3" s="1"/>
  <c r="K48" i="3"/>
  <c r="K50" i="3" s="1"/>
  <c r="X50" i="3" s="1"/>
  <c r="G52" i="3"/>
  <c r="I52" i="3"/>
  <c r="K52" i="3"/>
  <c r="G54" i="3"/>
  <c r="I54" i="3"/>
  <c r="K54" i="3"/>
  <c r="G55" i="3"/>
  <c r="I55" i="3"/>
  <c r="K55" i="3"/>
  <c r="G8" i="4"/>
  <c r="I8" i="4"/>
  <c r="K8" i="4"/>
  <c r="G9" i="4"/>
  <c r="I9" i="4"/>
  <c r="K9" i="4"/>
  <c r="G10" i="4"/>
  <c r="I10" i="4"/>
  <c r="K10" i="4"/>
  <c r="G11" i="4"/>
  <c r="I11" i="4"/>
  <c r="K11" i="4"/>
  <c r="G12" i="4"/>
  <c r="I12" i="4"/>
  <c r="K12" i="4"/>
  <c r="G13" i="4"/>
  <c r="I13" i="4"/>
  <c r="K13" i="4"/>
  <c r="G14" i="4"/>
  <c r="I14" i="4"/>
  <c r="K14" i="4"/>
  <c r="G15" i="4"/>
  <c r="I15" i="4"/>
  <c r="K15" i="4"/>
  <c r="G16" i="4"/>
  <c r="I16" i="4"/>
  <c r="K16" i="4"/>
  <c r="G17" i="4"/>
  <c r="I17" i="4"/>
  <c r="K17" i="4"/>
  <c r="D20" i="1"/>
  <c r="D22" i="1"/>
  <c r="G29" i="1"/>
  <c r="H29" i="1"/>
  <c r="G34" i="1"/>
  <c r="H19" i="1" s="1"/>
  <c r="K18" i="4" l="1"/>
  <c r="X18" i="4" s="1"/>
  <c r="K19" i="4" s="1"/>
  <c r="G140" i="2"/>
  <c r="Z140" i="2" s="1"/>
  <c r="G64" i="2"/>
  <c r="Z64" i="2" s="1"/>
  <c r="I46" i="3"/>
  <c r="Y46" i="3" s="1"/>
  <c r="G56" i="3"/>
  <c r="Z56" i="3" s="1"/>
  <c r="G150" i="2"/>
  <c r="Z150" i="2" s="1"/>
  <c r="G76" i="2"/>
  <c r="Z76" i="2" s="1"/>
  <c r="G18" i="3"/>
  <c r="Z18" i="3" s="1"/>
  <c r="G38" i="3"/>
  <c r="Z38" i="3" s="1"/>
  <c r="G46" i="3"/>
  <c r="Z46" i="3" s="1"/>
  <c r="I18" i="3"/>
  <c r="Y18" i="3" s="1"/>
  <c r="I18" i="4"/>
  <c r="Y18" i="4" s="1"/>
  <c r="I19" i="4" s="1"/>
  <c r="G18" i="4"/>
  <c r="Z18" i="4" s="1"/>
  <c r="G19" i="4" s="1"/>
  <c r="H33" i="1" s="1"/>
  <c r="I33" i="1" s="1"/>
  <c r="F33" i="1" s="1"/>
  <c r="K38" i="3"/>
  <c r="X38" i="3" s="1"/>
  <c r="I38" i="3"/>
  <c r="Y38" i="3" s="1"/>
  <c r="G125" i="2"/>
  <c r="Z125" i="2" s="1"/>
  <c r="K56" i="3"/>
  <c r="X56" i="3" s="1"/>
  <c r="I56" i="3"/>
  <c r="Y56" i="3" s="1"/>
  <c r="K18" i="3"/>
  <c r="X18" i="3" s="1"/>
  <c r="K57" i="3" s="1"/>
  <c r="K46" i="3"/>
  <c r="X46" i="3" s="1"/>
  <c r="I150" i="2"/>
  <c r="Y150" i="2" s="1"/>
  <c r="K125" i="2"/>
  <c r="X125" i="2" s="1"/>
  <c r="G57" i="3"/>
  <c r="H32" i="1" s="1"/>
  <c r="I32" i="1" s="1"/>
  <c r="F32" i="1" s="1"/>
  <c r="I57" i="3"/>
  <c r="K150" i="2"/>
  <c r="X150" i="2" s="1"/>
  <c r="K151" i="2" s="1"/>
  <c r="G22" i="2"/>
  <c r="Z22" i="2" s="1"/>
  <c r="G151" i="2" s="1"/>
  <c r="H31" i="1" s="1"/>
  <c r="H20" i="1"/>
  <c r="I151" i="2"/>
  <c r="H34" i="1" l="1"/>
  <c r="H21" i="1" s="1"/>
  <c r="I31" i="1"/>
  <c r="F31" i="1" l="1"/>
  <c r="F34" i="1" s="1"/>
  <c r="I34" i="1"/>
  <c r="H22" i="1" s="1"/>
  <c r="H23" i="1" s="1"/>
</calcChain>
</file>

<file path=xl/sharedStrings.xml><?xml version="1.0" encoding="utf-8"?>
<sst xmlns="http://schemas.openxmlformats.org/spreadsheetml/2006/main" count="607" uniqueCount="253">
  <si>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</si>
  <si>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</si>
  <si>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</si>
  <si>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</si>
  <si>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</si>
  <si>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</si>
  <si>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</si>
  <si>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</si>
  <si>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</si>
  <si>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</si>
  <si>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</si>
  <si>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</si>
  <si>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</si>
  <si>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</si>
  <si>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</si>
  <si>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</si>
  <si>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</si>
  <si>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</si>
  <si>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</si>
  <si>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</si>
  <si>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</si>
  <si>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</si>
  <si>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</si>
  <si>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</si>
  <si>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</si>
  <si>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</si>
  <si>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</si>
  <si>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</si>
  <si>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</si>
  <si>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</si>
  <si>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</si>
  <si>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</si>
  <si>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</si>
  <si>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</si>
  <si>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</si>
  <si>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</si>
  <si>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</si>
  <si>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</si>
  <si>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</si>
  <si>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</si>
  <si>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</si>
  <si>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</si>
  <si>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</si>
  <si>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pórobettonových tl. 7,5 cm desky P 2 - 500, 599 x 249 x 75 mm</t>
  </si>
  <si>
    <t>1.NP:</t>
  </si>
  <si>
    <t>2,65*(0,425+0,075+0,13)</t>
  </si>
  <si>
    <t>2.NP:</t>
  </si>
  <si>
    <t>2,5*(0,425+0,075+0,225)</t>
  </si>
  <si>
    <t>3.NP: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</si>
  <si>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</si>
  <si>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</si>
  <si>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</si>
  <si>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</si>
  <si>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</si>
  <si>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</si>
  <si>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</si>
  <si>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</si>
  <si>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</si>
  <si>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2,65*(0,425+2*0,075+0,13)</t>
  </si>
  <si>
    <t>2,5*(0,425+2*0,075+0,225)</t>
  </si>
  <si>
    <t>602011118RT1</t>
  </si>
  <si>
    <t>Omítka jádrová vápenná ručně tloušťka vrstvy 10 mm</t>
  </si>
  <si>
    <t>602011141RT1</t>
  </si>
  <si>
    <t>Štuk vnitřní ručně tloušťka vrstvy 2 mm</t>
  </si>
  <si>
    <t>611901111R00</t>
  </si>
  <si>
    <t>Ubroušení výstupků povrchů</t>
  </si>
  <si>
    <t>0,9*1,5</t>
  </si>
  <si>
    <t>612409991R00</t>
  </si>
  <si>
    <t>Začištění omítek kolem oken,dveří apod.</t>
  </si>
  <si>
    <t>2*2,65+0,425+2*0,075+0,13</t>
  </si>
  <si>
    <t>2*2,5+0,425+2*0,075+0,225</t>
  </si>
  <si>
    <t>0,9+2*1,5</t>
  </si>
  <si>
    <t>612421221R00</t>
  </si>
  <si>
    <t>Oprava vápen.omítek stěn do 10 % pl. - hladkých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</si>
  <si>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</si>
  <si>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</si>
  <si>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</si>
  <si>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</si>
  <si>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</si>
  <si>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</si>
  <si>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400 x 400 mm</t>
  </si>
  <si>
    <t>94</t>
  </si>
  <si>
    <t>Lešení a stavební výtahy</t>
  </si>
  <si>
    <t>941955001R00</t>
  </si>
  <si>
    <t>Lešení lehké pomocné, výška podlahy do 1,2 m</t>
  </si>
  <si>
    <t>1,0*0,6</t>
  </si>
  <si>
    <t>96</t>
  </si>
  <si>
    <t>Bourání konstrukcí</t>
  </si>
  <si>
    <t>962031132R00</t>
  </si>
  <si>
    <t>Bourání příček cihelných tl. 10 cm</t>
  </si>
  <si>
    <t>2,65*(0,5+0,19)</t>
  </si>
  <si>
    <t>2,5*(0,3+0,5)</t>
  </si>
  <si>
    <t>97</t>
  </si>
  <si>
    <t>Prorážení otvorů</t>
  </si>
  <si>
    <t>978059531R00</t>
  </si>
  <si>
    <t>Odsekání vnitřních obkladů stěn nad 2 m2</t>
  </si>
  <si>
    <t>99</t>
  </si>
  <si>
    <t>Přesun hmot</t>
  </si>
  <si>
    <t>999281108R00</t>
  </si>
  <si>
    <t xml:space="preserve">Přesun hmot pro opravy a údržbu do výšky 12 m </t>
  </si>
  <si>
    <t>t</t>
  </si>
  <si>
    <t>771</t>
  </si>
  <si>
    <t>Podlahy z dlaždic a obklady</t>
  </si>
  <si>
    <t>771578011R00</t>
  </si>
  <si>
    <t>Spára podlaha - stěna, silikonem</t>
  </si>
  <si>
    <t>0,425+2*0,075+0,13</t>
  </si>
  <si>
    <t>0,425+2*0,075+0,225</t>
  </si>
  <si>
    <t>0,9</t>
  </si>
  <si>
    <t>781</t>
  </si>
  <si>
    <t>Obklady keramické</t>
  </si>
  <si>
    <t>781415015R00</t>
  </si>
  <si>
    <t>Montáž obkladů stěn, porovin.,tmel, 20x20,30x15 cm</t>
  </si>
  <si>
    <t>597813600</t>
  </si>
  <si>
    <t>Obkládačka 20x20 bílá mat</t>
  </si>
  <si>
    <t>1,02*2,7</t>
  </si>
  <si>
    <t>998781102R00</t>
  </si>
  <si>
    <t xml:space="preserve">Přesun hmot pro obklady keramické, výšky do 12 m </t>
  </si>
  <si>
    <t>784</t>
  </si>
  <si>
    <t>Malby</t>
  </si>
  <si>
    <t>784191301R00</t>
  </si>
  <si>
    <t>Penetrace podkladu protiplísňová 1x</t>
  </si>
  <si>
    <t>0,5*(2*2,65+0,425+2*0,075+0,13)</t>
  </si>
  <si>
    <t>0,5*(2*2,5+0,425+2*0,075+0,225)</t>
  </si>
  <si>
    <t>0,5*(0,9+2*1,5)</t>
  </si>
  <si>
    <t>784195212R00</t>
  </si>
  <si>
    <t>Malba tekutá, bílá, 2 x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</si>
  <si>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</si>
  <si>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</si>
  <si>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</si>
  <si>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</si>
  <si>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</si>
  <si>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</si>
  <si>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</si>
  <si>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</si>
  <si>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</si>
  <si>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</si>
  <si>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</si>
  <si>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</si>
  <si>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</si>
  <si>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</si>
  <si>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</si>
  <si>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</si>
  <si>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</si>
  <si>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</si>
  <si>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A05</t>
  </si>
  <si>
    <t>Stupačka A5</t>
  </si>
  <si>
    <t>A05 Stupačka A5</t>
  </si>
  <si>
    <t>5.1 Stavebně konstrukční řešení</t>
  </si>
  <si>
    <t>721</t>
  </si>
  <si>
    <t>KANALIZACE</t>
  </si>
  <si>
    <t>721174042</t>
  </si>
  <si>
    <t>Připojovací potrubí, systém HT DN 40</t>
  </si>
  <si>
    <t>včetně odboček a kolen (dodávka+montáž)</t>
  </si>
  <si>
    <t>721174024</t>
  </si>
  <si>
    <t>Odpadní (svislé) potrubí splaškové, systém HT DN 75</t>
  </si>
  <si>
    <t>721174062</t>
  </si>
  <si>
    <t>Větrací potrubí, systém HT DN 75</t>
  </si>
  <si>
    <t>721194104</t>
  </si>
  <si>
    <t>Zřízení přípojek na potrubí-vyvedení odp. výpustek  40</t>
  </si>
  <si>
    <t>ks</t>
  </si>
  <si>
    <t>721290111</t>
  </si>
  <si>
    <t>Zkouška těsnosti kanalizace v objektec vodou do DN 125</t>
  </si>
  <si>
    <t>podle ČSN 73 6760, vodou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</si>
  <si>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</si>
  <si>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</si>
  <si>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</si>
  <si>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</si>
  <si>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</si>
  <si>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</si>
  <si>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</si>
  <si>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</si>
  <si>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</si>
  <si>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</si>
  <si>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</si>
  <si>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</si>
  <si>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722181251</t>
  </si>
  <si>
    <t>přilepených v příčných a podélných spojích, tl. Přes 20 do 25 mm</t>
  </si>
  <si>
    <t>734261233</t>
  </si>
  <si>
    <t>Šroubení  přímé  PN 16 do 120°C, mosaz G 1/2'</t>
  </si>
  <si>
    <t>734261234</t>
  </si>
  <si>
    <t>Šroubení  přímé  PN 16 do 120°C, mosaz G 3/4'</t>
  </si>
  <si>
    <t>722190401</t>
  </si>
  <si>
    <t>Zřízení přípojek na potrubí, vyvedení a upevnění výpůstek do DN 25</t>
  </si>
  <si>
    <t>722 22 0111</t>
  </si>
  <si>
    <t>Nástěnky pro výtokový ventil G 1/2'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</si>
  <si>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</si>
  <si>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</si>
  <si>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</si>
  <si>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</si>
  <si>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</si>
  <si>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</si>
  <si>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722232043</t>
  </si>
  <si>
    <t>Kohout kulový přímý G 1/2' PN 42 do 185°C vnitřní závit</t>
  </si>
  <si>
    <t>722232044</t>
  </si>
  <si>
    <t>Kohout kulový přímý G 3/4'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</si>
  <si>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</si>
  <si>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</si>
  <si>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</si>
  <si>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</si>
  <si>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</si>
  <si>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</si>
  <si>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</si>
  <si>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</si>
  <si>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725211622</t>
  </si>
  <si>
    <t>Umyvadlo keramické š. 55 cm, barva bílá, s otvorem  pro baterii</t>
  </si>
  <si>
    <t>konzoly pro uchycení, utěsnění sanitárním silikonem , včetně zápachové uzávěrky, se sloupem (dodávka+montáž)</t>
  </si>
  <si>
    <t>725822613</t>
  </si>
  <si>
    <t>Baterie stojánková, páková umyvadlová s výpustí</t>
  </si>
  <si>
    <t>(dodávka+montáž)</t>
  </si>
  <si>
    <t>725813111</t>
  </si>
  <si>
    <t>Rohový ventil 1/2' bez připojovací hadičky</t>
  </si>
  <si>
    <t>NC-03</t>
  </si>
  <si>
    <t>767</t>
  </si>
  <si>
    <t>KONSTRUKCE ZÁMEČNICKÉ</t>
  </si>
  <si>
    <t>NC-04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</si>
  <si>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</si>
  <si>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</si>
  <si>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</si>
  <si>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</si>
  <si>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NC-05</t>
  </si>
  <si>
    <t>Demontáž kanalizace, vodovodu, zařizovacích předmětů, radiátorů, potrubí , izolace</t>
  </si>
  <si>
    <t>odvoz a ekologická likvidace</t>
  </si>
  <si>
    <t>NC-06</t>
  </si>
  <si>
    <t>Stavební výpomoci, sekání drážek</t>
  </si>
  <si>
    <t>NC-07</t>
  </si>
  <si>
    <t>Vyhotovení předávacích protokolů</t>
  </si>
  <si>
    <t>5.4a ZTI. ÚT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</si>
  <si>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</si>
  <si>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</si>
  <si>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</si>
  <si>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</si>
  <si>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</si>
  <si>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</si>
  <si>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</si>
  <si>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</si>
  <si>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</si>
  <si>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</si>
  <si>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</si>
  <si>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</si>
  <si>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</si>
  <si>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</si>
  <si>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</si>
  <si>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</si>
  <si>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</si>
  <si>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</si>
  <si>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</si>
  <si>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</si>
  <si>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</si>
  <si>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</si>
  <si>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</si>
  <si>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soubor</t>
  </si>
  <si>
    <t>5.5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</si>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</sst>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4"/>
  <sheetViews>
    <sheetView showGridLines="0" tabSelected="1" zoomScaleNormal="75" zoomScaleSheetLayoutView="75" workbookViewId="0">
      <selection activeCell="D20" sqref="D20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252</v>
      </c>
      <c r="E5" s="10"/>
      <c r="F5" s="11"/>
      <c r="G5" s="11"/>
      <c r="H5" s="11"/>
      <c r="N5" s="5"/>
    </row>
    <row r="7" spans="2:14" ht="15.75" x14ac:dyDescent="0.25">
      <c r="C7" s="12"/>
      <c r="D7" s="143" t="s">
        <v>145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5">
        <f>CEILING(G34,1)</f>
        <v>0</v>
      </c>
      <c r="I19" s="166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7">
        <f>ROUND(H19*D20/100,1)</f>
        <v>0</v>
      </c>
      <c r="I20" s="168"/>
      <c r="J20" s="32"/>
    </row>
    <row r="21" spans="2:11" x14ac:dyDescent="0.2">
      <c r="B21" s="23" t="s">
        <v>4</v>
      </c>
      <c r="C21" s="24"/>
      <c r="D21" s="25">
        <v>12</v>
      </c>
      <c r="E21" s="26" t="s">
        <v>5</v>
      </c>
      <c r="F21" s="30"/>
      <c r="G21" s="31"/>
      <c r="H21" s="167">
        <f>H34</f>
        <v>0</v>
      </c>
      <c r="I21" s="168"/>
      <c r="J21" s="32"/>
    </row>
    <row r="22" spans="2:11" ht="13.5" thickBot="1" x14ac:dyDescent="0.25">
      <c r="B22" s="23" t="s">
        <v>6</v>
      </c>
      <c r="C22" s="24"/>
      <c r="D22" s="25">
        <f>SazbaDPH2</f>
        <v>12</v>
      </c>
      <c r="E22" s="26" t="s">
        <v>5</v>
      </c>
      <c r="F22" s="33"/>
      <c r="G22" s="34"/>
      <c r="H22" s="169">
        <f>I34</f>
        <v>0</v>
      </c>
      <c r="I22" s="170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3">
        <f>SUM(SUM(H19:I22))</f>
        <v>0</v>
      </c>
      <c r="I23" s="164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6" t="s">
        <v>10</v>
      </c>
      <c r="G29" s="154" t="str">
        <f>CONCATENATE("Základ DPH ",SazbaDPH1," %")</f>
        <v>Základ DPH 21 %</v>
      </c>
      <c r="H29" s="46" t="str">
        <f>CONCATENATE("Základ DPH ",SazbaDPH2," %")</f>
        <v>Základ DPH 12 %</v>
      </c>
      <c r="I29" s="47" t="s">
        <v>11</v>
      </c>
    </row>
    <row r="30" spans="2:11" x14ac:dyDescent="0.2">
      <c r="B30" s="48" t="s">
        <v>144</v>
      </c>
      <c r="C30" s="49" t="s">
        <v>145</v>
      </c>
      <c r="D30" s="50"/>
      <c r="E30" s="51"/>
      <c r="F30" s="157"/>
      <c r="G30" s="52"/>
      <c r="H30" s="53"/>
      <c r="I30" s="53"/>
    </row>
    <row r="31" spans="2:11" x14ac:dyDescent="0.2">
      <c r="B31" s="144"/>
      <c r="C31" s="161" t="str">
        <f>'A05 5.1 '!D4</f>
        <v>5.1 Stavebně konstrukční řešení</v>
      </c>
      <c r="D31" s="145"/>
      <c r="E31" s="146"/>
      <c r="F31" s="158">
        <f t="shared" ref="F31:F33" si="0">G31+H31+I31</f>
        <v>0</v>
      </c>
      <c r="G31" s="147">
        <v>0</v>
      </c>
      <c r="H31" s="148">
        <f>'A05 5.1 '!G151</f>
        <v>0</v>
      </c>
      <c r="I31" s="148">
        <f>(G31*SazbaDPH1)/100+(H31*SazbaDPH2)/100</f>
        <v>0</v>
      </c>
    </row>
    <row r="32" spans="2:11" x14ac:dyDescent="0.2">
      <c r="B32" s="144"/>
      <c r="C32" s="161" t="str">
        <f>'A05 5.4a '!D4</f>
        <v>5.4a ZTI. ÚT</v>
      </c>
      <c r="D32" s="145"/>
      <c r="E32" s="146"/>
      <c r="F32" s="158">
        <f t="shared" si="0"/>
        <v>0</v>
      </c>
      <c r="G32" s="147">
        <v>0</v>
      </c>
      <c r="H32" s="148">
        <f>'A05 5.4a '!G57</f>
        <v>0</v>
      </c>
      <c r="I32" s="148">
        <f>(G32*SazbaDPH1)/100+(H32*SazbaDPH2)/100</f>
        <v>0</v>
      </c>
    </row>
    <row r="33" spans="2:10" x14ac:dyDescent="0.2">
      <c r="B33" s="149"/>
      <c r="C33" s="162" t="str">
        <f>'A05 5.5 '!D4</f>
        <v>5.5 Ostatní a vedlejší náklady</v>
      </c>
      <c r="D33" s="150"/>
      <c r="E33" s="151"/>
      <c r="F33" s="159">
        <f t="shared" si="0"/>
        <v>0</v>
      </c>
      <c r="G33" s="152">
        <v>0</v>
      </c>
      <c r="H33" s="153">
        <f>'A05 5.5 '!G19</f>
        <v>0</v>
      </c>
      <c r="I33" s="153">
        <f>(G33*SazbaDPH1)/100+(H33*SazbaDPH2)/100</f>
        <v>0</v>
      </c>
    </row>
    <row r="34" spans="2:10" ht="17.25" customHeight="1" x14ac:dyDescent="0.2">
      <c r="B34" s="54" t="s">
        <v>12</v>
      </c>
      <c r="C34" s="55"/>
      <c r="D34" s="56"/>
      <c r="E34" s="57"/>
      <c r="F34" s="160">
        <f>SUM(F30:F33)</f>
        <v>0</v>
      </c>
      <c r="G34" s="155">
        <f>SUM(G30:G30)</f>
        <v>0</v>
      </c>
      <c r="H34" s="58">
        <f>SUM(H30:H33)</f>
        <v>0</v>
      </c>
      <c r="I34" s="58">
        <f>SUM(I30:I33)</f>
        <v>0</v>
      </c>
    </row>
    <row r="35" spans="2:10" x14ac:dyDescent="0.2">
      <c r="B35" s="59"/>
      <c r="C35" s="59"/>
      <c r="D35" s="59"/>
      <c r="E35" s="59"/>
      <c r="F35" s="59"/>
      <c r="G35" s="59"/>
      <c r="H35" s="59"/>
      <c r="I35" s="59"/>
      <c r="J35" s="59"/>
    </row>
    <row r="36" spans="2:10" x14ac:dyDescent="0.2">
      <c r="B36" s="59"/>
      <c r="C36" s="59"/>
      <c r="D36" s="59"/>
      <c r="E36" s="59"/>
      <c r="F36" s="59"/>
      <c r="G36" s="59"/>
      <c r="H36" s="59"/>
      <c r="I36" s="59"/>
      <c r="J36" s="59"/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4" spans="2:10" x14ac:dyDescent="0.2">
      <c r="C44" s="60"/>
      <c r="D44" s="13"/>
      <c r="E44" s="60"/>
      <c r="F44" s="60"/>
      <c r="H44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129"/>
  <sheetViews>
    <sheetView showGridLines="0" showZeros="0" zoomScale="120" zoomScaleNormal="120" workbookViewId="0">
      <selection activeCell="G8" sqref="G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146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147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5.2945000000000002</v>
      </c>
      <c r="F8" s="100"/>
      <c r="G8" s="101">
        <f>E8*F8</f>
        <v>0</v>
      </c>
      <c r="H8" s="102">
        <v>5.3200000000003897E-2</v>
      </c>
      <c r="I8" s="103">
        <f>E8*H8</f>
        <v>0.28166740000002066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1" t="s">
        <v>44</v>
      </c>
      <c r="D9" s="172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4" si="0">C8</f>
        <v>Příčky z desek pórobettonových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1" t="s">
        <v>45</v>
      </c>
      <c r="D10" s="172"/>
      <c r="E10" s="109">
        <v>1.6695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1" t="s">
        <v>46</v>
      </c>
      <c r="D11" s="172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2,65*(0,425+0,075+0,13)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1" t="s">
        <v>47</v>
      </c>
      <c r="D12" s="172"/>
      <c r="E12" s="109">
        <v>1.8125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1" t="s">
        <v>48</v>
      </c>
      <c r="D13" s="172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2,5*(0,425+0,075+0,225)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1" t="s">
        <v>47</v>
      </c>
      <c r="D14" s="172"/>
      <c r="E14" s="109">
        <v>1.8125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95">
        <v>2</v>
      </c>
      <c r="B15" s="96" t="s">
        <v>49</v>
      </c>
      <c r="C15" s="97" t="s">
        <v>50</v>
      </c>
      <c r="D15" s="98" t="s">
        <v>51</v>
      </c>
      <c r="E15" s="99">
        <v>15.3</v>
      </c>
      <c r="F15" s="100"/>
      <c r="G15" s="101">
        <f>E15*F15</f>
        <v>0</v>
      </c>
      <c r="H15" s="102">
        <v>1.02000000000046E-3</v>
      </c>
      <c r="I15" s="103">
        <f>E15*H15</f>
        <v>1.5606000000007038E-2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105"/>
      <c r="B16" s="106"/>
      <c r="C16" s="171" t="s">
        <v>44</v>
      </c>
      <c r="D16" s="172"/>
      <c r="E16" s="109">
        <v>0</v>
      </c>
      <c r="F16" s="110"/>
      <c r="G16" s="111"/>
      <c r="H16" s="112"/>
      <c r="I16" s="107"/>
      <c r="K16" s="107"/>
      <c r="M16" s="108" t="s">
        <v>44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ref="BD16:BD21" si="1">C15</f>
        <v>Ukotvení příček k cihel.konstr. kotvami na hmožd.</v>
      </c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105"/>
      <c r="B17" s="106"/>
      <c r="C17" s="171" t="s">
        <v>52</v>
      </c>
      <c r="D17" s="172"/>
      <c r="E17" s="109">
        <v>5.3</v>
      </c>
      <c r="F17" s="110"/>
      <c r="G17" s="111"/>
      <c r="H17" s="112"/>
      <c r="I17" s="107"/>
      <c r="K17" s="107"/>
      <c r="M17" s="108" t="s">
        <v>52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 t="shared" si="1"/>
        <v>1.NP: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1" t="s">
        <v>46</v>
      </c>
      <c r="D18" s="172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 t="shared" si="1"/>
        <v>2*2,65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1" t="s">
        <v>53</v>
      </c>
      <c r="D19" s="172"/>
      <c r="E19" s="109">
        <v>5</v>
      </c>
      <c r="F19" s="110"/>
      <c r="G19" s="111"/>
      <c r="H19" s="112"/>
      <c r="I19" s="107"/>
      <c r="K19" s="107"/>
      <c r="M19" s="108" t="s">
        <v>53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 t="shared" si="1"/>
        <v>2.NP: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1" t="s">
        <v>48</v>
      </c>
      <c r="D20" s="172"/>
      <c r="E20" s="109">
        <v>0</v>
      </c>
      <c r="F20" s="110"/>
      <c r="G20" s="111"/>
      <c r="H20" s="112"/>
      <c r="I20" s="107"/>
      <c r="K20" s="107"/>
      <c r="M20" s="108" t="s">
        <v>48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 t="shared" si="1"/>
        <v>2*2,5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1" t="s">
        <v>53</v>
      </c>
      <c r="D21" s="172"/>
      <c r="E21" s="109">
        <v>5</v>
      </c>
      <c r="F21" s="110"/>
      <c r="G21" s="111"/>
      <c r="H21" s="112"/>
      <c r="I21" s="107"/>
      <c r="K21" s="107"/>
      <c r="M21" s="108" t="s">
        <v>53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 t="shared" si="1"/>
        <v>3.NP: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114" t="s">
        <v>30</v>
      </c>
      <c r="B22" s="115" t="s">
        <v>40</v>
      </c>
      <c r="C22" s="116" t="s">
        <v>41</v>
      </c>
      <c r="D22" s="117"/>
      <c r="E22" s="118"/>
      <c r="F22" s="118"/>
      <c r="G22" s="119">
        <f>SUM(G7:G21)</f>
        <v>0</v>
      </c>
      <c r="H22" s="120"/>
      <c r="I22" s="121">
        <f>SUM(I7:I21)</f>
        <v>0.29727340000002772</v>
      </c>
      <c r="J22" s="122"/>
      <c r="K22" s="121">
        <f>SUM(K7:K21)</f>
        <v>0</v>
      </c>
      <c r="O22" s="94"/>
      <c r="X22" s="123">
        <f>K22</f>
        <v>0</v>
      </c>
      <c r="Y22" s="123">
        <f>I22</f>
        <v>0.29727340000002772</v>
      </c>
      <c r="Z22" s="124">
        <f>G22</f>
        <v>0</v>
      </c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25"/>
      <c r="BB22" s="125"/>
      <c r="BC22" s="125"/>
      <c r="BD22" s="125"/>
      <c r="BE22" s="125"/>
      <c r="BF22" s="125"/>
      <c r="BG22" s="104"/>
      <c r="BH22" s="104"/>
      <c r="BI22" s="104"/>
      <c r="BJ22" s="104"/>
      <c r="BK22" s="104"/>
    </row>
    <row r="23" spans="1:104" ht="14.25" customHeight="1" x14ac:dyDescent="0.2">
      <c r="A23" s="86" t="s">
        <v>27</v>
      </c>
      <c r="B23" s="87" t="s">
        <v>54</v>
      </c>
      <c r="C23" s="88" t="s">
        <v>55</v>
      </c>
      <c r="D23" s="89"/>
      <c r="E23" s="90"/>
      <c r="F23" s="90"/>
      <c r="G23" s="91"/>
      <c r="H23" s="92"/>
      <c r="I23" s="93"/>
      <c r="J23" s="92"/>
      <c r="K23" s="93"/>
      <c r="O23" s="94"/>
    </row>
    <row r="24" spans="1:104" x14ac:dyDescent="0.2">
      <c r="A24" s="95">
        <v>3</v>
      </c>
      <c r="B24" s="96" t="s">
        <v>56</v>
      </c>
      <c r="C24" s="97" t="s">
        <v>57</v>
      </c>
      <c r="D24" s="98" t="s">
        <v>29</v>
      </c>
      <c r="E24" s="99">
        <v>5.8681999999999999</v>
      </c>
      <c r="F24" s="100"/>
      <c r="G24" s="101">
        <f>E24*F24</f>
        <v>0</v>
      </c>
      <c r="H24" s="102">
        <v>5.0000000000025597E-3</v>
      </c>
      <c r="I24" s="103">
        <f>E24*H24</f>
        <v>2.9341000000015022E-2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05"/>
      <c r="B25" s="106"/>
      <c r="C25" s="171" t="s">
        <v>44</v>
      </c>
      <c r="D25" s="172"/>
      <c r="E25" s="109">
        <v>0</v>
      </c>
      <c r="F25" s="110"/>
      <c r="G25" s="111"/>
      <c r="H25" s="112"/>
      <c r="I25" s="107"/>
      <c r="K25" s="107"/>
      <c r="M25" s="108" t="s">
        <v>44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ref="BD25:BD30" si="2">C24</f>
        <v>Postřik cementový ručně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1" t="s">
        <v>58</v>
      </c>
      <c r="D26" s="172"/>
      <c r="E26" s="109">
        <v>1.8683000000000001</v>
      </c>
      <c r="F26" s="110"/>
      <c r="G26" s="111"/>
      <c r="H26" s="112"/>
      <c r="I26" s="107"/>
      <c r="K26" s="107"/>
      <c r="M26" s="108" t="s">
        <v>58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2"/>
        <v>1.NP: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1" t="s">
        <v>46</v>
      </c>
      <c r="D27" s="172"/>
      <c r="E27" s="109">
        <v>0</v>
      </c>
      <c r="F27" s="110"/>
      <c r="G27" s="111"/>
      <c r="H27" s="112"/>
      <c r="I27" s="107"/>
      <c r="K27" s="107"/>
      <c r="M27" s="108" t="s">
        <v>46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2"/>
        <v>2,65*(0,425+2*0,075+0,13)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1" t="s">
        <v>59</v>
      </c>
      <c r="D28" s="172"/>
      <c r="E28" s="109">
        <v>2</v>
      </c>
      <c r="F28" s="110"/>
      <c r="G28" s="111"/>
      <c r="H28" s="112"/>
      <c r="I28" s="107"/>
      <c r="K28" s="107"/>
      <c r="M28" s="108" t="s">
        <v>59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2"/>
        <v>2.NP: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1" t="s">
        <v>48</v>
      </c>
      <c r="D29" s="172"/>
      <c r="E29" s="109">
        <v>0</v>
      </c>
      <c r="F29" s="110"/>
      <c r="G29" s="111"/>
      <c r="H29" s="112"/>
      <c r="I29" s="107"/>
      <c r="K29" s="107"/>
      <c r="M29" s="108" t="s">
        <v>48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2"/>
        <v>2,5*(0,425+2*0,075+0,225)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1" t="s">
        <v>59</v>
      </c>
      <c r="D30" s="172"/>
      <c r="E30" s="109">
        <v>2</v>
      </c>
      <c r="F30" s="110"/>
      <c r="G30" s="111"/>
      <c r="H30" s="112"/>
      <c r="I30" s="107"/>
      <c r="K30" s="107"/>
      <c r="M30" s="108" t="s">
        <v>59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2"/>
        <v>3.NP: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95">
        <v>4</v>
      </c>
      <c r="B31" s="96" t="s">
        <v>60</v>
      </c>
      <c r="C31" s="97" t="s">
        <v>61</v>
      </c>
      <c r="D31" s="98" t="s">
        <v>29</v>
      </c>
      <c r="E31" s="99">
        <v>5.8681999999999999</v>
      </c>
      <c r="F31" s="100"/>
      <c r="G31" s="101">
        <f>E31*F31</f>
        <v>0</v>
      </c>
      <c r="H31" s="102">
        <v>1.47000000000048E-2</v>
      </c>
      <c r="I31" s="103">
        <f>E31*H31</f>
        <v>8.6262540000028157E-2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05"/>
      <c r="B32" s="106"/>
      <c r="C32" s="171" t="s">
        <v>44</v>
      </c>
      <c r="D32" s="172"/>
      <c r="E32" s="109">
        <v>0</v>
      </c>
      <c r="F32" s="110"/>
      <c r="G32" s="111"/>
      <c r="H32" s="112"/>
      <c r="I32" s="107"/>
      <c r="K32" s="107"/>
      <c r="M32" s="108" t="s">
        <v>44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ref="BD32:BD37" si="3">C31</f>
        <v>Omítka jádrová vápenná ručně tloušťka vrstvy 10 mm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1" t="s">
        <v>58</v>
      </c>
      <c r="D33" s="172"/>
      <c r="E33" s="109">
        <v>1.8683000000000001</v>
      </c>
      <c r="F33" s="110"/>
      <c r="G33" s="111"/>
      <c r="H33" s="112"/>
      <c r="I33" s="107"/>
      <c r="K33" s="107"/>
      <c r="M33" s="108" t="s">
        <v>58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3"/>
        <v>1.NP: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1" t="s">
        <v>46</v>
      </c>
      <c r="D34" s="172"/>
      <c r="E34" s="109">
        <v>0</v>
      </c>
      <c r="F34" s="110"/>
      <c r="G34" s="111"/>
      <c r="H34" s="112"/>
      <c r="I34" s="107"/>
      <c r="K34" s="107"/>
      <c r="M34" s="108" t="s">
        <v>46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3"/>
        <v>2,65*(0,425+2*0,075+0,13)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1" t="s">
        <v>59</v>
      </c>
      <c r="D35" s="172"/>
      <c r="E35" s="109">
        <v>2</v>
      </c>
      <c r="F35" s="110"/>
      <c r="G35" s="111"/>
      <c r="H35" s="112"/>
      <c r="I35" s="107"/>
      <c r="K35" s="107"/>
      <c r="M35" s="108" t="s">
        <v>59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3"/>
        <v>2.NP: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1" t="s">
        <v>48</v>
      </c>
      <c r="D36" s="172"/>
      <c r="E36" s="109">
        <v>0</v>
      </c>
      <c r="F36" s="110"/>
      <c r="G36" s="111"/>
      <c r="H36" s="112"/>
      <c r="I36" s="107"/>
      <c r="K36" s="107"/>
      <c r="M36" s="108" t="s">
        <v>48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3"/>
        <v>2,5*(0,425+2*0,075+0,225)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1" t="s">
        <v>59</v>
      </c>
      <c r="D37" s="172"/>
      <c r="E37" s="109">
        <v>2</v>
      </c>
      <c r="F37" s="110"/>
      <c r="G37" s="111"/>
      <c r="H37" s="112"/>
      <c r="I37" s="107"/>
      <c r="K37" s="107"/>
      <c r="M37" s="108" t="s">
        <v>59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3"/>
        <v>3.NP: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95">
        <v>5</v>
      </c>
      <c r="B38" s="96" t="s">
        <v>62</v>
      </c>
      <c r="C38" s="97" t="s">
        <v>63</v>
      </c>
      <c r="D38" s="98" t="s">
        <v>29</v>
      </c>
      <c r="E38" s="99">
        <v>5.8681999999999999</v>
      </c>
      <c r="F38" s="100"/>
      <c r="G38" s="101">
        <f>E38*F38</f>
        <v>0</v>
      </c>
      <c r="H38" s="102">
        <v>2.5000000000012798E-3</v>
      </c>
      <c r="I38" s="103">
        <f>E38*H38</f>
        <v>1.4670500000007511E-2</v>
      </c>
      <c r="J38" s="102">
        <v>0</v>
      </c>
      <c r="K38" s="103">
        <f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x14ac:dyDescent="0.2">
      <c r="A39" s="105"/>
      <c r="B39" s="106"/>
      <c r="C39" s="171" t="s">
        <v>44</v>
      </c>
      <c r="D39" s="172"/>
      <c r="E39" s="109">
        <v>0</v>
      </c>
      <c r="F39" s="110"/>
      <c r="G39" s="111"/>
      <c r="H39" s="112"/>
      <c r="I39" s="107"/>
      <c r="K39" s="107"/>
      <c r="M39" s="108" t="s">
        <v>44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ref="BD39:BD44" si="4">C38</f>
        <v>Štuk vnitřní ručně tloušťka vrstvy 2 mm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1" t="s">
        <v>58</v>
      </c>
      <c r="D40" s="172"/>
      <c r="E40" s="109">
        <v>1.8683000000000001</v>
      </c>
      <c r="F40" s="110"/>
      <c r="G40" s="111"/>
      <c r="H40" s="112"/>
      <c r="I40" s="107"/>
      <c r="K40" s="107"/>
      <c r="M40" s="108" t="s">
        <v>58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4"/>
        <v>1.NP: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1" t="s">
        <v>46</v>
      </c>
      <c r="D41" s="172"/>
      <c r="E41" s="109">
        <v>0</v>
      </c>
      <c r="F41" s="110"/>
      <c r="G41" s="111"/>
      <c r="H41" s="112"/>
      <c r="I41" s="107"/>
      <c r="K41" s="107"/>
      <c r="M41" s="108" t="s">
        <v>46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4"/>
        <v>2,65*(0,425+2*0,075+0,13)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105"/>
      <c r="B42" s="106"/>
      <c r="C42" s="171" t="s">
        <v>59</v>
      </c>
      <c r="D42" s="172"/>
      <c r="E42" s="109">
        <v>2</v>
      </c>
      <c r="F42" s="110"/>
      <c r="G42" s="111"/>
      <c r="H42" s="112"/>
      <c r="I42" s="107"/>
      <c r="K42" s="107"/>
      <c r="M42" s="108" t="s">
        <v>59</v>
      </c>
      <c r="O42" s="9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13" t="str">
        <f t="shared" si="4"/>
        <v>2.NP:</v>
      </c>
      <c r="BE42" s="104"/>
      <c r="BF42" s="104"/>
      <c r="BG42" s="104"/>
      <c r="BH42" s="104"/>
      <c r="BI42" s="104"/>
      <c r="BJ42" s="104"/>
      <c r="BK42" s="104"/>
    </row>
    <row r="43" spans="1:104" x14ac:dyDescent="0.2">
      <c r="A43" s="105"/>
      <c r="B43" s="106"/>
      <c r="C43" s="171" t="s">
        <v>48</v>
      </c>
      <c r="D43" s="172"/>
      <c r="E43" s="109">
        <v>0</v>
      </c>
      <c r="F43" s="110"/>
      <c r="G43" s="111"/>
      <c r="H43" s="112"/>
      <c r="I43" s="107"/>
      <c r="K43" s="107"/>
      <c r="M43" s="108" t="s">
        <v>48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si="4"/>
        <v>2,5*(0,425+2*0,075+0,225)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1" t="s">
        <v>59</v>
      </c>
      <c r="D44" s="172"/>
      <c r="E44" s="109">
        <v>2</v>
      </c>
      <c r="F44" s="110"/>
      <c r="G44" s="111"/>
      <c r="H44" s="112"/>
      <c r="I44" s="107"/>
      <c r="K44" s="107"/>
      <c r="M44" s="108" t="s">
        <v>59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4"/>
        <v>3.NP: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95">
        <v>6</v>
      </c>
      <c r="B45" s="96" t="s">
        <v>64</v>
      </c>
      <c r="C45" s="97" t="s">
        <v>65</v>
      </c>
      <c r="D45" s="98" t="s">
        <v>29</v>
      </c>
      <c r="E45" s="99">
        <v>2.7</v>
      </c>
      <c r="F45" s="100"/>
      <c r="G45" s="101">
        <f>E45*F45</f>
        <v>0</v>
      </c>
      <c r="H45" s="102">
        <v>5.0299999999978704E-3</v>
      </c>
      <c r="I45" s="103">
        <f>E45*H45</f>
        <v>1.358099999999425E-2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1</v>
      </c>
      <c r="AC45" s="104">
        <v>1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1</v>
      </c>
      <c r="CZ45" s="61">
        <v>1</v>
      </c>
    </row>
    <row r="46" spans="1:104" x14ac:dyDescent="0.2">
      <c r="A46" s="105"/>
      <c r="B46" s="106"/>
      <c r="C46" s="171" t="s">
        <v>46</v>
      </c>
      <c r="D46" s="172"/>
      <c r="E46" s="109">
        <v>0</v>
      </c>
      <c r="F46" s="110"/>
      <c r="G46" s="111"/>
      <c r="H46" s="112"/>
      <c r="I46" s="107"/>
      <c r="K46" s="107"/>
      <c r="M46" s="108" t="s">
        <v>46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>C45</f>
        <v>Ubroušení výstupků povrchů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1" t="s">
        <v>66</v>
      </c>
      <c r="D47" s="172"/>
      <c r="E47" s="109">
        <v>1.35</v>
      </c>
      <c r="F47" s="110"/>
      <c r="G47" s="111"/>
      <c r="H47" s="112"/>
      <c r="I47" s="107"/>
      <c r="K47" s="107"/>
      <c r="M47" s="108" t="s">
        <v>66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>C46</f>
        <v>2.NP: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1" t="s">
        <v>48</v>
      </c>
      <c r="D48" s="172"/>
      <c r="E48" s="109">
        <v>0</v>
      </c>
      <c r="F48" s="110"/>
      <c r="G48" s="111"/>
      <c r="H48" s="112"/>
      <c r="I48" s="107"/>
      <c r="K48" s="107"/>
      <c r="M48" s="108" t="s">
        <v>48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>C47</f>
        <v>0,9*1,5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1" t="s">
        <v>66</v>
      </c>
      <c r="D49" s="172"/>
      <c r="E49" s="109">
        <v>1.35</v>
      </c>
      <c r="F49" s="110"/>
      <c r="G49" s="111"/>
      <c r="H49" s="112"/>
      <c r="I49" s="107"/>
      <c r="K49" s="107"/>
      <c r="M49" s="108" t="s">
        <v>66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>C48</f>
        <v>3.NP: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95">
        <v>7</v>
      </c>
      <c r="B50" s="96" t="s">
        <v>67</v>
      </c>
      <c r="C50" s="97" t="s">
        <v>68</v>
      </c>
      <c r="D50" s="98" t="s">
        <v>51</v>
      </c>
      <c r="E50" s="99">
        <v>25.405000000000001</v>
      </c>
      <c r="F50" s="100"/>
      <c r="G50" s="101">
        <f>E50*F50</f>
        <v>0</v>
      </c>
      <c r="H50" s="102">
        <v>4.3099999999967097E-3</v>
      </c>
      <c r="I50" s="103">
        <f>E50*H50</f>
        <v>0.10949554999991641</v>
      </c>
      <c r="J50" s="102">
        <v>0</v>
      </c>
      <c r="K50" s="103">
        <f>E50*J50</f>
        <v>0</v>
      </c>
      <c r="O50" s="94"/>
      <c r="Z50" s="104"/>
      <c r="AA50" s="104">
        <v>1</v>
      </c>
      <c r="AB50" s="104">
        <v>1</v>
      </c>
      <c r="AC50" s="104">
        <v>1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1</v>
      </c>
      <c r="CZ50" s="61">
        <v>1</v>
      </c>
    </row>
    <row r="51" spans="1:104" x14ac:dyDescent="0.2">
      <c r="A51" s="105"/>
      <c r="B51" s="106"/>
      <c r="C51" s="171" t="s">
        <v>44</v>
      </c>
      <c r="D51" s="172"/>
      <c r="E51" s="109">
        <v>0</v>
      </c>
      <c r="F51" s="110"/>
      <c r="G51" s="111"/>
      <c r="H51" s="112"/>
      <c r="I51" s="107"/>
      <c r="K51" s="107"/>
      <c r="M51" s="108" t="s">
        <v>44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 t="shared" ref="BD51:BD58" si="5">C50</f>
        <v>Začištění omítek kolem oken,dveří apod.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1" t="s">
        <v>69</v>
      </c>
      <c r="D52" s="172"/>
      <c r="E52" s="109">
        <v>6.0049999999999999</v>
      </c>
      <c r="F52" s="110"/>
      <c r="G52" s="111"/>
      <c r="H52" s="112"/>
      <c r="I52" s="107"/>
      <c r="K52" s="107"/>
      <c r="M52" s="108" t="s">
        <v>69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si="5"/>
        <v>1.NP: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1" t="s">
        <v>46</v>
      </c>
      <c r="D53" s="172"/>
      <c r="E53" s="109">
        <v>0</v>
      </c>
      <c r="F53" s="110"/>
      <c r="G53" s="111"/>
      <c r="H53" s="112"/>
      <c r="I53" s="107"/>
      <c r="K53" s="107"/>
      <c r="M53" s="108" t="s">
        <v>46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5"/>
        <v>2*2,65+0,425+2*0,075+0,13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1" t="s">
        <v>70</v>
      </c>
      <c r="D54" s="172"/>
      <c r="E54" s="109">
        <v>5.8</v>
      </c>
      <c r="F54" s="110"/>
      <c r="G54" s="111"/>
      <c r="H54" s="112"/>
      <c r="I54" s="107"/>
      <c r="K54" s="107"/>
      <c r="M54" s="108" t="s">
        <v>70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5"/>
        <v>2.NP: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1" t="s">
        <v>71</v>
      </c>
      <c r="D55" s="172"/>
      <c r="E55" s="109">
        <v>3.9</v>
      </c>
      <c r="F55" s="110"/>
      <c r="G55" s="111"/>
      <c r="H55" s="112"/>
      <c r="I55" s="107"/>
      <c r="K55" s="107"/>
      <c r="M55" s="108" t="s">
        <v>71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5"/>
        <v>2*2,5+0,425+2*0,075+0,225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1" t="s">
        <v>48</v>
      </c>
      <c r="D56" s="172"/>
      <c r="E56" s="109">
        <v>0</v>
      </c>
      <c r="F56" s="110"/>
      <c r="G56" s="111"/>
      <c r="H56" s="112"/>
      <c r="I56" s="107"/>
      <c r="K56" s="107"/>
      <c r="M56" s="108" t="s">
        <v>48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5"/>
        <v>0,9+2*1,5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1" t="s">
        <v>70</v>
      </c>
      <c r="D57" s="172"/>
      <c r="E57" s="109">
        <v>5.8</v>
      </c>
      <c r="F57" s="110"/>
      <c r="G57" s="111"/>
      <c r="H57" s="112"/>
      <c r="I57" s="107"/>
      <c r="K57" s="107"/>
      <c r="M57" s="108" t="s">
        <v>70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5"/>
        <v>3.NP: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1" t="s">
        <v>71</v>
      </c>
      <c r="D58" s="172"/>
      <c r="E58" s="109">
        <v>3.9</v>
      </c>
      <c r="F58" s="110"/>
      <c r="G58" s="111"/>
      <c r="H58" s="112"/>
      <c r="I58" s="107"/>
      <c r="K58" s="107"/>
      <c r="M58" s="108" t="s">
        <v>71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5"/>
        <v>2*2,5+0,425+2*0,075+0,225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8</v>
      </c>
      <c r="B59" s="96" t="s">
        <v>72</v>
      </c>
      <c r="C59" s="97" t="s">
        <v>73</v>
      </c>
      <c r="D59" s="98" t="s">
        <v>29</v>
      </c>
      <c r="E59" s="99">
        <v>2.7</v>
      </c>
      <c r="F59" s="100"/>
      <c r="G59" s="101">
        <f>E59*F59</f>
        <v>0</v>
      </c>
      <c r="H59" s="102">
        <v>5.33999999999679E-3</v>
      </c>
      <c r="I59" s="103">
        <f>E59*H59</f>
        <v>1.4417999999991334E-2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1</v>
      </c>
      <c r="AC59" s="104">
        <v>1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1</v>
      </c>
      <c r="CZ59" s="61">
        <v>1</v>
      </c>
    </row>
    <row r="60" spans="1:104" x14ac:dyDescent="0.2">
      <c r="A60" s="105"/>
      <c r="B60" s="106"/>
      <c r="C60" s="171" t="s">
        <v>46</v>
      </c>
      <c r="D60" s="172"/>
      <c r="E60" s="109">
        <v>0</v>
      </c>
      <c r="F60" s="110"/>
      <c r="G60" s="111"/>
      <c r="H60" s="112"/>
      <c r="I60" s="107"/>
      <c r="K60" s="107"/>
      <c r="M60" s="108" t="s">
        <v>46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>C59</f>
        <v>Oprava vápen.omítek stěn do 10 % pl. - hladkých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105"/>
      <c r="B61" s="106"/>
      <c r="C61" s="171" t="s">
        <v>66</v>
      </c>
      <c r="D61" s="172"/>
      <c r="E61" s="109">
        <v>1.35</v>
      </c>
      <c r="F61" s="110"/>
      <c r="G61" s="111"/>
      <c r="H61" s="112"/>
      <c r="I61" s="107"/>
      <c r="K61" s="107"/>
      <c r="M61" s="108" t="s">
        <v>66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>C60</f>
        <v>2.NP: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1" t="s">
        <v>48</v>
      </c>
      <c r="D62" s="172"/>
      <c r="E62" s="109">
        <v>0</v>
      </c>
      <c r="F62" s="110"/>
      <c r="G62" s="111"/>
      <c r="H62" s="112"/>
      <c r="I62" s="107"/>
      <c r="K62" s="107"/>
      <c r="M62" s="108" t="s">
        <v>48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0,9*1,5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1" t="s">
        <v>66</v>
      </c>
      <c r="D63" s="172"/>
      <c r="E63" s="109">
        <v>1.35</v>
      </c>
      <c r="F63" s="110"/>
      <c r="G63" s="111"/>
      <c r="H63" s="112"/>
      <c r="I63" s="107"/>
      <c r="K63" s="107"/>
      <c r="M63" s="108" t="s">
        <v>66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3.NP: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14" t="s">
        <v>30</v>
      </c>
      <c r="B64" s="115" t="s">
        <v>54</v>
      </c>
      <c r="C64" s="116" t="s">
        <v>55</v>
      </c>
      <c r="D64" s="117"/>
      <c r="E64" s="118"/>
      <c r="F64" s="118"/>
      <c r="G64" s="119">
        <f>SUM(G23:G63)</f>
        <v>0</v>
      </c>
      <c r="H64" s="120"/>
      <c r="I64" s="121">
        <f>SUM(I23:I63)</f>
        <v>0.26776858999995268</v>
      </c>
      <c r="J64" s="122"/>
      <c r="K64" s="121">
        <f>SUM(K23:K63)</f>
        <v>0</v>
      </c>
      <c r="O64" s="94"/>
      <c r="X64" s="123">
        <f>K64</f>
        <v>0</v>
      </c>
      <c r="Y64" s="123">
        <f>I64</f>
        <v>0.26776858999995268</v>
      </c>
      <c r="Z64" s="124">
        <f>G64</f>
        <v>0</v>
      </c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25"/>
      <c r="BB64" s="125"/>
      <c r="BC64" s="125"/>
      <c r="BD64" s="125"/>
      <c r="BE64" s="125"/>
      <c r="BF64" s="125"/>
      <c r="BG64" s="104"/>
      <c r="BH64" s="104"/>
      <c r="BI64" s="104"/>
      <c r="BJ64" s="104"/>
      <c r="BK64" s="104"/>
    </row>
    <row r="65" spans="1:104" ht="14.25" customHeight="1" x14ac:dyDescent="0.2">
      <c r="A65" s="86" t="s">
        <v>27</v>
      </c>
      <c r="B65" s="87" t="s">
        <v>74</v>
      </c>
      <c r="C65" s="88" t="s">
        <v>75</v>
      </c>
      <c r="D65" s="89"/>
      <c r="E65" s="90"/>
      <c r="F65" s="90"/>
      <c r="G65" s="91"/>
      <c r="H65" s="92"/>
      <c r="I65" s="93"/>
      <c r="J65" s="92"/>
      <c r="K65" s="93"/>
      <c r="O65" s="94"/>
    </row>
    <row r="66" spans="1:104" x14ac:dyDescent="0.2">
      <c r="A66" s="95">
        <v>9</v>
      </c>
      <c r="B66" s="96" t="s">
        <v>76</v>
      </c>
      <c r="C66" s="97" t="s">
        <v>77</v>
      </c>
      <c r="D66" s="98" t="s">
        <v>78</v>
      </c>
      <c r="E66" s="99">
        <v>2</v>
      </c>
      <c r="F66" s="100"/>
      <c r="G66" s="101">
        <f>E66*F66</f>
        <v>0</v>
      </c>
      <c r="H66" s="102">
        <v>3.99999999999956E-4</v>
      </c>
      <c r="I66" s="103">
        <f>E66*H66</f>
        <v>7.99999999999912E-4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7</v>
      </c>
      <c r="AC66" s="104">
        <v>7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7</v>
      </c>
      <c r="CZ66" s="61">
        <v>1</v>
      </c>
    </row>
    <row r="67" spans="1:104" x14ac:dyDescent="0.2">
      <c r="A67" s="105"/>
      <c r="B67" s="106"/>
      <c r="C67" s="171" t="s">
        <v>46</v>
      </c>
      <c r="D67" s="172"/>
      <c r="E67" s="109">
        <v>0</v>
      </c>
      <c r="F67" s="110"/>
      <c r="G67" s="111"/>
      <c r="H67" s="112"/>
      <c r="I67" s="107"/>
      <c r="K67" s="107"/>
      <c r="M67" s="108" t="s">
        <v>46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Montáž otvorových výplní - dvířek, poklopů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1" t="s">
        <v>28</v>
      </c>
      <c r="D68" s="172"/>
      <c r="E68" s="109">
        <v>1</v>
      </c>
      <c r="F68" s="110"/>
      <c r="G68" s="111"/>
      <c r="H68" s="112"/>
      <c r="I68" s="107"/>
      <c r="K68" s="107"/>
      <c r="M68" s="108">
        <v>1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2.NP: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1" t="s">
        <v>48</v>
      </c>
      <c r="D69" s="172"/>
      <c r="E69" s="109">
        <v>0</v>
      </c>
      <c r="F69" s="110"/>
      <c r="G69" s="111"/>
      <c r="H69" s="112"/>
      <c r="I69" s="107"/>
      <c r="K69" s="107"/>
      <c r="M69" s="108" t="s">
        <v>48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1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1" t="s">
        <v>28</v>
      </c>
      <c r="D70" s="172"/>
      <c r="E70" s="109">
        <v>1</v>
      </c>
      <c r="F70" s="110"/>
      <c r="G70" s="111"/>
      <c r="H70" s="112"/>
      <c r="I70" s="107"/>
      <c r="K70" s="107"/>
      <c r="M70" s="108">
        <v>1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3.NP: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95">
        <v>10</v>
      </c>
      <c r="B71" s="96" t="s">
        <v>79</v>
      </c>
      <c r="C71" s="97" t="s">
        <v>80</v>
      </c>
      <c r="D71" s="98" t="s">
        <v>78</v>
      </c>
      <c r="E71" s="99">
        <v>2</v>
      </c>
      <c r="F71" s="100"/>
      <c r="G71" s="101">
        <f>E71*F71</f>
        <v>0</v>
      </c>
      <c r="H71" s="102">
        <v>3.4999999999989501E-3</v>
      </c>
      <c r="I71" s="103">
        <f>E71*H71</f>
        <v>6.9999999999979003E-3</v>
      </c>
      <c r="J71" s="102"/>
      <c r="K71" s="103">
        <f>E71*J71</f>
        <v>0</v>
      </c>
      <c r="O71" s="94"/>
      <c r="Z71" s="104"/>
      <c r="AA71" s="104">
        <v>3</v>
      </c>
      <c r="AB71" s="104">
        <v>1</v>
      </c>
      <c r="AC71" s="104">
        <v>5536019601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3</v>
      </c>
      <c r="CB71" s="104">
        <v>1</v>
      </c>
      <c r="CZ71" s="61">
        <v>1</v>
      </c>
    </row>
    <row r="72" spans="1:104" x14ac:dyDescent="0.2">
      <c r="A72" s="105"/>
      <c r="B72" s="106"/>
      <c r="C72" s="171" t="s">
        <v>46</v>
      </c>
      <c r="D72" s="172"/>
      <c r="E72" s="109">
        <v>0</v>
      </c>
      <c r="F72" s="110"/>
      <c r="G72" s="111"/>
      <c r="H72" s="112"/>
      <c r="I72" s="107"/>
      <c r="K72" s="107"/>
      <c r="M72" s="108" t="s">
        <v>46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Dvířka revizní 400 x 400 mm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1" t="s">
        <v>28</v>
      </c>
      <c r="D73" s="172"/>
      <c r="E73" s="109">
        <v>1</v>
      </c>
      <c r="F73" s="110"/>
      <c r="G73" s="111"/>
      <c r="H73" s="112"/>
      <c r="I73" s="107"/>
      <c r="K73" s="107"/>
      <c r="M73" s="108">
        <v>1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2.NP: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1" t="s">
        <v>48</v>
      </c>
      <c r="D74" s="172"/>
      <c r="E74" s="109">
        <v>0</v>
      </c>
      <c r="F74" s="110"/>
      <c r="G74" s="111"/>
      <c r="H74" s="112"/>
      <c r="I74" s="107"/>
      <c r="K74" s="107"/>
      <c r="M74" s="108" t="s">
        <v>48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1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1" t="s">
        <v>28</v>
      </c>
      <c r="D75" s="172"/>
      <c r="E75" s="109">
        <v>1</v>
      </c>
      <c r="F75" s="110"/>
      <c r="G75" s="111"/>
      <c r="H75" s="112"/>
      <c r="I75" s="107"/>
      <c r="K75" s="107"/>
      <c r="M75" s="108">
        <v>1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3.NP: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14" t="s">
        <v>30</v>
      </c>
      <c r="B76" s="115" t="s">
        <v>74</v>
      </c>
      <c r="C76" s="116" t="s">
        <v>75</v>
      </c>
      <c r="D76" s="117"/>
      <c r="E76" s="118"/>
      <c r="F76" s="118"/>
      <c r="G76" s="119">
        <f>SUM(G65:G75)</f>
        <v>0</v>
      </c>
      <c r="H76" s="120"/>
      <c r="I76" s="121">
        <f>SUM(I65:I75)</f>
        <v>7.7999999999978122E-3</v>
      </c>
      <c r="J76" s="122"/>
      <c r="K76" s="121">
        <f>SUM(K65:K75)</f>
        <v>0</v>
      </c>
      <c r="O76" s="94"/>
      <c r="X76" s="123">
        <f>K76</f>
        <v>0</v>
      </c>
      <c r="Y76" s="123">
        <f>I76</f>
        <v>7.7999999999978122E-3</v>
      </c>
      <c r="Z76" s="124">
        <f>G76</f>
        <v>0</v>
      </c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25"/>
      <c r="BB76" s="125"/>
      <c r="BC76" s="125"/>
      <c r="BD76" s="125"/>
      <c r="BE76" s="125"/>
      <c r="BF76" s="125"/>
      <c r="BG76" s="104"/>
      <c r="BH76" s="104"/>
      <c r="BI76" s="104"/>
      <c r="BJ76" s="104"/>
      <c r="BK76" s="104"/>
    </row>
    <row r="77" spans="1:104" ht="14.25" customHeight="1" x14ac:dyDescent="0.2">
      <c r="A77" s="86" t="s">
        <v>27</v>
      </c>
      <c r="B77" s="87" t="s">
        <v>81</v>
      </c>
      <c r="C77" s="88" t="s">
        <v>82</v>
      </c>
      <c r="D77" s="89"/>
      <c r="E77" s="90"/>
      <c r="F77" s="90"/>
      <c r="G77" s="91"/>
      <c r="H77" s="92"/>
      <c r="I77" s="93"/>
      <c r="J77" s="92"/>
      <c r="K77" s="93"/>
      <c r="O77" s="94"/>
    </row>
    <row r="78" spans="1:104" x14ac:dyDescent="0.2">
      <c r="A78" s="95">
        <v>11</v>
      </c>
      <c r="B78" s="96" t="s">
        <v>83</v>
      </c>
      <c r="C78" s="97" t="s">
        <v>84</v>
      </c>
      <c r="D78" s="98" t="s">
        <v>29</v>
      </c>
      <c r="E78" s="99">
        <v>1.8</v>
      </c>
      <c r="F78" s="100"/>
      <c r="G78" s="101">
        <f>E78*F78</f>
        <v>0</v>
      </c>
      <c r="H78" s="102">
        <v>1.21000000000038E-3</v>
      </c>
      <c r="I78" s="103">
        <f>E78*H78</f>
        <v>2.1780000000006842E-3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1</v>
      </c>
      <c r="AC78" s="104">
        <v>1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1</v>
      </c>
      <c r="CZ78" s="61">
        <v>1</v>
      </c>
    </row>
    <row r="79" spans="1:104" x14ac:dyDescent="0.2">
      <c r="A79" s="105"/>
      <c r="B79" s="106"/>
      <c r="C79" s="171" t="s">
        <v>44</v>
      </c>
      <c r="D79" s="172"/>
      <c r="E79" s="109">
        <v>0</v>
      </c>
      <c r="F79" s="110"/>
      <c r="G79" s="111"/>
      <c r="H79" s="112"/>
      <c r="I79" s="107"/>
      <c r="K79" s="107"/>
      <c r="M79" s="108" t="s">
        <v>44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 t="shared" ref="BD79:BD84" si="6">C78</f>
        <v>Lešení lehké pomocné, výška podlahy do 1,2 m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1" t="s">
        <v>85</v>
      </c>
      <c r="D80" s="172"/>
      <c r="E80" s="109">
        <v>0.6</v>
      </c>
      <c r="F80" s="110"/>
      <c r="G80" s="111"/>
      <c r="H80" s="112"/>
      <c r="I80" s="107"/>
      <c r="K80" s="107"/>
      <c r="M80" s="108" t="s">
        <v>85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 t="shared" si="6"/>
        <v>1.NP: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1" t="s">
        <v>46</v>
      </c>
      <c r="D81" s="172"/>
      <c r="E81" s="109">
        <v>0</v>
      </c>
      <c r="F81" s="110"/>
      <c r="G81" s="111"/>
      <c r="H81" s="112"/>
      <c r="I81" s="107"/>
      <c r="K81" s="107"/>
      <c r="M81" s="108" t="s">
        <v>46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 t="shared" si="6"/>
        <v>1,0*0,6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05"/>
      <c r="B82" s="106"/>
      <c r="C82" s="171" t="s">
        <v>85</v>
      </c>
      <c r="D82" s="172"/>
      <c r="E82" s="109">
        <v>0.6</v>
      </c>
      <c r="F82" s="110"/>
      <c r="G82" s="111"/>
      <c r="H82" s="112"/>
      <c r="I82" s="107"/>
      <c r="K82" s="107"/>
      <c r="M82" s="108" t="s">
        <v>85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 t="shared" si="6"/>
        <v>2.NP: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1" t="s">
        <v>48</v>
      </c>
      <c r="D83" s="172"/>
      <c r="E83" s="109">
        <v>0</v>
      </c>
      <c r="F83" s="110"/>
      <c r="G83" s="111"/>
      <c r="H83" s="112"/>
      <c r="I83" s="107"/>
      <c r="K83" s="107"/>
      <c r="M83" s="108" t="s">
        <v>48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 t="shared" si="6"/>
        <v>1,0*0,6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1" t="s">
        <v>85</v>
      </c>
      <c r="D84" s="172"/>
      <c r="E84" s="109">
        <v>0.6</v>
      </c>
      <c r="F84" s="110"/>
      <c r="G84" s="111"/>
      <c r="H84" s="112"/>
      <c r="I84" s="107"/>
      <c r="K84" s="107"/>
      <c r="M84" s="108" t="s">
        <v>85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 t="shared" si="6"/>
        <v>3.NP: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14" t="s">
        <v>30</v>
      </c>
      <c r="B85" s="115" t="s">
        <v>81</v>
      </c>
      <c r="C85" s="116" t="s">
        <v>82</v>
      </c>
      <c r="D85" s="117"/>
      <c r="E85" s="118"/>
      <c r="F85" s="118"/>
      <c r="G85" s="119">
        <f>SUM(G77:G84)</f>
        <v>0</v>
      </c>
      <c r="H85" s="120"/>
      <c r="I85" s="121">
        <f>SUM(I77:I84)</f>
        <v>2.1780000000006842E-3</v>
      </c>
      <c r="J85" s="122"/>
      <c r="K85" s="121">
        <f>SUM(K77:K84)</f>
        <v>0</v>
      </c>
      <c r="O85" s="94"/>
      <c r="X85" s="123">
        <f>K85</f>
        <v>0</v>
      </c>
      <c r="Y85" s="123">
        <f>I85</f>
        <v>2.1780000000006842E-3</v>
      </c>
      <c r="Z85" s="124">
        <f>G85</f>
        <v>0</v>
      </c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25"/>
      <c r="BB85" s="125"/>
      <c r="BC85" s="125"/>
      <c r="BD85" s="125"/>
      <c r="BE85" s="125"/>
      <c r="BF85" s="125"/>
      <c r="BG85" s="104"/>
      <c r="BH85" s="104"/>
      <c r="BI85" s="104"/>
      <c r="BJ85" s="104"/>
      <c r="BK85" s="104"/>
    </row>
    <row r="86" spans="1:104" ht="14.25" customHeight="1" x14ac:dyDescent="0.2">
      <c r="A86" s="86" t="s">
        <v>27</v>
      </c>
      <c r="B86" s="87" t="s">
        <v>86</v>
      </c>
      <c r="C86" s="88" t="s">
        <v>87</v>
      </c>
      <c r="D86" s="89"/>
      <c r="E86" s="90"/>
      <c r="F86" s="90"/>
      <c r="G86" s="91"/>
      <c r="H86" s="92"/>
      <c r="I86" s="93"/>
      <c r="J86" s="92"/>
      <c r="K86" s="93"/>
      <c r="O86" s="94"/>
    </row>
    <row r="87" spans="1:104" x14ac:dyDescent="0.2">
      <c r="A87" s="95">
        <v>12</v>
      </c>
      <c r="B87" s="96" t="s">
        <v>88</v>
      </c>
      <c r="C87" s="97" t="s">
        <v>89</v>
      </c>
      <c r="D87" s="98" t="s">
        <v>29</v>
      </c>
      <c r="E87" s="99">
        <v>5.8285</v>
      </c>
      <c r="F87" s="100"/>
      <c r="G87" s="101">
        <f>E87*F87</f>
        <v>0</v>
      </c>
      <c r="H87" s="102">
        <v>6.7000000000039305E-4</v>
      </c>
      <c r="I87" s="103">
        <f>E87*H87</f>
        <v>3.9050950000022911E-3</v>
      </c>
      <c r="J87" s="102">
        <v>-0.13100000000008499</v>
      </c>
      <c r="K87" s="103">
        <f>E87*J87</f>
        <v>-0.76353350000049536</v>
      </c>
      <c r="O87" s="94"/>
      <c r="Z87" s="104"/>
      <c r="AA87" s="104">
        <v>1</v>
      </c>
      <c r="AB87" s="104">
        <v>1</v>
      </c>
      <c r="AC87" s="104">
        <v>1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1</v>
      </c>
      <c r="CZ87" s="61">
        <v>1</v>
      </c>
    </row>
    <row r="88" spans="1:104" x14ac:dyDescent="0.2">
      <c r="A88" s="105"/>
      <c r="B88" s="106"/>
      <c r="C88" s="171" t="s">
        <v>44</v>
      </c>
      <c r="D88" s="172"/>
      <c r="E88" s="109">
        <v>0</v>
      </c>
      <c r="F88" s="110"/>
      <c r="G88" s="111"/>
      <c r="H88" s="112"/>
      <c r="I88" s="107"/>
      <c r="K88" s="107"/>
      <c r="M88" s="108" t="s">
        <v>44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 t="shared" ref="BD88:BD93" si="7">C87</f>
        <v>Bourání příček cihelných tl. 10 cm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1" t="s">
        <v>90</v>
      </c>
      <c r="D89" s="172"/>
      <c r="E89" s="109">
        <v>1.8285</v>
      </c>
      <c r="F89" s="110"/>
      <c r="G89" s="111"/>
      <c r="H89" s="112"/>
      <c r="I89" s="107"/>
      <c r="K89" s="107"/>
      <c r="M89" s="108" t="s">
        <v>90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 t="shared" si="7"/>
        <v>1.NP: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1" t="s">
        <v>46</v>
      </c>
      <c r="D90" s="172"/>
      <c r="E90" s="109">
        <v>0</v>
      </c>
      <c r="F90" s="110"/>
      <c r="G90" s="111"/>
      <c r="H90" s="112"/>
      <c r="I90" s="107"/>
      <c r="K90" s="107"/>
      <c r="M90" s="108" t="s">
        <v>46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 t="shared" si="7"/>
        <v>2,65*(0,5+0,19)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1" t="s">
        <v>91</v>
      </c>
      <c r="D91" s="172"/>
      <c r="E91" s="109">
        <v>2</v>
      </c>
      <c r="F91" s="110"/>
      <c r="G91" s="111"/>
      <c r="H91" s="112"/>
      <c r="I91" s="107"/>
      <c r="K91" s="107"/>
      <c r="M91" s="108" t="s">
        <v>91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 t="shared" si="7"/>
        <v>2.NP: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1" t="s">
        <v>48</v>
      </c>
      <c r="D92" s="172"/>
      <c r="E92" s="109">
        <v>0</v>
      </c>
      <c r="F92" s="110"/>
      <c r="G92" s="111"/>
      <c r="H92" s="112"/>
      <c r="I92" s="107"/>
      <c r="K92" s="107"/>
      <c r="M92" s="108" t="s">
        <v>48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 t="shared" si="7"/>
        <v>2,5*(0,3+0,5)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1" t="s">
        <v>91</v>
      </c>
      <c r="D93" s="172"/>
      <c r="E93" s="109">
        <v>2</v>
      </c>
      <c r="F93" s="110"/>
      <c r="G93" s="111"/>
      <c r="H93" s="112"/>
      <c r="I93" s="107"/>
      <c r="K93" s="107"/>
      <c r="M93" s="108" t="s">
        <v>91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 t="shared" si="7"/>
        <v>3.NP:</v>
      </c>
      <c r="BE93" s="104"/>
      <c r="BF93" s="104"/>
      <c r="BG93" s="104"/>
      <c r="BH93" s="104"/>
      <c r="BI93" s="104"/>
      <c r="BJ93" s="104"/>
      <c r="BK93" s="104"/>
    </row>
    <row r="94" spans="1:104" x14ac:dyDescent="0.2">
      <c r="A94" s="114" t="s">
        <v>30</v>
      </c>
      <c r="B94" s="115" t="s">
        <v>86</v>
      </c>
      <c r="C94" s="116" t="s">
        <v>87</v>
      </c>
      <c r="D94" s="117"/>
      <c r="E94" s="118"/>
      <c r="F94" s="118"/>
      <c r="G94" s="119">
        <f>SUM(G86:G93)</f>
        <v>0</v>
      </c>
      <c r="H94" s="120"/>
      <c r="I94" s="121">
        <f>SUM(I86:I93)</f>
        <v>3.9050950000022911E-3</v>
      </c>
      <c r="J94" s="122"/>
      <c r="K94" s="121">
        <f>SUM(K86:K93)</f>
        <v>-0.76353350000049536</v>
      </c>
      <c r="O94" s="94"/>
      <c r="X94" s="123">
        <f>K94</f>
        <v>-0.76353350000049536</v>
      </c>
      <c r="Y94" s="123">
        <f>I94</f>
        <v>3.9050950000022911E-3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92</v>
      </c>
      <c r="C95" s="88" t="s">
        <v>93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x14ac:dyDescent="0.2">
      <c r="A96" s="95">
        <v>13</v>
      </c>
      <c r="B96" s="96" t="s">
        <v>94</v>
      </c>
      <c r="C96" s="97" t="s">
        <v>95</v>
      </c>
      <c r="D96" s="98" t="s">
        <v>29</v>
      </c>
      <c r="E96" s="99">
        <v>2.7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-6.7999999999983601E-2</v>
      </c>
      <c r="K96" s="103">
        <f>E96*J96</f>
        <v>-0.18359999999995574</v>
      </c>
      <c r="O96" s="94"/>
      <c r="Z96" s="104"/>
      <c r="AA96" s="104">
        <v>1</v>
      </c>
      <c r="AB96" s="104">
        <v>0</v>
      </c>
      <c r="AC96" s="104">
        <v>0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0</v>
      </c>
      <c r="CZ96" s="61">
        <v>1</v>
      </c>
    </row>
    <row r="97" spans="1:104" x14ac:dyDescent="0.2">
      <c r="A97" s="105"/>
      <c r="B97" s="106"/>
      <c r="C97" s="171" t="s">
        <v>46</v>
      </c>
      <c r="D97" s="172"/>
      <c r="E97" s="109">
        <v>0</v>
      </c>
      <c r="F97" s="110"/>
      <c r="G97" s="111"/>
      <c r="H97" s="112"/>
      <c r="I97" s="107"/>
      <c r="K97" s="107"/>
      <c r="M97" s="108" t="s">
        <v>46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Odsekání vnitřních obkladů stěn nad 2 m2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1" t="s">
        <v>66</v>
      </c>
      <c r="D98" s="172"/>
      <c r="E98" s="109">
        <v>1.35</v>
      </c>
      <c r="F98" s="110"/>
      <c r="G98" s="111"/>
      <c r="H98" s="112"/>
      <c r="I98" s="107"/>
      <c r="K98" s="107"/>
      <c r="M98" s="108" t="s">
        <v>66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2.NP: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05"/>
      <c r="B99" s="106"/>
      <c r="C99" s="171" t="s">
        <v>48</v>
      </c>
      <c r="D99" s="172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0,9*1,5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1" t="s">
        <v>66</v>
      </c>
      <c r="D100" s="172"/>
      <c r="E100" s="109">
        <v>1.35</v>
      </c>
      <c r="F100" s="110"/>
      <c r="G100" s="111"/>
      <c r="H100" s="112"/>
      <c r="I100" s="107"/>
      <c r="K100" s="107"/>
      <c r="M100" s="108" t="s">
        <v>66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3.NP: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14" t="s">
        <v>30</v>
      </c>
      <c r="B101" s="115" t="s">
        <v>92</v>
      </c>
      <c r="C101" s="116" t="s">
        <v>93</v>
      </c>
      <c r="D101" s="117"/>
      <c r="E101" s="118"/>
      <c r="F101" s="118"/>
      <c r="G101" s="119">
        <f>SUM(G95:G100)</f>
        <v>0</v>
      </c>
      <c r="H101" s="120"/>
      <c r="I101" s="121">
        <f>SUM(I95:I100)</f>
        <v>0</v>
      </c>
      <c r="J101" s="122"/>
      <c r="K101" s="121">
        <f>SUM(K95:K100)</f>
        <v>-0.18359999999995574</v>
      </c>
      <c r="O101" s="94"/>
      <c r="X101" s="123">
        <f>K101</f>
        <v>-0.18359999999995574</v>
      </c>
      <c r="Y101" s="123">
        <f>I101</f>
        <v>0</v>
      </c>
      <c r="Z101" s="124">
        <f>G101</f>
        <v>0</v>
      </c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25"/>
      <c r="BB101" s="125"/>
      <c r="BC101" s="125"/>
      <c r="BD101" s="125"/>
      <c r="BE101" s="125"/>
      <c r="BF101" s="125"/>
      <c r="BG101" s="104"/>
      <c r="BH101" s="104"/>
      <c r="BI101" s="104"/>
      <c r="BJ101" s="104"/>
      <c r="BK101" s="104"/>
    </row>
    <row r="102" spans="1:104" ht="14.25" customHeight="1" x14ac:dyDescent="0.2">
      <c r="A102" s="86" t="s">
        <v>27</v>
      </c>
      <c r="B102" s="87" t="s">
        <v>96</v>
      </c>
      <c r="C102" s="88" t="s">
        <v>97</v>
      </c>
      <c r="D102" s="89"/>
      <c r="E102" s="90"/>
      <c r="F102" s="90"/>
      <c r="G102" s="91"/>
      <c r="H102" s="92"/>
      <c r="I102" s="93"/>
      <c r="J102" s="92"/>
      <c r="K102" s="93"/>
      <c r="O102" s="94"/>
    </row>
    <row r="103" spans="1:104" x14ac:dyDescent="0.2">
      <c r="A103" s="95">
        <v>14</v>
      </c>
      <c r="B103" s="96" t="s">
        <v>98</v>
      </c>
      <c r="C103" s="97" t="s">
        <v>99</v>
      </c>
      <c r="D103" s="98" t="s">
        <v>100</v>
      </c>
      <c r="E103" s="99">
        <v>0.57892508499998097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/>
      <c r="K103" s="103">
        <f>E103*J103</f>
        <v>0</v>
      </c>
      <c r="O103" s="94"/>
      <c r="Z103" s="104"/>
      <c r="AA103" s="104">
        <v>7</v>
      </c>
      <c r="AB103" s="104">
        <v>1</v>
      </c>
      <c r="AC103" s="104">
        <v>2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7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96</v>
      </c>
      <c r="C104" s="116" t="s">
        <v>97</v>
      </c>
      <c r="D104" s="117"/>
      <c r="E104" s="118"/>
      <c r="F104" s="118"/>
      <c r="G104" s="119">
        <f>SUM(G102:G103)</f>
        <v>0</v>
      </c>
      <c r="H104" s="120"/>
      <c r="I104" s="121">
        <f>SUM(I102:I103)</f>
        <v>0</v>
      </c>
      <c r="J104" s="122"/>
      <c r="K104" s="121">
        <f>SUM(K102:K103)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ht="14.25" customHeight="1" x14ac:dyDescent="0.2">
      <c r="A105" s="86" t="s">
        <v>27</v>
      </c>
      <c r="B105" s="87" t="s">
        <v>101</v>
      </c>
      <c r="C105" s="88" t="s">
        <v>102</v>
      </c>
      <c r="D105" s="89"/>
      <c r="E105" s="90"/>
      <c r="F105" s="90"/>
      <c r="G105" s="91"/>
      <c r="H105" s="92"/>
      <c r="I105" s="93"/>
      <c r="J105" s="92"/>
      <c r="K105" s="93"/>
      <c r="O105" s="94"/>
    </row>
    <row r="106" spans="1:104" x14ac:dyDescent="0.2">
      <c r="A106" s="95">
        <v>15</v>
      </c>
      <c r="B106" s="96" t="s">
        <v>103</v>
      </c>
      <c r="C106" s="97" t="s">
        <v>104</v>
      </c>
      <c r="D106" s="98" t="s">
        <v>51</v>
      </c>
      <c r="E106" s="99">
        <v>4.1050000000000004</v>
      </c>
      <c r="F106" s="100"/>
      <c r="G106" s="101">
        <f>E106*F106</f>
        <v>0</v>
      </c>
      <c r="H106" s="102">
        <v>3.9999999999984499E-5</v>
      </c>
      <c r="I106" s="103">
        <f>E106*H106</f>
        <v>1.6419999999993639E-4</v>
      </c>
      <c r="J106" s="102">
        <v>0</v>
      </c>
      <c r="K106" s="103">
        <f>E106*J106</f>
        <v>0</v>
      </c>
      <c r="O106" s="94"/>
      <c r="Z106" s="104"/>
      <c r="AA106" s="104">
        <v>1</v>
      </c>
      <c r="AB106" s="104">
        <v>7</v>
      </c>
      <c r="AC106" s="104">
        <v>7</v>
      </c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  <c r="BH106" s="104"/>
      <c r="BI106" s="104"/>
      <c r="BJ106" s="104"/>
      <c r="BK106" s="104"/>
      <c r="CA106" s="104">
        <v>1</v>
      </c>
      <c r="CB106" s="104">
        <v>7</v>
      </c>
      <c r="CZ106" s="61">
        <v>2</v>
      </c>
    </row>
    <row r="107" spans="1:104" x14ac:dyDescent="0.2">
      <c r="A107" s="105"/>
      <c r="B107" s="106"/>
      <c r="C107" s="171" t="s">
        <v>44</v>
      </c>
      <c r="D107" s="172"/>
      <c r="E107" s="109">
        <v>0</v>
      </c>
      <c r="F107" s="110"/>
      <c r="G107" s="111"/>
      <c r="H107" s="112"/>
      <c r="I107" s="107"/>
      <c r="K107" s="107"/>
      <c r="M107" s="108" t="s">
        <v>44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ref="BD107:BD114" si="8">C106</f>
        <v>Spára podlaha - stěna, silikonem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1" t="s">
        <v>105</v>
      </c>
      <c r="D108" s="172"/>
      <c r="E108" s="109">
        <v>0.70499999999999996</v>
      </c>
      <c r="F108" s="110"/>
      <c r="G108" s="111"/>
      <c r="H108" s="112"/>
      <c r="I108" s="107"/>
      <c r="K108" s="107"/>
      <c r="M108" s="108" t="s">
        <v>105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8"/>
        <v>1.NP: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1" t="s">
        <v>46</v>
      </c>
      <c r="D109" s="172"/>
      <c r="E109" s="109">
        <v>0</v>
      </c>
      <c r="F109" s="110"/>
      <c r="G109" s="111"/>
      <c r="H109" s="112"/>
      <c r="I109" s="107"/>
      <c r="K109" s="107"/>
      <c r="M109" s="108" t="s">
        <v>46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8"/>
        <v>0,425+2*0,075+0,13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1" t="s">
        <v>106</v>
      </c>
      <c r="D110" s="172"/>
      <c r="E110" s="109">
        <v>0.8</v>
      </c>
      <c r="F110" s="110"/>
      <c r="G110" s="111"/>
      <c r="H110" s="112"/>
      <c r="I110" s="107"/>
      <c r="K110" s="107"/>
      <c r="M110" s="108" t="s">
        <v>106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8"/>
        <v>2.NP: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1" t="s">
        <v>107</v>
      </c>
      <c r="D111" s="172"/>
      <c r="E111" s="109">
        <v>0.9</v>
      </c>
      <c r="F111" s="110"/>
      <c r="G111" s="111"/>
      <c r="H111" s="112"/>
      <c r="I111" s="107"/>
      <c r="K111" s="107"/>
      <c r="M111" s="108" t="s">
        <v>107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8"/>
        <v>0,425+2*0,075+0,225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1" t="s">
        <v>48</v>
      </c>
      <c r="D112" s="172"/>
      <c r="E112" s="109">
        <v>0</v>
      </c>
      <c r="F112" s="110"/>
      <c r="G112" s="111"/>
      <c r="H112" s="112"/>
      <c r="I112" s="107"/>
      <c r="K112" s="107"/>
      <c r="M112" s="108" t="s">
        <v>48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 t="shared" si="8"/>
        <v>0,9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1" t="s">
        <v>106</v>
      </c>
      <c r="D113" s="172"/>
      <c r="E113" s="109">
        <v>0.8</v>
      </c>
      <c r="F113" s="110"/>
      <c r="G113" s="111"/>
      <c r="H113" s="112"/>
      <c r="I113" s="107"/>
      <c r="K113" s="107"/>
      <c r="M113" s="108" t="s">
        <v>106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 t="shared" si="8"/>
        <v>3.NP: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1" t="s">
        <v>107</v>
      </c>
      <c r="D114" s="172"/>
      <c r="E114" s="109">
        <v>0.9</v>
      </c>
      <c r="F114" s="110"/>
      <c r="G114" s="111"/>
      <c r="H114" s="112"/>
      <c r="I114" s="107"/>
      <c r="K114" s="107"/>
      <c r="M114" s="108" t="s">
        <v>107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 t="shared" si="8"/>
        <v>0,425+2*0,075+0,225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114" t="s">
        <v>30</v>
      </c>
      <c r="B115" s="115" t="s">
        <v>101</v>
      </c>
      <c r="C115" s="116" t="s">
        <v>102</v>
      </c>
      <c r="D115" s="117"/>
      <c r="E115" s="118"/>
      <c r="F115" s="118"/>
      <c r="G115" s="119">
        <f>SUM(G105:G114)</f>
        <v>0</v>
      </c>
      <c r="H115" s="120"/>
      <c r="I115" s="121">
        <f>SUM(I105:I114)</f>
        <v>1.6419999999993639E-4</v>
      </c>
      <c r="J115" s="122"/>
      <c r="K115" s="121">
        <f>SUM(K105:K114)</f>
        <v>0</v>
      </c>
      <c r="O115" s="94"/>
      <c r="X115" s="123">
        <f>K115</f>
        <v>0</v>
      </c>
      <c r="Y115" s="123">
        <f>I115</f>
        <v>1.6419999999993639E-4</v>
      </c>
      <c r="Z115" s="124">
        <f>G115</f>
        <v>0</v>
      </c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25"/>
      <c r="BB115" s="125"/>
      <c r="BC115" s="125"/>
      <c r="BD115" s="125"/>
      <c r="BE115" s="125"/>
      <c r="BF115" s="125"/>
      <c r="BG115" s="104"/>
      <c r="BH115" s="104"/>
      <c r="BI115" s="104"/>
      <c r="BJ115" s="104"/>
      <c r="BK115" s="104"/>
    </row>
    <row r="116" spans="1:104" ht="14.25" customHeight="1" x14ac:dyDescent="0.2">
      <c r="A116" s="86" t="s">
        <v>27</v>
      </c>
      <c r="B116" s="87" t="s">
        <v>108</v>
      </c>
      <c r="C116" s="88" t="s">
        <v>109</v>
      </c>
      <c r="D116" s="89"/>
      <c r="E116" s="90"/>
      <c r="F116" s="90"/>
      <c r="G116" s="91"/>
      <c r="H116" s="92"/>
      <c r="I116" s="93"/>
      <c r="J116" s="92"/>
      <c r="K116" s="93"/>
      <c r="O116" s="94"/>
    </row>
    <row r="117" spans="1:104" x14ac:dyDescent="0.2">
      <c r="A117" s="95">
        <v>16</v>
      </c>
      <c r="B117" s="96" t="s">
        <v>110</v>
      </c>
      <c r="C117" s="97" t="s">
        <v>111</v>
      </c>
      <c r="D117" s="98" t="s">
        <v>29</v>
      </c>
      <c r="E117" s="99">
        <v>2.7</v>
      </c>
      <c r="F117" s="100"/>
      <c r="G117" s="101">
        <f>E117*F117</f>
        <v>0</v>
      </c>
      <c r="H117" s="102">
        <v>4.5500000000018304E-3</v>
      </c>
      <c r="I117" s="103">
        <f>E117*H117</f>
        <v>1.2285000000004943E-2</v>
      </c>
      <c r="J117" s="102">
        <v>0</v>
      </c>
      <c r="K117" s="103">
        <f>E117*J117</f>
        <v>0</v>
      </c>
      <c r="O117" s="94"/>
      <c r="Z117" s="104"/>
      <c r="AA117" s="104">
        <v>1</v>
      </c>
      <c r="AB117" s="104">
        <v>7</v>
      </c>
      <c r="AC117" s="104">
        <v>7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1</v>
      </c>
      <c r="CB117" s="104">
        <v>7</v>
      </c>
      <c r="CZ117" s="61">
        <v>2</v>
      </c>
    </row>
    <row r="118" spans="1:104" x14ac:dyDescent="0.2">
      <c r="A118" s="105"/>
      <c r="B118" s="106"/>
      <c r="C118" s="171" t="s">
        <v>46</v>
      </c>
      <c r="D118" s="172"/>
      <c r="E118" s="109">
        <v>0</v>
      </c>
      <c r="F118" s="110"/>
      <c r="G118" s="111"/>
      <c r="H118" s="112"/>
      <c r="I118" s="107"/>
      <c r="K118" s="107"/>
      <c r="M118" s="108" t="s">
        <v>46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Montáž obkladů stěn, porovin.,tmel, 20x20,30x15 cm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1" t="s">
        <v>66</v>
      </c>
      <c r="D119" s="172"/>
      <c r="E119" s="109">
        <v>1.35</v>
      </c>
      <c r="F119" s="110"/>
      <c r="G119" s="111"/>
      <c r="H119" s="112"/>
      <c r="I119" s="107"/>
      <c r="K119" s="107"/>
      <c r="M119" s="108" t="s">
        <v>66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1" t="s">
        <v>48</v>
      </c>
      <c r="D120" s="172"/>
      <c r="E120" s="109">
        <v>0</v>
      </c>
      <c r="F120" s="110"/>
      <c r="G120" s="111"/>
      <c r="H120" s="112"/>
      <c r="I120" s="107"/>
      <c r="K120" s="107"/>
      <c r="M120" s="108" t="s">
        <v>48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>C119</f>
        <v>0,9*1,5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1" t="s">
        <v>66</v>
      </c>
      <c r="D121" s="172"/>
      <c r="E121" s="109">
        <v>1.35</v>
      </c>
      <c r="F121" s="110"/>
      <c r="G121" s="111"/>
      <c r="H121" s="112"/>
      <c r="I121" s="107"/>
      <c r="K121" s="107"/>
      <c r="M121" s="108" t="s">
        <v>66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17</v>
      </c>
      <c r="B122" s="96" t="s">
        <v>112</v>
      </c>
      <c r="C122" s="97" t="s">
        <v>113</v>
      </c>
      <c r="D122" s="98" t="s">
        <v>29</v>
      </c>
      <c r="E122" s="99">
        <v>2.754</v>
      </c>
      <c r="F122" s="100"/>
      <c r="G122" s="101">
        <f>E122*F122</f>
        <v>0</v>
      </c>
      <c r="H122" s="102">
        <v>1.2200000000007099E-2</v>
      </c>
      <c r="I122" s="103">
        <f>E122*H122</f>
        <v>3.3598800000019552E-2</v>
      </c>
      <c r="J122" s="102"/>
      <c r="K122" s="103">
        <f>E122*J122</f>
        <v>0</v>
      </c>
      <c r="O122" s="94"/>
      <c r="Z122" s="104"/>
      <c r="AA122" s="104">
        <v>3</v>
      </c>
      <c r="AB122" s="104">
        <v>7</v>
      </c>
      <c r="AC122" s="104">
        <v>597813600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3</v>
      </c>
      <c r="CB122" s="104">
        <v>7</v>
      </c>
      <c r="CZ122" s="61">
        <v>2</v>
      </c>
    </row>
    <row r="123" spans="1:104" x14ac:dyDescent="0.2">
      <c r="A123" s="105"/>
      <c r="B123" s="106"/>
      <c r="C123" s="171" t="s">
        <v>114</v>
      </c>
      <c r="D123" s="172"/>
      <c r="E123" s="109">
        <v>2.754</v>
      </c>
      <c r="F123" s="110"/>
      <c r="G123" s="111"/>
      <c r="H123" s="112"/>
      <c r="I123" s="107"/>
      <c r="K123" s="107"/>
      <c r="M123" s="108" t="s">
        <v>114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Obkládačka 20x20 bílá mat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95">
        <v>18</v>
      </c>
      <c r="B124" s="96" t="s">
        <v>115</v>
      </c>
      <c r="C124" s="97" t="s">
        <v>116</v>
      </c>
      <c r="D124" s="98" t="s">
        <v>100</v>
      </c>
      <c r="E124" s="99">
        <v>4.5883800000024497E-2</v>
      </c>
      <c r="F124" s="100"/>
      <c r="G124" s="101">
        <f>E124*F124</f>
        <v>0</v>
      </c>
      <c r="H124" s="102">
        <v>0</v>
      </c>
      <c r="I124" s="103">
        <f>E124*H124</f>
        <v>0</v>
      </c>
      <c r="J124" s="102"/>
      <c r="K124" s="103">
        <f>E124*J124</f>
        <v>0</v>
      </c>
      <c r="O124" s="94"/>
      <c r="Z124" s="104"/>
      <c r="AA124" s="104">
        <v>7</v>
      </c>
      <c r="AB124" s="104">
        <v>1001</v>
      </c>
      <c r="AC124" s="104">
        <v>5</v>
      </c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04"/>
      <c r="BE124" s="104"/>
      <c r="BF124" s="104"/>
      <c r="BG124" s="104"/>
      <c r="BH124" s="104"/>
      <c r="BI124" s="104"/>
      <c r="BJ124" s="104"/>
      <c r="BK124" s="104"/>
      <c r="CA124" s="104">
        <v>7</v>
      </c>
      <c r="CB124" s="104">
        <v>1001</v>
      </c>
      <c r="CZ124" s="61">
        <v>2</v>
      </c>
    </row>
    <row r="125" spans="1:104" x14ac:dyDescent="0.2">
      <c r="A125" s="114" t="s">
        <v>30</v>
      </c>
      <c r="B125" s="115" t="s">
        <v>108</v>
      </c>
      <c r="C125" s="116" t="s">
        <v>109</v>
      </c>
      <c r="D125" s="117"/>
      <c r="E125" s="118"/>
      <c r="F125" s="118"/>
      <c r="G125" s="119">
        <f>SUM(G116:G124)</f>
        <v>0</v>
      </c>
      <c r="H125" s="120"/>
      <c r="I125" s="121">
        <f>SUM(I116:I124)</f>
        <v>4.5883800000024497E-2</v>
      </c>
      <c r="J125" s="122"/>
      <c r="K125" s="121">
        <f>SUM(K116:K124)</f>
        <v>0</v>
      </c>
      <c r="O125" s="94"/>
      <c r="X125" s="123">
        <f>K125</f>
        <v>0</v>
      </c>
      <c r="Y125" s="123">
        <f>I125</f>
        <v>4.5883800000024497E-2</v>
      </c>
      <c r="Z125" s="124">
        <f>G125</f>
        <v>0</v>
      </c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25"/>
      <c r="BB125" s="125"/>
      <c r="BC125" s="125"/>
      <c r="BD125" s="125"/>
      <c r="BE125" s="125"/>
      <c r="BF125" s="125"/>
      <c r="BG125" s="104"/>
      <c r="BH125" s="104"/>
      <c r="BI125" s="104"/>
      <c r="BJ125" s="104"/>
      <c r="BK125" s="104"/>
    </row>
    <row r="126" spans="1:104" ht="14.25" customHeight="1" x14ac:dyDescent="0.2">
      <c r="A126" s="86" t="s">
        <v>27</v>
      </c>
      <c r="B126" s="87" t="s">
        <v>117</v>
      </c>
      <c r="C126" s="88" t="s">
        <v>118</v>
      </c>
      <c r="D126" s="89"/>
      <c r="E126" s="90"/>
      <c r="F126" s="90"/>
      <c r="G126" s="91"/>
      <c r="H126" s="92"/>
      <c r="I126" s="93"/>
      <c r="J126" s="92"/>
      <c r="K126" s="93"/>
      <c r="O126" s="94"/>
    </row>
    <row r="127" spans="1:104" x14ac:dyDescent="0.2">
      <c r="A127" s="95">
        <v>19</v>
      </c>
      <c r="B127" s="96" t="s">
        <v>119</v>
      </c>
      <c r="C127" s="97" t="s">
        <v>120</v>
      </c>
      <c r="D127" s="98" t="s">
        <v>29</v>
      </c>
      <c r="E127" s="99">
        <v>18.570699999999999</v>
      </c>
      <c r="F127" s="100"/>
      <c r="G127" s="101">
        <f>E127*F127</f>
        <v>0</v>
      </c>
      <c r="H127" s="102">
        <v>1.2999999999996299E-4</v>
      </c>
      <c r="I127" s="103">
        <f>E127*H127</f>
        <v>2.4141909999993126E-3</v>
      </c>
      <c r="J127" s="102">
        <v>0</v>
      </c>
      <c r="K127" s="103">
        <f>E127*J127</f>
        <v>0</v>
      </c>
      <c r="O127" s="94"/>
      <c r="Z127" s="104"/>
      <c r="AA127" s="104">
        <v>1</v>
      </c>
      <c r="AB127" s="104">
        <v>7</v>
      </c>
      <c r="AC127" s="104">
        <v>7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7</v>
      </c>
      <c r="CZ127" s="61">
        <v>2</v>
      </c>
    </row>
    <row r="128" spans="1:104" x14ac:dyDescent="0.2">
      <c r="A128" s="105"/>
      <c r="B128" s="106"/>
      <c r="C128" s="171" t="s">
        <v>44</v>
      </c>
      <c r="D128" s="172"/>
      <c r="E128" s="109">
        <v>0</v>
      </c>
      <c r="F128" s="110"/>
      <c r="G128" s="111"/>
      <c r="H128" s="112"/>
      <c r="I128" s="107"/>
      <c r="K128" s="107"/>
      <c r="M128" s="108" t="s">
        <v>44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ref="BD128:BD138" si="9">C127</f>
        <v>Penetrace podkladu protiplísňová 1x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1" t="s">
        <v>58</v>
      </c>
      <c r="D129" s="172"/>
      <c r="E129" s="109">
        <v>1.8683000000000001</v>
      </c>
      <c r="F129" s="110"/>
      <c r="G129" s="111"/>
      <c r="H129" s="112"/>
      <c r="I129" s="107"/>
      <c r="K129" s="107"/>
      <c r="M129" s="108" t="s">
        <v>58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9"/>
        <v>1.NP: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1" t="s">
        <v>121</v>
      </c>
      <c r="D130" s="172"/>
      <c r="E130" s="109">
        <v>3.0024999999999999</v>
      </c>
      <c r="F130" s="110"/>
      <c r="G130" s="111"/>
      <c r="H130" s="112"/>
      <c r="I130" s="107"/>
      <c r="K130" s="107"/>
      <c r="M130" s="108" t="s">
        <v>121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9"/>
        <v>2,65*(0,425+2*0,075+0,13)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1" t="s">
        <v>46</v>
      </c>
      <c r="D131" s="172"/>
      <c r="E131" s="109">
        <v>0</v>
      </c>
      <c r="F131" s="110"/>
      <c r="G131" s="111"/>
      <c r="H131" s="112"/>
      <c r="I131" s="107"/>
      <c r="K131" s="107"/>
      <c r="M131" s="108" t="s">
        <v>46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 t="shared" si="9"/>
        <v>0,5*(2*2,65+0,425+2*0,075+0,13)</v>
      </c>
      <c r="BE131" s="104"/>
      <c r="BF131" s="104"/>
      <c r="BG131" s="104"/>
      <c r="BH131" s="104"/>
      <c r="BI131" s="104"/>
      <c r="BJ131" s="104"/>
      <c r="BK131" s="104"/>
    </row>
    <row r="132" spans="1:104" x14ac:dyDescent="0.2">
      <c r="A132" s="105"/>
      <c r="B132" s="106"/>
      <c r="C132" s="171" t="s">
        <v>59</v>
      </c>
      <c r="D132" s="172"/>
      <c r="E132" s="109">
        <v>2</v>
      </c>
      <c r="F132" s="110"/>
      <c r="G132" s="111"/>
      <c r="H132" s="112"/>
      <c r="I132" s="107"/>
      <c r="K132" s="107"/>
      <c r="M132" s="108" t="s">
        <v>59</v>
      </c>
      <c r="O132" s="9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13" t="str">
        <f t="shared" si="9"/>
        <v>2.NP:</v>
      </c>
      <c r="BE132" s="104"/>
      <c r="BF132" s="104"/>
      <c r="BG132" s="104"/>
      <c r="BH132" s="104"/>
      <c r="BI132" s="104"/>
      <c r="BJ132" s="104"/>
      <c r="BK132" s="104"/>
    </row>
    <row r="133" spans="1:104" x14ac:dyDescent="0.2">
      <c r="A133" s="105"/>
      <c r="B133" s="106"/>
      <c r="C133" s="171" t="s">
        <v>122</v>
      </c>
      <c r="D133" s="172"/>
      <c r="E133" s="109">
        <v>2.9</v>
      </c>
      <c r="F133" s="110"/>
      <c r="G133" s="111"/>
      <c r="H133" s="112"/>
      <c r="I133" s="107"/>
      <c r="K133" s="107"/>
      <c r="M133" s="108" t="s">
        <v>122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 t="shared" si="9"/>
        <v>2,5*(0,425+2*0,075+0,225)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1" t="s">
        <v>123</v>
      </c>
      <c r="D134" s="172"/>
      <c r="E134" s="109">
        <v>1.95</v>
      </c>
      <c r="F134" s="110"/>
      <c r="G134" s="111"/>
      <c r="H134" s="112"/>
      <c r="I134" s="107"/>
      <c r="K134" s="107"/>
      <c r="M134" s="108" t="s">
        <v>123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 t="shared" si="9"/>
        <v>0,5*(2*2,5+0,425+2*0,075+0,225)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1" t="s">
        <v>48</v>
      </c>
      <c r="D135" s="172"/>
      <c r="E135" s="109">
        <v>0</v>
      </c>
      <c r="F135" s="110"/>
      <c r="G135" s="111"/>
      <c r="H135" s="112"/>
      <c r="I135" s="107"/>
      <c r="K135" s="107"/>
      <c r="M135" s="108" t="s">
        <v>48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 t="shared" si="9"/>
        <v>0,5*(0,9+2*1,5)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1" t="s">
        <v>59</v>
      </c>
      <c r="D136" s="172"/>
      <c r="E136" s="109">
        <v>2</v>
      </c>
      <c r="F136" s="110"/>
      <c r="G136" s="111"/>
      <c r="H136" s="112"/>
      <c r="I136" s="107"/>
      <c r="K136" s="107"/>
      <c r="M136" s="108" t="s">
        <v>59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 t="shared" si="9"/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105"/>
      <c r="B137" s="106"/>
      <c r="C137" s="171" t="s">
        <v>122</v>
      </c>
      <c r="D137" s="172"/>
      <c r="E137" s="109">
        <v>2.9</v>
      </c>
      <c r="F137" s="110"/>
      <c r="G137" s="111"/>
      <c r="H137" s="112"/>
      <c r="I137" s="107"/>
      <c r="K137" s="107"/>
      <c r="M137" s="108" t="s">
        <v>122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 t="shared" si="9"/>
        <v>2,5*(0,425+2*0,075+0,225)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105"/>
      <c r="B138" s="106"/>
      <c r="C138" s="171" t="s">
        <v>123</v>
      </c>
      <c r="D138" s="172"/>
      <c r="E138" s="109">
        <v>1.95</v>
      </c>
      <c r="F138" s="110"/>
      <c r="G138" s="111"/>
      <c r="H138" s="112"/>
      <c r="I138" s="107"/>
      <c r="K138" s="107"/>
      <c r="M138" s="108" t="s">
        <v>123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 t="shared" si="9"/>
        <v>0,5*(2*2,5+0,425+2*0,075+0,225)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95">
        <v>20</v>
      </c>
      <c r="B139" s="96" t="s">
        <v>124</v>
      </c>
      <c r="C139" s="97" t="s">
        <v>125</v>
      </c>
      <c r="D139" s="98" t="s">
        <v>29</v>
      </c>
      <c r="E139" s="99">
        <v>18.570699999999999</v>
      </c>
      <c r="F139" s="100"/>
      <c r="G139" s="101">
        <f>E139*F139</f>
        <v>0</v>
      </c>
      <c r="H139" s="102">
        <v>1.5000000000009499E-4</v>
      </c>
      <c r="I139" s="103">
        <f>E139*H139</f>
        <v>2.7856050000017638E-3</v>
      </c>
      <c r="J139" s="102">
        <v>0</v>
      </c>
      <c r="K139" s="103">
        <f>E139*J139</f>
        <v>0</v>
      </c>
      <c r="O139" s="94"/>
      <c r="Z139" s="104"/>
      <c r="AA139" s="104">
        <v>1</v>
      </c>
      <c r="AB139" s="104">
        <v>7</v>
      </c>
      <c r="AC139" s="104">
        <v>7</v>
      </c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04"/>
      <c r="BE139" s="104"/>
      <c r="BF139" s="104"/>
      <c r="BG139" s="104"/>
      <c r="BH139" s="104"/>
      <c r="BI139" s="104"/>
      <c r="BJ139" s="104"/>
      <c r="BK139" s="104"/>
      <c r="CA139" s="104">
        <v>1</v>
      </c>
      <c r="CB139" s="104">
        <v>7</v>
      </c>
      <c r="CZ139" s="61">
        <v>2</v>
      </c>
    </row>
    <row r="140" spans="1:104" x14ac:dyDescent="0.2">
      <c r="A140" s="114" t="s">
        <v>30</v>
      </c>
      <c r="B140" s="115" t="s">
        <v>117</v>
      </c>
      <c r="C140" s="116" t="s">
        <v>118</v>
      </c>
      <c r="D140" s="117"/>
      <c r="E140" s="118"/>
      <c r="F140" s="118"/>
      <c r="G140" s="119">
        <f>SUM(G126:G139)</f>
        <v>0</v>
      </c>
      <c r="H140" s="120"/>
      <c r="I140" s="121">
        <f>SUM(I126:I139)</f>
        <v>5.1997960000010768E-3</v>
      </c>
      <c r="J140" s="122"/>
      <c r="K140" s="121">
        <f>SUM(K126:K139)</f>
        <v>0</v>
      </c>
      <c r="O140" s="94"/>
      <c r="X140" s="123">
        <f>K140</f>
        <v>0</v>
      </c>
      <c r="Y140" s="123">
        <f>I140</f>
        <v>5.1997960000010768E-3</v>
      </c>
      <c r="Z140" s="124">
        <f>G140</f>
        <v>0</v>
      </c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25"/>
      <c r="BB140" s="125"/>
      <c r="BC140" s="125"/>
      <c r="BD140" s="125"/>
      <c r="BE140" s="125"/>
      <c r="BF140" s="125"/>
      <c r="BG140" s="104"/>
      <c r="BH140" s="104"/>
      <c r="BI140" s="104"/>
      <c r="BJ140" s="104"/>
      <c r="BK140" s="104"/>
    </row>
    <row r="141" spans="1:104" ht="14.25" customHeight="1" x14ac:dyDescent="0.2">
      <c r="A141" s="86" t="s">
        <v>27</v>
      </c>
      <c r="B141" s="87" t="s">
        <v>126</v>
      </c>
      <c r="C141" s="88" t="s">
        <v>127</v>
      </c>
      <c r="D141" s="89"/>
      <c r="E141" s="90"/>
      <c r="F141" s="90"/>
      <c r="G141" s="91"/>
      <c r="H141" s="92"/>
      <c r="I141" s="93"/>
      <c r="J141" s="92"/>
      <c r="K141" s="93"/>
      <c r="O141" s="94"/>
    </row>
    <row r="142" spans="1:104" x14ac:dyDescent="0.2">
      <c r="A142" s="95">
        <v>21</v>
      </c>
      <c r="B142" s="96" t="s">
        <v>128</v>
      </c>
      <c r="C142" s="97" t="s">
        <v>129</v>
      </c>
      <c r="D142" s="98" t="s">
        <v>100</v>
      </c>
      <c r="E142" s="99">
        <v>0.94713350000045404</v>
      </c>
      <c r="F142" s="100"/>
      <c r="G142" s="101">
        <f t="shared" ref="G142:G149" si="10">E142*F142</f>
        <v>0</v>
      </c>
      <c r="H142" s="102">
        <v>0</v>
      </c>
      <c r="I142" s="103">
        <f t="shared" ref="I142:I149" si="11">E142*H142</f>
        <v>0</v>
      </c>
      <c r="J142" s="102"/>
      <c r="K142" s="103">
        <f t="shared" ref="K142:K149" si="12">E142*J142</f>
        <v>0</v>
      </c>
      <c r="O142" s="94"/>
      <c r="Z142" s="104"/>
      <c r="AA142" s="104">
        <v>8</v>
      </c>
      <c r="AB142" s="104">
        <v>0</v>
      </c>
      <c r="AC142" s="104">
        <v>3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8</v>
      </c>
      <c r="CB142" s="104">
        <v>0</v>
      </c>
      <c r="CZ142" s="61">
        <v>1</v>
      </c>
    </row>
    <row r="143" spans="1:104" x14ac:dyDescent="0.2">
      <c r="A143" s="95">
        <v>22</v>
      </c>
      <c r="B143" s="96" t="s">
        <v>130</v>
      </c>
      <c r="C143" s="97" t="s">
        <v>131</v>
      </c>
      <c r="D143" s="98" t="s">
        <v>100</v>
      </c>
      <c r="E143" s="99">
        <v>0.47356675000022702</v>
      </c>
      <c r="F143" s="100"/>
      <c r="G143" s="101">
        <f t="shared" si="10"/>
        <v>0</v>
      </c>
      <c r="H143" s="102">
        <v>0</v>
      </c>
      <c r="I143" s="103">
        <f t="shared" si="11"/>
        <v>0</v>
      </c>
      <c r="J143" s="102"/>
      <c r="K143" s="103">
        <f t="shared" si="12"/>
        <v>0</v>
      </c>
      <c r="O143" s="94"/>
      <c r="Z143" s="104"/>
      <c r="AA143" s="104">
        <v>8</v>
      </c>
      <c r="AB143" s="104">
        <v>0</v>
      </c>
      <c r="AC143" s="104">
        <v>3</v>
      </c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04"/>
      <c r="BE143" s="104"/>
      <c r="BF143" s="104"/>
      <c r="BG143" s="104"/>
      <c r="BH143" s="104"/>
      <c r="BI143" s="104"/>
      <c r="BJ143" s="104"/>
      <c r="BK143" s="104"/>
      <c r="CA143" s="104">
        <v>8</v>
      </c>
      <c r="CB143" s="104">
        <v>0</v>
      </c>
      <c r="CZ143" s="61">
        <v>1</v>
      </c>
    </row>
    <row r="144" spans="1:104" x14ac:dyDescent="0.2">
      <c r="A144" s="95">
        <v>23</v>
      </c>
      <c r="B144" s="96" t="s">
        <v>132</v>
      </c>
      <c r="C144" s="97" t="s">
        <v>133</v>
      </c>
      <c r="D144" s="98" t="s">
        <v>100</v>
      </c>
      <c r="E144" s="99">
        <v>0.94713350000045404</v>
      </c>
      <c r="F144" s="100"/>
      <c r="G144" s="101">
        <f t="shared" si="10"/>
        <v>0</v>
      </c>
      <c r="H144" s="102">
        <v>0</v>
      </c>
      <c r="I144" s="103">
        <f t="shared" si="11"/>
        <v>0</v>
      </c>
      <c r="J144" s="102"/>
      <c r="K144" s="103">
        <f t="shared" si="12"/>
        <v>0</v>
      </c>
      <c r="O144" s="94"/>
      <c r="Z144" s="104"/>
      <c r="AA144" s="104">
        <v>8</v>
      </c>
      <c r="AB144" s="104">
        <v>0</v>
      </c>
      <c r="AC144" s="104">
        <v>3</v>
      </c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04"/>
      <c r="BE144" s="104"/>
      <c r="BF144" s="104"/>
      <c r="BG144" s="104"/>
      <c r="BH144" s="104"/>
      <c r="BI144" s="104"/>
      <c r="BJ144" s="104"/>
      <c r="BK144" s="104"/>
      <c r="CA144" s="104">
        <v>8</v>
      </c>
      <c r="CB144" s="104">
        <v>0</v>
      </c>
      <c r="CZ144" s="61">
        <v>1</v>
      </c>
    </row>
    <row r="145" spans="1:104" x14ac:dyDescent="0.2">
      <c r="A145" s="95">
        <v>24</v>
      </c>
      <c r="B145" s="96" t="s">
        <v>134</v>
      </c>
      <c r="C145" s="97" t="s">
        <v>135</v>
      </c>
      <c r="D145" s="98" t="s">
        <v>100</v>
      </c>
      <c r="E145" s="99">
        <v>0.94713350000045404</v>
      </c>
      <c r="F145" s="100"/>
      <c r="G145" s="101">
        <f t="shared" si="10"/>
        <v>0</v>
      </c>
      <c r="H145" s="102">
        <v>0</v>
      </c>
      <c r="I145" s="103">
        <f t="shared" si="11"/>
        <v>0</v>
      </c>
      <c r="J145" s="102"/>
      <c r="K145" s="103">
        <f t="shared" si="12"/>
        <v>0</v>
      </c>
      <c r="O145" s="94"/>
      <c r="Z145" s="104"/>
      <c r="AA145" s="104">
        <v>8</v>
      </c>
      <c r="AB145" s="104">
        <v>0</v>
      </c>
      <c r="AC145" s="104">
        <v>3</v>
      </c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04"/>
      <c r="BE145" s="104"/>
      <c r="BF145" s="104"/>
      <c r="BG145" s="104"/>
      <c r="BH145" s="104"/>
      <c r="BI145" s="104"/>
      <c r="BJ145" s="104"/>
      <c r="BK145" s="104"/>
      <c r="CA145" s="104">
        <v>8</v>
      </c>
      <c r="CB145" s="104">
        <v>0</v>
      </c>
      <c r="CZ145" s="61">
        <v>1</v>
      </c>
    </row>
    <row r="146" spans="1:104" x14ac:dyDescent="0.2">
      <c r="A146" s="95">
        <v>25</v>
      </c>
      <c r="B146" s="96" t="s">
        <v>136</v>
      </c>
      <c r="C146" s="97" t="s">
        <v>137</v>
      </c>
      <c r="D146" s="98" t="s">
        <v>100</v>
      </c>
      <c r="E146" s="99">
        <v>5.68280100000272</v>
      </c>
      <c r="F146" s="100"/>
      <c r="G146" s="101">
        <f t="shared" si="10"/>
        <v>0</v>
      </c>
      <c r="H146" s="102">
        <v>0</v>
      </c>
      <c r="I146" s="103">
        <f t="shared" si="11"/>
        <v>0</v>
      </c>
      <c r="J146" s="102"/>
      <c r="K146" s="103">
        <f t="shared" si="12"/>
        <v>0</v>
      </c>
      <c r="O146" s="94"/>
      <c r="Z146" s="104"/>
      <c r="AA146" s="104">
        <v>8</v>
      </c>
      <c r="AB146" s="104">
        <v>0</v>
      </c>
      <c r="AC146" s="104">
        <v>3</v>
      </c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04"/>
      <c r="BE146" s="104"/>
      <c r="BF146" s="104"/>
      <c r="BG146" s="104"/>
      <c r="BH146" s="104"/>
      <c r="BI146" s="104"/>
      <c r="BJ146" s="104"/>
      <c r="BK146" s="104"/>
      <c r="CA146" s="104">
        <v>8</v>
      </c>
      <c r="CB146" s="104">
        <v>0</v>
      </c>
      <c r="CZ146" s="61">
        <v>1</v>
      </c>
    </row>
    <row r="147" spans="1:104" x14ac:dyDescent="0.2">
      <c r="A147" s="95">
        <v>26</v>
      </c>
      <c r="B147" s="96" t="s">
        <v>138</v>
      </c>
      <c r="C147" s="97" t="s">
        <v>139</v>
      </c>
      <c r="D147" s="98" t="s">
        <v>100</v>
      </c>
      <c r="E147" s="99">
        <v>0.94713350000045404</v>
      </c>
      <c r="F147" s="100"/>
      <c r="G147" s="101">
        <f t="shared" si="10"/>
        <v>0</v>
      </c>
      <c r="H147" s="102">
        <v>0</v>
      </c>
      <c r="I147" s="103">
        <f t="shared" si="11"/>
        <v>0</v>
      </c>
      <c r="J147" s="102"/>
      <c r="K147" s="103">
        <f t="shared" si="12"/>
        <v>0</v>
      </c>
      <c r="O147" s="94"/>
      <c r="Z147" s="104"/>
      <c r="AA147" s="104">
        <v>8</v>
      </c>
      <c r="AB147" s="104">
        <v>0</v>
      </c>
      <c r="AC147" s="104">
        <v>3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8</v>
      </c>
      <c r="CB147" s="104">
        <v>0</v>
      </c>
      <c r="CZ147" s="61">
        <v>1</v>
      </c>
    </row>
    <row r="148" spans="1:104" x14ac:dyDescent="0.2">
      <c r="A148" s="95">
        <v>27</v>
      </c>
      <c r="B148" s="96" t="s">
        <v>140</v>
      </c>
      <c r="C148" s="97" t="s">
        <v>141</v>
      </c>
      <c r="D148" s="98" t="s">
        <v>100</v>
      </c>
      <c r="E148" s="99">
        <v>0.94713350000045404</v>
      </c>
      <c r="F148" s="100"/>
      <c r="G148" s="101">
        <f t="shared" si="10"/>
        <v>0</v>
      </c>
      <c r="H148" s="102">
        <v>0</v>
      </c>
      <c r="I148" s="103">
        <f t="shared" si="11"/>
        <v>0</v>
      </c>
      <c r="J148" s="102"/>
      <c r="K148" s="103">
        <f t="shared" si="12"/>
        <v>0</v>
      </c>
      <c r="O148" s="94"/>
      <c r="Z148" s="104"/>
      <c r="AA148" s="104">
        <v>8</v>
      </c>
      <c r="AB148" s="104">
        <v>0</v>
      </c>
      <c r="AC148" s="104">
        <v>3</v>
      </c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04"/>
      <c r="BE148" s="104"/>
      <c r="BF148" s="104"/>
      <c r="BG148" s="104"/>
      <c r="BH148" s="104"/>
      <c r="BI148" s="104"/>
      <c r="BJ148" s="104"/>
      <c r="BK148" s="104"/>
      <c r="CA148" s="104">
        <v>8</v>
      </c>
      <c r="CB148" s="104">
        <v>0</v>
      </c>
      <c r="CZ148" s="61">
        <v>1</v>
      </c>
    </row>
    <row r="149" spans="1:104" x14ac:dyDescent="0.2">
      <c r="A149" s="95">
        <v>28</v>
      </c>
      <c r="B149" s="96" t="s">
        <v>142</v>
      </c>
      <c r="C149" s="97" t="s">
        <v>143</v>
      </c>
      <c r="D149" s="98" t="s">
        <v>100</v>
      </c>
      <c r="E149" s="99">
        <v>0.94713350000045404</v>
      </c>
      <c r="F149" s="100"/>
      <c r="G149" s="101">
        <f t="shared" si="10"/>
        <v>0</v>
      </c>
      <c r="H149" s="102">
        <v>0</v>
      </c>
      <c r="I149" s="103">
        <f t="shared" si="11"/>
        <v>0</v>
      </c>
      <c r="J149" s="102"/>
      <c r="K149" s="103">
        <f t="shared" si="12"/>
        <v>0</v>
      </c>
      <c r="O149" s="94"/>
      <c r="Z149" s="104"/>
      <c r="AA149" s="104">
        <v>8</v>
      </c>
      <c r="AB149" s="104">
        <v>0</v>
      </c>
      <c r="AC149" s="104">
        <v>3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8</v>
      </c>
      <c r="CB149" s="104">
        <v>0</v>
      </c>
      <c r="CZ149" s="61">
        <v>1</v>
      </c>
    </row>
    <row r="150" spans="1:104" x14ac:dyDescent="0.2">
      <c r="A150" s="114" t="s">
        <v>30</v>
      </c>
      <c r="B150" s="115" t="s">
        <v>126</v>
      </c>
      <c r="C150" s="116" t="s">
        <v>127</v>
      </c>
      <c r="D150" s="117"/>
      <c r="E150" s="118"/>
      <c r="F150" s="118"/>
      <c r="G150" s="119">
        <f>SUM(G141:G149)</f>
        <v>0</v>
      </c>
      <c r="H150" s="120"/>
      <c r="I150" s="121">
        <f>SUM(I141:I149)</f>
        <v>0</v>
      </c>
      <c r="J150" s="122"/>
      <c r="K150" s="121">
        <f>SUM(K141:K149)</f>
        <v>0</v>
      </c>
      <c r="O150" s="94"/>
      <c r="X150" s="123">
        <f>K150</f>
        <v>0</v>
      </c>
      <c r="Y150" s="123">
        <f>I150</f>
        <v>0</v>
      </c>
      <c r="Z150" s="124">
        <f>G150</f>
        <v>0</v>
      </c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25"/>
      <c r="BB150" s="125"/>
      <c r="BC150" s="125"/>
      <c r="BD150" s="125"/>
      <c r="BE150" s="125"/>
      <c r="BF150" s="125"/>
      <c r="BG150" s="104"/>
      <c r="BH150" s="104"/>
      <c r="BI150" s="104"/>
      <c r="BJ150" s="104"/>
      <c r="BK150" s="104"/>
    </row>
    <row r="151" spans="1:104" x14ac:dyDescent="0.2">
      <c r="A151" s="126" t="s">
        <v>31</v>
      </c>
      <c r="B151" s="127" t="s">
        <v>32</v>
      </c>
      <c r="C151" s="128"/>
      <c r="D151" s="129"/>
      <c r="E151" s="130"/>
      <c r="F151" s="130"/>
      <c r="G151" s="131">
        <f>SUM(Z7:Z151)</f>
        <v>0</v>
      </c>
      <c r="H151" s="132"/>
      <c r="I151" s="133">
        <f>SUM(Y7:Y151)</f>
        <v>0.63017288100000657</v>
      </c>
      <c r="J151" s="132"/>
      <c r="K151" s="133">
        <f>SUM(X7:X151)</f>
        <v>-0.94713350000045105</v>
      </c>
      <c r="O151" s="94"/>
      <c r="BA151" s="134"/>
      <c r="BB151" s="134"/>
      <c r="BC151" s="134"/>
      <c r="BD151" s="134"/>
      <c r="BE151" s="134"/>
      <c r="BF151" s="134"/>
    </row>
    <row r="152" spans="1:104" x14ac:dyDescent="0.2">
      <c r="E152" s="61"/>
    </row>
    <row r="153" spans="1:104" x14ac:dyDescent="0.2">
      <c r="E153" s="61"/>
    </row>
    <row r="154" spans="1:104" x14ac:dyDescent="0.2">
      <c r="E154" s="61"/>
    </row>
    <row r="155" spans="1:104" x14ac:dyDescent="0.2">
      <c r="E155" s="61"/>
    </row>
    <row r="156" spans="1:104" x14ac:dyDescent="0.2">
      <c r="E156" s="61"/>
    </row>
    <row r="157" spans="1:104" x14ac:dyDescent="0.2">
      <c r="E157" s="61"/>
    </row>
    <row r="158" spans="1:104" x14ac:dyDescent="0.2">
      <c r="E158" s="61"/>
    </row>
    <row r="159" spans="1:104" x14ac:dyDescent="0.2">
      <c r="E159" s="61"/>
    </row>
    <row r="160" spans="1:104" x14ac:dyDescent="0.2">
      <c r="E160" s="61"/>
    </row>
    <row r="161" spans="5:5" x14ac:dyDescent="0.2">
      <c r="E161" s="61"/>
    </row>
    <row r="162" spans="5:5" x14ac:dyDescent="0.2">
      <c r="E162" s="61"/>
    </row>
    <row r="163" spans="5:5" x14ac:dyDescent="0.2">
      <c r="E163" s="61"/>
    </row>
    <row r="164" spans="5:5" x14ac:dyDescent="0.2">
      <c r="E164" s="61"/>
    </row>
    <row r="165" spans="5:5" x14ac:dyDescent="0.2">
      <c r="E165" s="61"/>
    </row>
    <row r="166" spans="5:5" x14ac:dyDescent="0.2">
      <c r="E166" s="61"/>
    </row>
    <row r="167" spans="5:5" x14ac:dyDescent="0.2">
      <c r="E167" s="61"/>
    </row>
    <row r="168" spans="5:5" x14ac:dyDescent="0.2">
      <c r="E168" s="61"/>
    </row>
    <row r="169" spans="5:5" x14ac:dyDescent="0.2">
      <c r="E169" s="61"/>
    </row>
    <row r="170" spans="5:5" x14ac:dyDescent="0.2">
      <c r="E170" s="61"/>
    </row>
    <row r="171" spans="5:5" x14ac:dyDescent="0.2">
      <c r="E171" s="61"/>
    </row>
    <row r="172" spans="5:5" x14ac:dyDescent="0.2">
      <c r="E172" s="61"/>
    </row>
    <row r="173" spans="5:5" x14ac:dyDescent="0.2">
      <c r="E173" s="61"/>
    </row>
    <row r="174" spans="5:5" x14ac:dyDescent="0.2">
      <c r="E174" s="61"/>
    </row>
    <row r="175" spans="5:5" x14ac:dyDescent="0.2">
      <c r="E175" s="61"/>
    </row>
    <row r="176" spans="5:5" x14ac:dyDescent="0.2">
      <c r="E176" s="61"/>
    </row>
    <row r="177" spans="5:5" x14ac:dyDescent="0.2">
      <c r="E177" s="61"/>
    </row>
    <row r="178" spans="5:5" x14ac:dyDescent="0.2">
      <c r="E178" s="61"/>
    </row>
    <row r="179" spans="5:5" x14ac:dyDescent="0.2">
      <c r="E179" s="61"/>
    </row>
    <row r="180" spans="5:5" x14ac:dyDescent="0.2">
      <c r="E180" s="61"/>
    </row>
    <row r="181" spans="5:5" x14ac:dyDescent="0.2">
      <c r="E181" s="61"/>
    </row>
    <row r="182" spans="5:5" x14ac:dyDescent="0.2">
      <c r="E182" s="61"/>
    </row>
    <row r="183" spans="5:5" x14ac:dyDescent="0.2">
      <c r="E183" s="61"/>
    </row>
    <row r="184" spans="5:5" x14ac:dyDescent="0.2">
      <c r="E184" s="61"/>
    </row>
    <row r="185" spans="5:5" x14ac:dyDescent="0.2">
      <c r="E185" s="61"/>
    </row>
    <row r="186" spans="5:5" x14ac:dyDescent="0.2">
      <c r="E186" s="61"/>
    </row>
    <row r="187" spans="5:5" x14ac:dyDescent="0.2">
      <c r="E187" s="61"/>
    </row>
    <row r="188" spans="5:5" x14ac:dyDescent="0.2">
      <c r="E188" s="61"/>
    </row>
    <row r="189" spans="5:5" x14ac:dyDescent="0.2">
      <c r="E189" s="61"/>
    </row>
    <row r="190" spans="5:5" x14ac:dyDescent="0.2">
      <c r="E190" s="61"/>
    </row>
    <row r="191" spans="5:5" x14ac:dyDescent="0.2">
      <c r="E191" s="61"/>
    </row>
    <row r="192" spans="5:5" x14ac:dyDescent="0.2">
      <c r="E192" s="61"/>
    </row>
    <row r="193" spans="1:7" x14ac:dyDescent="0.2">
      <c r="E193" s="61"/>
    </row>
    <row r="194" spans="1:7" x14ac:dyDescent="0.2">
      <c r="E194" s="61"/>
    </row>
    <row r="195" spans="1:7" x14ac:dyDescent="0.2">
      <c r="E195" s="61"/>
    </row>
    <row r="196" spans="1:7" x14ac:dyDescent="0.2">
      <c r="E196" s="61"/>
    </row>
    <row r="197" spans="1:7" x14ac:dyDescent="0.2">
      <c r="E197" s="61"/>
    </row>
    <row r="198" spans="1:7" x14ac:dyDescent="0.2">
      <c r="E198" s="61"/>
    </row>
    <row r="199" spans="1:7" x14ac:dyDescent="0.2">
      <c r="E199" s="61"/>
    </row>
    <row r="200" spans="1:7" x14ac:dyDescent="0.2">
      <c r="E200" s="61"/>
    </row>
    <row r="201" spans="1:7" x14ac:dyDescent="0.2">
      <c r="E201" s="61"/>
    </row>
    <row r="202" spans="1:7" x14ac:dyDescent="0.2">
      <c r="E202" s="61"/>
    </row>
    <row r="203" spans="1:7" x14ac:dyDescent="0.2">
      <c r="E203" s="61"/>
    </row>
    <row r="204" spans="1:7" x14ac:dyDescent="0.2">
      <c r="A204" s="135"/>
      <c r="B204" s="135"/>
    </row>
    <row r="205" spans="1:7" x14ac:dyDescent="0.2">
      <c r="C205" s="136"/>
      <c r="D205" s="136"/>
      <c r="E205" s="137"/>
      <c r="F205" s="136"/>
      <c r="G205" s="138"/>
    </row>
    <row r="206" spans="1:7" x14ac:dyDescent="0.2">
      <c r="A206" s="135"/>
      <c r="B206" s="135"/>
    </row>
    <row r="1123" spans="1:7" x14ac:dyDescent="0.2">
      <c r="A1123" s="139"/>
      <c r="B1123" s="140"/>
      <c r="C1123" s="141" t="s">
        <v>33</v>
      </c>
      <c r="D1123" s="142"/>
      <c r="F1123" s="80"/>
      <c r="G1123" s="107">
        <v>100000</v>
      </c>
    </row>
    <row r="1124" spans="1:7" x14ac:dyDescent="0.2">
      <c r="A1124" s="139"/>
      <c r="B1124" s="140"/>
      <c r="C1124" s="141" t="s">
        <v>34</v>
      </c>
      <c r="D1124" s="142"/>
      <c r="F1124" s="80"/>
      <c r="G1124" s="107">
        <v>100000</v>
      </c>
    </row>
    <row r="1125" spans="1:7" x14ac:dyDescent="0.2">
      <c r="A1125" s="139"/>
      <c r="B1125" s="140"/>
      <c r="C1125" s="141" t="s">
        <v>35</v>
      </c>
      <c r="D1125" s="142"/>
      <c r="F1125" s="80"/>
      <c r="G1125" s="107">
        <v>100000</v>
      </c>
    </row>
    <row r="1126" spans="1:7" x14ac:dyDescent="0.2">
      <c r="A1126" s="139"/>
      <c r="B1126" s="140"/>
      <c r="C1126" s="141" t="s">
        <v>36</v>
      </c>
      <c r="D1126" s="142"/>
      <c r="F1126" s="80"/>
      <c r="G1126" s="107">
        <v>100000</v>
      </c>
    </row>
    <row r="1127" spans="1:7" x14ac:dyDescent="0.2">
      <c r="A1127" s="139"/>
      <c r="B1127" s="140"/>
      <c r="C1127" s="141" t="s">
        <v>37</v>
      </c>
      <c r="D1127" s="142"/>
      <c r="F1127" s="80"/>
      <c r="G1127" s="107">
        <v>100000</v>
      </c>
    </row>
    <row r="1128" spans="1:7" x14ac:dyDescent="0.2">
      <c r="A1128" s="139"/>
      <c r="B1128" s="140"/>
      <c r="C1128" s="141" t="s">
        <v>38</v>
      </c>
      <c r="D1128" s="142"/>
      <c r="F1128" s="80"/>
      <c r="G1128" s="107">
        <v>100000</v>
      </c>
    </row>
    <row r="1129" spans="1:7" x14ac:dyDescent="0.2">
      <c r="A1129" s="139"/>
      <c r="B1129" s="140"/>
      <c r="C1129" s="141" t="s">
        <v>39</v>
      </c>
      <c r="D1129" s="142"/>
      <c r="F1129" s="80"/>
      <c r="G1129" s="107">
        <v>100000</v>
      </c>
    </row>
  </sheetData>
  <mergeCells count="95">
    <mergeCell ref="C13:D13"/>
    <mergeCell ref="A1:G1"/>
    <mergeCell ref="C9:D9"/>
    <mergeCell ref="C10:D10"/>
    <mergeCell ref="C11:D11"/>
    <mergeCell ref="C12:D12"/>
    <mergeCell ref="C17:D17"/>
    <mergeCell ref="C18:D18"/>
    <mergeCell ref="C19:D19"/>
    <mergeCell ref="C20:D20"/>
    <mergeCell ref="C14:D14"/>
    <mergeCell ref="C16:D16"/>
    <mergeCell ref="C33:D33"/>
    <mergeCell ref="C34:D34"/>
    <mergeCell ref="C35:D35"/>
    <mergeCell ref="C36:D36"/>
    <mergeCell ref="C21:D21"/>
    <mergeCell ref="C25:D25"/>
    <mergeCell ref="C26:D26"/>
    <mergeCell ref="C27:D27"/>
    <mergeCell ref="C28:D28"/>
    <mergeCell ref="C29:D29"/>
    <mergeCell ref="C30:D30"/>
    <mergeCell ref="C32:D32"/>
    <mergeCell ref="C42:D42"/>
    <mergeCell ref="C43:D43"/>
    <mergeCell ref="C44:D44"/>
    <mergeCell ref="C46:D46"/>
    <mergeCell ref="C37:D37"/>
    <mergeCell ref="C39:D39"/>
    <mergeCell ref="C40:D40"/>
    <mergeCell ref="C41:D41"/>
    <mergeCell ref="C52:D52"/>
    <mergeCell ref="C53:D53"/>
    <mergeCell ref="C54:D54"/>
    <mergeCell ref="C55:D55"/>
    <mergeCell ref="C47:D47"/>
    <mergeCell ref="C48:D48"/>
    <mergeCell ref="C49:D49"/>
    <mergeCell ref="C51:D51"/>
    <mergeCell ref="C74:D74"/>
    <mergeCell ref="C75:D75"/>
    <mergeCell ref="C61:D61"/>
    <mergeCell ref="C62:D62"/>
    <mergeCell ref="C63:D63"/>
    <mergeCell ref="C68:D68"/>
    <mergeCell ref="C69:D69"/>
    <mergeCell ref="C70:D70"/>
    <mergeCell ref="C72:D72"/>
    <mergeCell ref="C73:D73"/>
    <mergeCell ref="C56:D56"/>
    <mergeCell ref="C57:D57"/>
    <mergeCell ref="C58:D58"/>
    <mergeCell ref="C60:D60"/>
    <mergeCell ref="C67:D67"/>
    <mergeCell ref="C79:D79"/>
    <mergeCell ref="C80:D80"/>
    <mergeCell ref="C81:D81"/>
    <mergeCell ref="C82:D82"/>
    <mergeCell ref="C83:D83"/>
    <mergeCell ref="C84:D84"/>
    <mergeCell ref="C97:D97"/>
    <mergeCell ref="C98:D98"/>
    <mergeCell ref="C99:D99"/>
    <mergeCell ref="C100:D100"/>
    <mergeCell ref="C88:D88"/>
    <mergeCell ref="C89:D89"/>
    <mergeCell ref="C90:D90"/>
    <mergeCell ref="C91:D91"/>
    <mergeCell ref="C92:D92"/>
    <mergeCell ref="C93:D93"/>
    <mergeCell ref="C107:D107"/>
    <mergeCell ref="C108:D108"/>
    <mergeCell ref="C109:D109"/>
    <mergeCell ref="C110:D110"/>
    <mergeCell ref="C111:D111"/>
    <mergeCell ref="C112:D112"/>
    <mergeCell ref="C135:D135"/>
    <mergeCell ref="C113:D113"/>
    <mergeCell ref="C114:D114"/>
    <mergeCell ref="C118:D118"/>
    <mergeCell ref="C119:D119"/>
    <mergeCell ref="C120:D120"/>
    <mergeCell ref="C121:D121"/>
    <mergeCell ref="C123:D123"/>
    <mergeCell ref="C136:D136"/>
    <mergeCell ref="C137:D137"/>
    <mergeCell ref="C138:D138"/>
    <mergeCell ref="C128:D128"/>
    <mergeCell ref="C129:D129"/>
    <mergeCell ref="C130:D130"/>
    <mergeCell ref="C131:D131"/>
    <mergeCell ref="C132:D132"/>
    <mergeCell ref="C133:D133"/>
    <mergeCell ref="C134:D134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36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146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226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148</v>
      </c>
      <c r="C7" s="88" t="s">
        <v>149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150</v>
      </c>
      <c r="C8" s="97" t="s">
        <v>151</v>
      </c>
      <c r="D8" s="98" t="s">
        <v>51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152</v>
      </c>
      <c r="D9" s="175"/>
      <c r="E9" s="175"/>
      <c r="F9" s="175"/>
      <c r="G9" s="176"/>
      <c r="I9" s="107"/>
      <c r="K9" s="107"/>
      <c r="L9" s="108" t="s">
        <v>152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x14ac:dyDescent="0.2">
      <c r="A10" s="95">
        <v>2</v>
      </c>
      <c r="B10" s="96" t="s">
        <v>153</v>
      </c>
      <c r="C10" s="97" t="s">
        <v>154</v>
      </c>
      <c r="D10" s="98" t="s">
        <v>51</v>
      </c>
      <c r="E10" s="99">
        <v>10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152</v>
      </c>
      <c r="D11" s="175"/>
      <c r="E11" s="175"/>
      <c r="F11" s="175"/>
      <c r="G11" s="176"/>
      <c r="I11" s="107"/>
      <c r="K11" s="107"/>
      <c r="L11" s="108" t="s">
        <v>152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95">
        <v>3</v>
      </c>
      <c r="B12" s="96" t="s">
        <v>155</v>
      </c>
      <c r="C12" s="97" t="s">
        <v>156</v>
      </c>
      <c r="D12" s="98" t="s">
        <v>51</v>
      </c>
      <c r="E12" s="99">
        <v>3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152</v>
      </c>
      <c r="D13" s="175"/>
      <c r="E13" s="175"/>
      <c r="F13" s="175"/>
      <c r="G13" s="176"/>
      <c r="I13" s="107"/>
      <c r="K13" s="107"/>
      <c r="L13" s="108" t="s">
        <v>152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157</v>
      </c>
      <c r="C14" s="97" t="s">
        <v>158</v>
      </c>
      <c r="D14" s="98" t="s">
        <v>159</v>
      </c>
      <c r="E14" s="99">
        <v>2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ht="22.5" x14ac:dyDescent="0.2">
      <c r="A15" s="95">
        <v>5</v>
      </c>
      <c r="B15" s="96" t="s">
        <v>160</v>
      </c>
      <c r="C15" s="97" t="s">
        <v>161</v>
      </c>
      <c r="D15" s="98" t="s">
        <v>51</v>
      </c>
      <c r="E15" s="99">
        <v>15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7</v>
      </c>
      <c r="AC15" s="104">
        <v>7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7</v>
      </c>
      <c r="CZ15" s="61">
        <v>2</v>
      </c>
    </row>
    <row r="16" spans="1:104" x14ac:dyDescent="0.2">
      <c r="A16" s="105"/>
      <c r="B16" s="106"/>
      <c r="C16" s="174" t="s">
        <v>162</v>
      </c>
      <c r="D16" s="175"/>
      <c r="E16" s="175"/>
      <c r="F16" s="175"/>
      <c r="G16" s="176"/>
      <c r="I16" s="107"/>
      <c r="K16" s="107"/>
      <c r="L16" s="108" t="s">
        <v>162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</row>
    <row r="17" spans="1:104" x14ac:dyDescent="0.2">
      <c r="A17" s="95">
        <v>6</v>
      </c>
      <c r="B17" s="96" t="s">
        <v>163</v>
      </c>
      <c r="C17" s="97" t="s">
        <v>164</v>
      </c>
      <c r="D17" s="98" t="s">
        <v>165</v>
      </c>
      <c r="E17" s="99">
        <v>5</v>
      </c>
      <c r="F17" s="100"/>
      <c r="G17" s="101">
        <f>E17*F17</f>
        <v>0</v>
      </c>
      <c r="H17" s="102">
        <v>0</v>
      </c>
      <c r="I17" s="103">
        <f>E17*H17</f>
        <v>0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7</v>
      </c>
      <c r="AC17" s="104">
        <v>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7</v>
      </c>
      <c r="CZ17" s="61">
        <v>2</v>
      </c>
    </row>
    <row r="18" spans="1:104" x14ac:dyDescent="0.2">
      <c r="A18" s="114" t="s">
        <v>30</v>
      </c>
      <c r="B18" s="115" t="s">
        <v>148</v>
      </c>
      <c r="C18" s="116" t="s">
        <v>149</v>
      </c>
      <c r="D18" s="117"/>
      <c r="E18" s="118"/>
      <c r="F18" s="118"/>
      <c r="G18" s="119">
        <f>SUM(G7:G17)</f>
        <v>0</v>
      </c>
      <c r="H18" s="120"/>
      <c r="I18" s="121">
        <f>SUM(I7:I17)</f>
        <v>0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ht="14.25" customHeight="1" x14ac:dyDescent="0.2">
      <c r="A19" s="86" t="s">
        <v>27</v>
      </c>
      <c r="B19" s="87" t="s">
        <v>166</v>
      </c>
      <c r="C19" s="88" t="s">
        <v>167</v>
      </c>
      <c r="D19" s="89"/>
      <c r="E19" s="90"/>
      <c r="F19" s="90"/>
      <c r="G19" s="91"/>
      <c r="H19" s="92"/>
      <c r="I19" s="93"/>
      <c r="J19" s="92"/>
      <c r="K19" s="93"/>
      <c r="O19" s="94"/>
    </row>
    <row r="20" spans="1:104" ht="22.5" x14ac:dyDescent="0.2">
      <c r="A20" s="95">
        <v>7</v>
      </c>
      <c r="B20" s="96" t="s">
        <v>168</v>
      </c>
      <c r="C20" s="97" t="s">
        <v>169</v>
      </c>
      <c r="D20" s="98" t="s">
        <v>51</v>
      </c>
      <c r="E20" s="99">
        <v>15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ht="22.5" x14ac:dyDescent="0.2">
      <c r="A21" s="95">
        <v>8</v>
      </c>
      <c r="B21" s="96" t="s">
        <v>170</v>
      </c>
      <c r="C21" s="97" t="s">
        <v>171</v>
      </c>
      <c r="D21" s="98" t="s">
        <v>51</v>
      </c>
      <c r="E21" s="99">
        <v>6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ht="22.5" x14ac:dyDescent="0.2">
      <c r="A22" s="95">
        <v>9</v>
      </c>
      <c r="B22" s="96" t="s">
        <v>172</v>
      </c>
      <c r="C22" s="97" t="s">
        <v>173</v>
      </c>
      <c r="D22" s="98" t="s">
        <v>51</v>
      </c>
      <c r="E22" s="99">
        <v>6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x14ac:dyDescent="0.2">
      <c r="A23" s="105"/>
      <c r="B23" s="106"/>
      <c r="C23" s="174" t="s">
        <v>174</v>
      </c>
      <c r="D23" s="175"/>
      <c r="E23" s="175"/>
      <c r="F23" s="175"/>
      <c r="G23" s="176"/>
      <c r="I23" s="107"/>
      <c r="K23" s="107"/>
      <c r="L23" s="108" t="s">
        <v>174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</row>
    <row r="24" spans="1:104" ht="22.5" x14ac:dyDescent="0.2">
      <c r="A24" s="95">
        <v>10</v>
      </c>
      <c r="B24" s="96" t="s">
        <v>175</v>
      </c>
      <c r="C24" s="97" t="s">
        <v>173</v>
      </c>
      <c r="D24" s="98" t="s">
        <v>51</v>
      </c>
      <c r="E24" s="99">
        <v>15</v>
      </c>
      <c r="F24" s="100"/>
      <c r="G24" s="101">
        <f>E24*F24</f>
        <v>0</v>
      </c>
      <c r="H24" s="102">
        <v>0</v>
      </c>
      <c r="I24" s="103">
        <f>E24*H24</f>
        <v>0</v>
      </c>
      <c r="J24" s="102">
        <v>0</v>
      </c>
      <c r="K24" s="103">
        <f>E24*J24</f>
        <v>0</v>
      </c>
      <c r="O24" s="94"/>
      <c r="Z24" s="104"/>
      <c r="AA24" s="104">
        <v>1</v>
      </c>
      <c r="AB24" s="104">
        <v>7</v>
      </c>
      <c r="AC24" s="104">
        <v>7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7</v>
      </c>
      <c r="CZ24" s="61">
        <v>2</v>
      </c>
    </row>
    <row r="25" spans="1:104" x14ac:dyDescent="0.2">
      <c r="A25" s="105"/>
      <c r="B25" s="106"/>
      <c r="C25" s="174" t="s">
        <v>176</v>
      </c>
      <c r="D25" s="175"/>
      <c r="E25" s="175"/>
      <c r="F25" s="175"/>
      <c r="G25" s="176"/>
      <c r="I25" s="107"/>
      <c r="K25" s="107"/>
      <c r="L25" s="108" t="s">
        <v>176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95">
        <v>11</v>
      </c>
      <c r="B26" s="96" t="s">
        <v>177</v>
      </c>
      <c r="C26" s="97" t="s">
        <v>178</v>
      </c>
      <c r="D26" s="98" t="s">
        <v>159</v>
      </c>
      <c r="E26" s="99">
        <v>1</v>
      </c>
      <c r="F26" s="100"/>
      <c r="G26" s="101">
        <f t="shared" ref="G26:G37" si="0">E26*F26</f>
        <v>0</v>
      </c>
      <c r="H26" s="102">
        <v>0</v>
      </c>
      <c r="I26" s="103">
        <f t="shared" ref="I26:I37" si="1">E26*H26</f>
        <v>0</v>
      </c>
      <c r="J26" s="102">
        <v>0</v>
      </c>
      <c r="K26" s="103">
        <f t="shared" ref="K26:K37" si="2">E26*J26</f>
        <v>0</v>
      </c>
      <c r="O26" s="94"/>
      <c r="Z26" s="104"/>
      <c r="AA26" s="104">
        <v>1</v>
      </c>
      <c r="AB26" s="104">
        <v>7</v>
      </c>
      <c r="AC26" s="104">
        <v>7</v>
      </c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CA26" s="104">
        <v>1</v>
      </c>
      <c r="CB26" s="104">
        <v>7</v>
      </c>
      <c r="CZ26" s="61">
        <v>2</v>
      </c>
    </row>
    <row r="27" spans="1:104" x14ac:dyDescent="0.2">
      <c r="A27" s="95">
        <v>12</v>
      </c>
      <c r="B27" s="96" t="s">
        <v>179</v>
      </c>
      <c r="C27" s="97" t="s">
        <v>180</v>
      </c>
      <c r="D27" s="98" t="s">
        <v>159</v>
      </c>
      <c r="E27" s="99">
        <v>2</v>
      </c>
      <c r="F27" s="100"/>
      <c r="G27" s="101">
        <f t="shared" si="0"/>
        <v>0</v>
      </c>
      <c r="H27" s="102">
        <v>0</v>
      </c>
      <c r="I27" s="103">
        <f t="shared" si="1"/>
        <v>0</v>
      </c>
      <c r="J27" s="102">
        <v>0</v>
      </c>
      <c r="K27" s="103">
        <f t="shared" si="2"/>
        <v>0</v>
      </c>
      <c r="O27" s="94"/>
      <c r="Z27" s="104"/>
      <c r="AA27" s="104">
        <v>1</v>
      </c>
      <c r="AB27" s="104">
        <v>7</v>
      </c>
      <c r="AC27" s="104">
        <v>7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7</v>
      </c>
      <c r="CZ27" s="61">
        <v>2</v>
      </c>
    </row>
    <row r="28" spans="1:104" ht="22.5" x14ac:dyDescent="0.2">
      <c r="A28" s="95">
        <v>13</v>
      </c>
      <c r="B28" s="96" t="s">
        <v>181</v>
      </c>
      <c r="C28" s="97" t="s">
        <v>182</v>
      </c>
      <c r="D28" s="98" t="s">
        <v>159</v>
      </c>
      <c r="E28" s="99">
        <v>4</v>
      </c>
      <c r="F28" s="100"/>
      <c r="G28" s="101">
        <f t="shared" si="0"/>
        <v>0</v>
      </c>
      <c r="H28" s="102">
        <v>0</v>
      </c>
      <c r="I28" s="103">
        <f t="shared" si="1"/>
        <v>0</v>
      </c>
      <c r="J28" s="102">
        <v>0</v>
      </c>
      <c r="K28" s="103">
        <f t="shared" si="2"/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x14ac:dyDescent="0.2">
      <c r="A29" s="95">
        <v>14</v>
      </c>
      <c r="B29" s="96" t="s">
        <v>183</v>
      </c>
      <c r="C29" s="97" t="s">
        <v>184</v>
      </c>
      <c r="D29" s="98" t="s">
        <v>159</v>
      </c>
      <c r="E29" s="99">
        <v>4</v>
      </c>
      <c r="F29" s="100"/>
      <c r="G29" s="101">
        <f t="shared" si="0"/>
        <v>0</v>
      </c>
      <c r="H29" s="102">
        <v>0</v>
      </c>
      <c r="I29" s="103">
        <f t="shared" si="1"/>
        <v>0</v>
      </c>
      <c r="J29" s="102">
        <v>0</v>
      </c>
      <c r="K29" s="103">
        <f t="shared" si="2"/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x14ac:dyDescent="0.2">
      <c r="A30" s="95">
        <v>15</v>
      </c>
      <c r="B30" s="96" t="s">
        <v>185</v>
      </c>
      <c r="C30" s="97" t="s">
        <v>186</v>
      </c>
      <c r="D30" s="98" t="s">
        <v>159</v>
      </c>
      <c r="E30" s="99">
        <v>3</v>
      </c>
      <c r="F30" s="100"/>
      <c r="G30" s="101">
        <f t="shared" si="0"/>
        <v>0</v>
      </c>
      <c r="H30" s="102">
        <v>0</v>
      </c>
      <c r="I30" s="103">
        <f t="shared" si="1"/>
        <v>0</v>
      </c>
      <c r="J30" s="102">
        <v>0</v>
      </c>
      <c r="K30" s="103">
        <f t="shared" si="2"/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x14ac:dyDescent="0.2">
      <c r="A31" s="95">
        <v>16</v>
      </c>
      <c r="B31" s="96" t="s">
        <v>187</v>
      </c>
      <c r="C31" s="97" t="s">
        <v>188</v>
      </c>
      <c r="D31" s="98" t="s">
        <v>159</v>
      </c>
      <c r="E31" s="99">
        <v>2</v>
      </c>
      <c r="F31" s="100"/>
      <c r="G31" s="101">
        <f t="shared" si="0"/>
        <v>0</v>
      </c>
      <c r="H31" s="102">
        <v>0</v>
      </c>
      <c r="I31" s="103">
        <f t="shared" si="1"/>
        <v>0</v>
      </c>
      <c r="J31" s="102">
        <v>0</v>
      </c>
      <c r="K31" s="103">
        <f t="shared" si="2"/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95">
        <v>17</v>
      </c>
      <c r="B32" s="96" t="s">
        <v>189</v>
      </c>
      <c r="C32" s="97" t="s">
        <v>190</v>
      </c>
      <c r="D32" s="98" t="s">
        <v>159</v>
      </c>
      <c r="E32" s="99">
        <v>4</v>
      </c>
      <c r="F32" s="100"/>
      <c r="G32" s="101">
        <f t="shared" si="0"/>
        <v>0</v>
      </c>
      <c r="H32" s="102">
        <v>0</v>
      </c>
      <c r="I32" s="103">
        <f t="shared" si="1"/>
        <v>0</v>
      </c>
      <c r="J32" s="102">
        <v>0</v>
      </c>
      <c r="K32" s="103">
        <f t="shared" si="2"/>
        <v>0</v>
      </c>
      <c r="O32" s="94"/>
      <c r="Z32" s="104"/>
      <c r="AA32" s="104">
        <v>1</v>
      </c>
      <c r="AB32" s="104">
        <v>7</v>
      </c>
      <c r="AC32" s="104">
        <v>7</v>
      </c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CA32" s="104">
        <v>1</v>
      </c>
      <c r="CB32" s="104">
        <v>7</v>
      </c>
      <c r="CZ32" s="61">
        <v>2</v>
      </c>
    </row>
    <row r="33" spans="1:104" x14ac:dyDescent="0.2">
      <c r="A33" s="95">
        <v>18</v>
      </c>
      <c r="B33" s="96" t="s">
        <v>191</v>
      </c>
      <c r="C33" s="97" t="s">
        <v>192</v>
      </c>
      <c r="D33" s="98" t="s">
        <v>159</v>
      </c>
      <c r="E33" s="99">
        <v>1</v>
      </c>
      <c r="F33" s="100"/>
      <c r="G33" s="101">
        <f t="shared" si="0"/>
        <v>0</v>
      </c>
      <c r="H33" s="102">
        <v>0</v>
      </c>
      <c r="I33" s="103">
        <f t="shared" si="1"/>
        <v>0</v>
      </c>
      <c r="J33" s="102">
        <v>0</v>
      </c>
      <c r="K33" s="103">
        <f t="shared" si="2"/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95">
        <v>19</v>
      </c>
      <c r="B34" s="96" t="s">
        <v>193</v>
      </c>
      <c r="C34" s="97" t="s">
        <v>194</v>
      </c>
      <c r="D34" s="98" t="s">
        <v>159</v>
      </c>
      <c r="E34" s="99">
        <v>2</v>
      </c>
      <c r="F34" s="100"/>
      <c r="G34" s="101">
        <f t="shared" si="0"/>
        <v>0</v>
      </c>
      <c r="H34" s="102">
        <v>0</v>
      </c>
      <c r="I34" s="103">
        <f t="shared" si="1"/>
        <v>0</v>
      </c>
      <c r="J34" s="102">
        <v>0</v>
      </c>
      <c r="K34" s="103">
        <f t="shared" si="2"/>
        <v>0</v>
      </c>
      <c r="O34" s="94"/>
      <c r="Z34" s="104"/>
      <c r="AA34" s="104">
        <v>1</v>
      </c>
      <c r="AB34" s="104">
        <v>7</v>
      </c>
      <c r="AC34" s="104">
        <v>7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7</v>
      </c>
      <c r="CZ34" s="61">
        <v>2</v>
      </c>
    </row>
    <row r="35" spans="1:104" x14ac:dyDescent="0.2">
      <c r="A35" s="95">
        <v>20</v>
      </c>
      <c r="B35" s="96" t="s">
        <v>195</v>
      </c>
      <c r="C35" s="97" t="s">
        <v>196</v>
      </c>
      <c r="D35" s="98" t="s">
        <v>51</v>
      </c>
      <c r="E35" s="99">
        <v>21</v>
      </c>
      <c r="F35" s="100"/>
      <c r="G35" s="101">
        <f t="shared" si="0"/>
        <v>0</v>
      </c>
      <c r="H35" s="102">
        <v>0</v>
      </c>
      <c r="I35" s="103">
        <f t="shared" si="1"/>
        <v>0</v>
      </c>
      <c r="J35" s="102">
        <v>0</v>
      </c>
      <c r="K35" s="103">
        <f t="shared" si="2"/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95">
        <v>21</v>
      </c>
      <c r="B36" s="96" t="s">
        <v>197</v>
      </c>
      <c r="C36" s="97" t="s">
        <v>198</v>
      </c>
      <c r="D36" s="98" t="s">
        <v>51</v>
      </c>
      <c r="E36" s="99">
        <v>21</v>
      </c>
      <c r="F36" s="100"/>
      <c r="G36" s="101">
        <f t="shared" si="0"/>
        <v>0</v>
      </c>
      <c r="H36" s="102">
        <v>0</v>
      </c>
      <c r="I36" s="103">
        <f t="shared" si="1"/>
        <v>0</v>
      </c>
      <c r="J36" s="102">
        <v>0</v>
      </c>
      <c r="K36" s="103">
        <f t="shared" si="2"/>
        <v>0</v>
      </c>
      <c r="O36" s="94"/>
      <c r="Z36" s="104"/>
      <c r="AA36" s="104">
        <v>1</v>
      </c>
      <c r="AB36" s="104">
        <v>7</v>
      </c>
      <c r="AC36" s="104">
        <v>7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7</v>
      </c>
      <c r="CZ36" s="61">
        <v>2</v>
      </c>
    </row>
    <row r="37" spans="1:104" x14ac:dyDescent="0.2">
      <c r="A37" s="95">
        <v>22</v>
      </c>
      <c r="B37" s="96" t="s">
        <v>199</v>
      </c>
      <c r="C37" s="97" t="s">
        <v>200</v>
      </c>
      <c r="D37" s="98" t="s">
        <v>165</v>
      </c>
      <c r="E37" s="99">
        <v>5</v>
      </c>
      <c r="F37" s="100"/>
      <c r="G37" s="101">
        <f t="shared" si="0"/>
        <v>0</v>
      </c>
      <c r="H37" s="102">
        <v>0</v>
      </c>
      <c r="I37" s="103">
        <f t="shared" si="1"/>
        <v>0</v>
      </c>
      <c r="J37" s="102">
        <v>0</v>
      </c>
      <c r="K37" s="103">
        <f t="shared" si="2"/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14" t="s">
        <v>30</v>
      </c>
      <c r="B38" s="115" t="s">
        <v>166</v>
      </c>
      <c r="C38" s="116" t="s">
        <v>167</v>
      </c>
      <c r="D38" s="117"/>
      <c r="E38" s="118"/>
      <c r="F38" s="118"/>
      <c r="G38" s="119">
        <f>SUM(G19:G37)</f>
        <v>0</v>
      </c>
      <c r="H38" s="120"/>
      <c r="I38" s="121">
        <f>SUM(I19:I37)</f>
        <v>0</v>
      </c>
      <c r="J38" s="122"/>
      <c r="K38" s="121">
        <f>SUM(K19:K37)</f>
        <v>0</v>
      </c>
      <c r="O38" s="94"/>
      <c r="X38" s="123">
        <f>K38</f>
        <v>0</v>
      </c>
      <c r="Y38" s="123">
        <f>I38</f>
        <v>0</v>
      </c>
      <c r="Z38" s="124">
        <f>G38</f>
        <v>0</v>
      </c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25"/>
      <c r="BB38" s="125"/>
      <c r="BC38" s="125"/>
      <c r="BD38" s="125"/>
      <c r="BE38" s="125"/>
      <c r="BF38" s="125"/>
      <c r="BG38" s="104"/>
      <c r="BH38" s="104"/>
      <c r="BI38" s="104"/>
      <c r="BJ38" s="104"/>
      <c r="BK38" s="104"/>
    </row>
    <row r="39" spans="1:104" ht="14.25" customHeight="1" x14ac:dyDescent="0.2">
      <c r="A39" s="86" t="s">
        <v>27</v>
      </c>
      <c r="B39" s="87" t="s">
        <v>201</v>
      </c>
      <c r="C39" s="88" t="s">
        <v>202</v>
      </c>
      <c r="D39" s="89"/>
      <c r="E39" s="90"/>
      <c r="F39" s="90"/>
      <c r="G39" s="91"/>
      <c r="H39" s="92"/>
      <c r="I39" s="93"/>
      <c r="J39" s="92"/>
      <c r="K39" s="93"/>
      <c r="O39" s="94"/>
    </row>
    <row r="40" spans="1:104" ht="22.5" x14ac:dyDescent="0.2">
      <c r="A40" s="95">
        <v>23</v>
      </c>
      <c r="B40" s="96" t="s">
        <v>203</v>
      </c>
      <c r="C40" s="97" t="s">
        <v>204</v>
      </c>
      <c r="D40" s="98" t="s">
        <v>159</v>
      </c>
      <c r="E40" s="99">
        <v>2</v>
      </c>
      <c r="F40" s="100"/>
      <c r="G40" s="101">
        <f>E40*F40</f>
        <v>0</v>
      </c>
      <c r="H40" s="102">
        <v>0</v>
      </c>
      <c r="I40" s="103">
        <f>E40*H40</f>
        <v>0</v>
      </c>
      <c r="J40" s="102">
        <v>0</v>
      </c>
      <c r="K40" s="103">
        <f>E40*J40</f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105"/>
      <c r="B41" s="106"/>
      <c r="C41" s="174" t="s">
        <v>205</v>
      </c>
      <c r="D41" s="175"/>
      <c r="E41" s="175"/>
      <c r="F41" s="175"/>
      <c r="G41" s="176"/>
      <c r="I41" s="107"/>
      <c r="K41" s="107"/>
      <c r="L41" s="108" t="s">
        <v>205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24</v>
      </c>
      <c r="B42" s="96" t="s">
        <v>206</v>
      </c>
      <c r="C42" s="97" t="s">
        <v>207</v>
      </c>
      <c r="D42" s="98" t="s">
        <v>159</v>
      </c>
      <c r="E42" s="99">
        <v>2</v>
      </c>
      <c r="F42" s="100"/>
      <c r="G42" s="101">
        <f>E42*F42</f>
        <v>0</v>
      </c>
      <c r="H42" s="102">
        <v>0</v>
      </c>
      <c r="I42" s="103">
        <f>E42*H42</f>
        <v>0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105"/>
      <c r="B43" s="106"/>
      <c r="C43" s="174" t="s">
        <v>208</v>
      </c>
      <c r="D43" s="175"/>
      <c r="E43" s="175"/>
      <c r="F43" s="175"/>
      <c r="G43" s="176"/>
      <c r="I43" s="107"/>
      <c r="K43" s="107"/>
      <c r="L43" s="108" t="s">
        <v>208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95">
        <v>25</v>
      </c>
      <c r="B44" s="96" t="s">
        <v>209</v>
      </c>
      <c r="C44" s="97" t="s">
        <v>210</v>
      </c>
      <c r="D44" s="98" t="s">
        <v>159</v>
      </c>
      <c r="E44" s="99">
        <v>4</v>
      </c>
      <c r="F44" s="100"/>
      <c r="G44" s="101">
        <f>E44*F44</f>
        <v>0</v>
      </c>
      <c r="H44" s="102">
        <v>0</v>
      </c>
      <c r="I44" s="103">
        <f>E44*H44</f>
        <v>0</v>
      </c>
      <c r="J44" s="102">
        <v>0</v>
      </c>
      <c r="K44" s="103">
        <f>E44*J44</f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26</v>
      </c>
      <c r="B45" s="96" t="s">
        <v>211</v>
      </c>
      <c r="C45" s="97" t="s">
        <v>97</v>
      </c>
      <c r="D45" s="98" t="s">
        <v>165</v>
      </c>
      <c r="E45" s="99">
        <v>5</v>
      </c>
      <c r="F45" s="100"/>
      <c r="G45" s="101">
        <f>E45*F45</f>
        <v>0</v>
      </c>
      <c r="H45" s="102">
        <v>0</v>
      </c>
      <c r="I45" s="103">
        <f>E45*H45</f>
        <v>0</v>
      </c>
      <c r="J45" s="102">
        <v>0</v>
      </c>
      <c r="K45" s="103">
        <f>E45*J45</f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114" t="s">
        <v>30</v>
      </c>
      <c r="B46" s="115" t="s">
        <v>201</v>
      </c>
      <c r="C46" s="116" t="s">
        <v>202</v>
      </c>
      <c r="D46" s="117"/>
      <c r="E46" s="118"/>
      <c r="F46" s="118"/>
      <c r="G46" s="119">
        <f>SUM(G39:G45)</f>
        <v>0</v>
      </c>
      <c r="H46" s="120"/>
      <c r="I46" s="121">
        <f>SUM(I39:I45)</f>
        <v>0</v>
      </c>
      <c r="J46" s="122"/>
      <c r="K46" s="121">
        <f>SUM(K39:K45)</f>
        <v>0</v>
      </c>
      <c r="O46" s="94"/>
      <c r="X46" s="123">
        <f>K46</f>
        <v>0</v>
      </c>
      <c r="Y46" s="123">
        <f>I46</f>
        <v>0</v>
      </c>
      <c r="Z46" s="124">
        <f>G46</f>
        <v>0</v>
      </c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25"/>
      <c r="BB46" s="125"/>
      <c r="BC46" s="125"/>
      <c r="BD46" s="125"/>
      <c r="BE46" s="125"/>
      <c r="BF46" s="125"/>
      <c r="BG46" s="104"/>
      <c r="BH46" s="104"/>
      <c r="BI46" s="104"/>
      <c r="BJ46" s="104"/>
      <c r="BK46" s="104"/>
    </row>
    <row r="47" spans="1:104" ht="14.25" customHeight="1" x14ac:dyDescent="0.2">
      <c r="A47" s="86" t="s">
        <v>27</v>
      </c>
      <c r="B47" s="87" t="s">
        <v>212</v>
      </c>
      <c r="C47" s="88" t="s">
        <v>213</v>
      </c>
      <c r="D47" s="89"/>
      <c r="E47" s="90"/>
      <c r="F47" s="90"/>
      <c r="G47" s="91"/>
      <c r="H47" s="92"/>
      <c r="I47" s="93"/>
      <c r="J47" s="92"/>
      <c r="K47" s="93"/>
      <c r="O47" s="94"/>
    </row>
    <row r="48" spans="1:104" ht="22.5" x14ac:dyDescent="0.2">
      <c r="A48" s="95">
        <v>27</v>
      </c>
      <c r="B48" s="96" t="s">
        <v>214</v>
      </c>
      <c r="C48" s="97" t="s">
        <v>215</v>
      </c>
      <c r="D48" s="98" t="s">
        <v>216</v>
      </c>
      <c r="E48" s="99">
        <v>1</v>
      </c>
      <c r="F48" s="100"/>
      <c r="G48" s="101">
        <f>E48*F48</f>
        <v>0</v>
      </c>
      <c r="H48" s="102">
        <v>0</v>
      </c>
      <c r="I48" s="103">
        <f>E48*H48</f>
        <v>0</v>
      </c>
      <c r="J48" s="102">
        <v>0</v>
      </c>
      <c r="K48" s="103">
        <f>E48*J48</f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ht="45" x14ac:dyDescent="0.2">
      <c r="A49" s="105"/>
      <c r="B49" s="106"/>
      <c r="C49" s="174" t="s">
        <v>217</v>
      </c>
      <c r="D49" s="175"/>
      <c r="E49" s="175"/>
      <c r="F49" s="175"/>
      <c r="G49" s="176"/>
      <c r="I49" s="107"/>
      <c r="K49" s="107"/>
      <c r="L49" s="108" t="s">
        <v>217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14" t="s">
        <v>30</v>
      </c>
      <c r="B50" s="115" t="s">
        <v>212</v>
      </c>
      <c r="C50" s="116" t="s">
        <v>213</v>
      </c>
      <c r="D50" s="117"/>
      <c r="E50" s="118"/>
      <c r="F50" s="118"/>
      <c r="G50" s="119">
        <f>SUM(G47:G49)</f>
        <v>0</v>
      </c>
      <c r="H50" s="120"/>
      <c r="I50" s="121">
        <f>SUM(I47:I49)</f>
        <v>0</v>
      </c>
      <c r="J50" s="122"/>
      <c r="K50" s="121">
        <f>SUM(K47:K49)</f>
        <v>0</v>
      </c>
      <c r="O50" s="94"/>
      <c r="X50" s="123">
        <f>K50</f>
        <v>0</v>
      </c>
      <c r="Y50" s="123">
        <f>I50</f>
        <v>0</v>
      </c>
      <c r="Z50" s="124">
        <f>G50</f>
        <v>0</v>
      </c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25"/>
      <c r="BB50" s="125"/>
      <c r="BC50" s="125"/>
      <c r="BD50" s="125"/>
      <c r="BE50" s="125"/>
      <c r="BF50" s="125"/>
      <c r="BG50" s="104"/>
      <c r="BH50" s="104"/>
      <c r="BI50" s="104"/>
      <c r="BJ50" s="104"/>
      <c r="BK50" s="104"/>
    </row>
    <row r="51" spans="1:104" ht="14.25" customHeight="1" x14ac:dyDescent="0.2">
      <c r="A51" s="86" t="s">
        <v>27</v>
      </c>
      <c r="B51" s="87" t="s">
        <v>96</v>
      </c>
      <c r="C51" s="88" t="s">
        <v>218</v>
      </c>
      <c r="D51" s="89"/>
      <c r="E51" s="90"/>
      <c r="F51" s="90"/>
      <c r="G51" s="91"/>
      <c r="H51" s="92"/>
      <c r="I51" s="93"/>
      <c r="J51" s="92"/>
      <c r="K51" s="93"/>
      <c r="O51" s="94"/>
    </row>
    <row r="52" spans="1:104" ht="22.5" x14ac:dyDescent="0.2">
      <c r="A52" s="95">
        <v>28</v>
      </c>
      <c r="B52" s="96" t="s">
        <v>219</v>
      </c>
      <c r="C52" s="97" t="s">
        <v>220</v>
      </c>
      <c r="D52" s="98" t="s">
        <v>165</v>
      </c>
      <c r="E52" s="99">
        <v>10</v>
      </c>
      <c r="F52" s="100"/>
      <c r="G52" s="101">
        <f>E52*F52</f>
        <v>0</v>
      </c>
      <c r="H52" s="102">
        <v>0</v>
      </c>
      <c r="I52" s="103">
        <f>E52*H52</f>
        <v>0</v>
      </c>
      <c r="J52" s="102">
        <v>0</v>
      </c>
      <c r="K52" s="103">
        <f>E52*J52</f>
        <v>0</v>
      </c>
      <c r="O52" s="94"/>
      <c r="Z52" s="104"/>
      <c r="AA52" s="104">
        <v>1</v>
      </c>
      <c r="AB52" s="104">
        <v>1</v>
      </c>
      <c r="AC52" s="104">
        <v>1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1</v>
      </c>
      <c r="CZ52" s="61">
        <v>1</v>
      </c>
    </row>
    <row r="53" spans="1:104" x14ac:dyDescent="0.2">
      <c r="A53" s="105"/>
      <c r="B53" s="106"/>
      <c r="C53" s="174" t="s">
        <v>221</v>
      </c>
      <c r="D53" s="175"/>
      <c r="E53" s="175"/>
      <c r="F53" s="175"/>
      <c r="G53" s="176"/>
      <c r="I53" s="107"/>
      <c r="K53" s="107"/>
      <c r="L53" s="108" t="s">
        <v>221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04"/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29</v>
      </c>
      <c r="B54" s="96" t="s">
        <v>222</v>
      </c>
      <c r="C54" s="97" t="s">
        <v>223</v>
      </c>
      <c r="D54" s="98" t="s">
        <v>165</v>
      </c>
      <c r="E54" s="99">
        <v>10</v>
      </c>
      <c r="F54" s="100"/>
      <c r="G54" s="101">
        <f>E54*F54</f>
        <v>0</v>
      </c>
      <c r="H54" s="102">
        <v>0</v>
      </c>
      <c r="I54" s="103">
        <f>E54*H54</f>
        <v>0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1</v>
      </c>
      <c r="AC54" s="104">
        <v>1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1</v>
      </c>
      <c r="CZ54" s="61">
        <v>1</v>
      </c>
    </row>
    <row r="55" spans="1:104" x14ac:dyDescent="0.2">
      <c r="A55" s="95">
        <v>30</v>
      </c>
      <c r="B55" s="96" t="s">
        <v>224</v>
      </c>
      <c r="C55" s="97" t="s">
        <v>225</v>
      </c>
      <c r="D55" s="98" t="s">
        <v>165</v>
      </c>
      <c r="E55" s="99">
        <v>3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1</v>
      </c>
      <c r="AC55" s="104">
        <v>1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1</v>
      </c>
      <c r="CZ55" s="61">
        <v>1</v>
      </c>
    </row>
    <row r="56" spans="1:104" x14ac:dyDescent="0.2">
      <c r="A56" s="114" t="s">
        <v>30</v>
      </c>
      <c r="B56" s="115" t="s">
        <v>96</v>
      </c>
      <c r="C56" s="116" t="s">
        <v>218</v>
      </c>
      <c r="D56" s="117"/>
      <c r="E56" s="118"/>
      <c r="F56" s="118"/>
      <c r="G56" s="119">
        <f>SUM(G51:G55)</f>
        <v>0</v>
      </c>
      <c r="H56" s="120"/>
      <c r="I56" s="121">
        <f>SUM(I51:I55)</f>
        <v>0</v>
      </c>
      <c r="J56" s="122"/>
      <c r="K56" s="121">
        <f>SUM(K51:K55)</f>
        <v>0</v>
      </c>
      <c r="O56" s="94"/>
      <c r="X56" s="123">
        <f>K56</f>
        <v>0</v>
      </c>
      <c r="Y56" s="123">
        <f>I56</f>
        <v>0</v>
      </c>
      <c r="Z56" s="124">
        <f>G56</f>
        <v>0</v>
      </c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25"/>
      <c r="BB56" s="125"/>
      <c r="BC56" s="125"/>
      <c r="BD56" s="125"/>
      <c r="BE56" s="125"/>
      <c r="BF56" s="125"/>
      <c r="BG56" s="104"/>
      <c r="BH56" s="104"/>
      <c r="BI56" s="104"/>
      <c r="BJ56" s="104"/>
      <c r="BK56" s="104"/>
    </row>
    <row r="57" spans="1:104" x14ac:dyDescent="0.2">
      <c r="A57" s="126" t="s">
        <v>31</v>
      </c>
      <c r="B57" s="127" t="s">
        <v>32</v>
      </c>
      <c r="C57" s="128"/>
      <c r="D57" s="129"/>
      <c r="E57" s="130"/>
      <c r="F57" s="130"/>
      <c r="G57" s="131">
        <f>SUM(Z7:Z57)</f>
        <v>0</v>
      </c>
      <c r="H57" s="132"/>
      <c r="I57" s="133">
        <f>SUM(Y7:Y57)</f>
        <v>0</v>
      </c>
      <c r="J57" s="132"/>
      <c r="K57" s="133">
        <f>SUM(X7:X57)</f>
        <v>0</v>
      </c>
      <c r="O57" s="94"/>
      <c r="BA57" s="134"/>
      <c r="BB57" s="134"/>
      <c r="BC57" s="134"/>
      <c r="BD57" s="134"/>
      <c r="BE57" s="134"/>
      <c r="BF57" s="134"/>
    </row>
    <row r="58" spans="1:104" x14ac:dyDescent="0.2">
      <c r="E58" s="61"/>
    </row>
    <row r="59" spans="1:104" x14ac:dyDescent="0.2">
      <c r="E59" s="61"/>
    </row>
    <row r="60" spans="1:104" x14ac:dyDescent="0.2">
      <c r="E60" s="61"/>
    </row>
    <row r="61" spans="1:104" x14ac:dyDescent="0.2">
      <c r="E61" s="61"/>
    </row>
    <row r="62" spans="1:104" x14ac:dyDescent="0.2">
      <c r="E62" s="61"/>
    </row>
    <row r="63" spans="1:104" x14ac:dyDescent="0.2">
      <c r="E63" s="61"/>
    </row>
    <row r="64" spans="1:104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E99" s="61"/>
    </row>
    <row r="100" spans="1:7" x14ac:dyDescent="0.2">
      <c r="E100" s="61"/>
    </row>
    <row r="101" spans="1:7" x14ac:dyDescent="0.2">
      <c r="E101" s="61"/>
    </row>
    <row r="102" spans="1:7" x14ac:dyDescent="0.2">
      <c r="E102" s="61"/>
    </row>
    <row r="103" spans="1:7" x14ac:dyDescent="0.2">
      <c r="E103" s="61"/>
    </row>
    <row r="104" spans="1:7" x14ac:dyDescent="0.2">
      <c r="E104" s="61"/>
    </row>
    <row r="105" spans="1:7" x14ac:dyDescent="0.2">
      <c r="E105" s="61"/>
    </row>
    <row r="106" spans="1:7" x14ac:dyDescent="0.2">
      <c r="E106" s="61"/>
    </row>
    <row r="107" spans="1:7" x14ac:dyDescent="0.2">
      <c r="E107" s="61"/>
    </row>
    <row r="108" spans="1:7" x14ac:dyDescent="0.2">
      <c r="E108" s="61"/>
    </row>
    <row r="109" spans="1:7" x14ac:dyDescent="0.2">
      <c r="E109" s="61"/>
    </row>
    <row r="110" spans="1:7" x14ac:dyDescent="0.2">
      <c r="E110" s="61"/>
    </row>
    <row r="111" spans="1:7" x14ac:dyDescent="0.2">
      <c r="A111" s="135"/>
      <c r="B111" s="135"/>
    </row>
    <row r="112" spans="1:7" x14ac:dyDescent="0.2">
      <c r="C112" s="136"/>
      <c r="D112" s="136"/>
      <c r="E112" s="137"/>
      <c r="F112" s="136"/>
      <c r="G112" s="138"/>
    </row>
    <row r="113" spans="1:2" x14ac:dyDescent="0.2">
      <c r="A113" s="135"/>
      <c r="B113" s="135"/>
    </row>
    <row r="1030" spans="1:7" x14ac:dyDescent="0.2">
      <c r="A1030" s="139"/>
      <c r="B1030" s="140"/>
      <c r="C1030" s="141" t="s">
        <v>33</v>
      </c>
      <c r="D1030" s="142"/>
      <c r="F1030" s="80"/>
      <c r="G1030" s="107">
        <v>100000</v>
      </c>
    </row>
    <row r="1031" spans="1:7" x14ac:dyDescent="0.2">
      <c r="A1031" s="139"/>
      <c r="B1031" s="140"/>
      <c r="C1031" s="141" t="s">
        <v>34</v>
      </c>
      <c r="D1031" s="142"/>
      <c r="F1031" s="80"/>
      <c r="G1031" s="107">
        <v>100000</v>
      </c>
    </row>
    <row r="1032" spans="1:7" x14ac:dyDescent="0.2">
      <c r="A1032" s="139"/>
      <c r="B1032" s="140"/>
      <c r="C1032" s="141" t="s">
        <v>35</v>
      </c>
      <c r="D1032" s="142"/>
      <c r="F1032" s="80"/>
      <c r="G1032" s="107">
        <v>100000</v>
      </c>
    </row>
    <row r="1033" spans="1:7" x14ac:dyDescent="0.2">
      <c r="A1033" s="139"/>
      <c r="B1033" s="140"/>
      <c r="C1033" s="141" t="s">
        <v>36</v>
      </c>
      <c r="D1033" s="142"/>
      <c r="F1033" s="80"/>
      <c r="G1033" s="107">
        <v>100000</v>
      </c>
    </row>
    <row r="1034" spans="1:7" x14ac:dyDescent="0.2">
      <c r="A1034" s="139"/>
      <c r="B1034" s="140"/>
      <c r="C1034" s="141" t="s">
        <v>37</v>
      </c>
      <c r="D1034" s="142"/>
      <c r="F1034" s="80"/>
      <c r="G1034" s="107">
        <v>100000</v>
      </c>
    </row>
    <row r="1035" spans="1:7" x14ac:dyDescent="0.2">
      <c r="A1035" s="139"/>
      <c r="B1035" s="140"/>
      <c r="C1035" s="141" t="s">
        <v>38</v>
      </c>
      <c r="D1035" s="142"/>
      <c r="F1035" s="80"/>
      <c r="G1035" s="107">
        <v>100000</v>
      </c>
    </row>
    <row r="1036" spans="1:7" x14ac:dyDescent="0.2">
      <c r="A1036" s="139"/>
      <c r="B1036" s="140"/>
      <c r="C1036" s="141" t="s">
        <v>39</v>
      </c>
      <c r="D1036" s="142"/>
      <c r="F1036" s="80"/>
      <c r="G1036" s="107">
        <v>100000</v>
      </c>
    </row>
  </sheetData>
  <mergeCells count="11">
    <mergeCell ref="A1:G1"/>
    <mergeCell ref="C9:G9"/>
    <mergeCell ref="C11:G11"/>
    <mergeCell ref="C13:G13"/>
    <mergeCell ref="C16:G16"/>
    <mergeCell ref="C53:G53"/>
    <mergeCell ref="C49:G49"/>
    <mergeCell ref="C41:G41"/>
    <mergeCell ref="C43:G43"/>
    <mergeCell ref="C23:G23"/>
    <mergeCell ref="C25:G25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997"/>
  <sheetViews>
    <sheetView showGridLines="0" showZeros="0" zoomScaleNormal="100" workbookViewId="0">
      <selection activeCell="F17" sqref="F8:F1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3" t="s">
        <v>13</v>
      </c>
      <c r="B1" s="173"/>
      <c r="C1" s="173"/>
      <c r="D1" s="173"/>
      <c r="E1" s="173"/>
      <c r="F1" s="173"/>
      <c r="G1" s="173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146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227</v>
      </c>
      <c r="C7" s="88" t="s">
        <v>228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229</v>
      </c>
      <c r="C8" s="97" t="s">
        <v>230</v>
      </c>
      <c r="D8" s="98" t="s">
        <v>231</v>
      </c>
      <c r="E8" s="99">
        <v>1</v>
      </c>
      <c r="F8" s="100"/>
      <c r="G8" s="101">
        <f t="shared" ref="G8:G17" si="0">E8*F8</f>
        <v>0</v>
      </c>
      <c r="H8" s="102">
        <v>0</v>
      </c>
      <c r="I8" s="103">
        <f t="shared" ref="I8:I17" si="1">E8*H8</f>
        <v>0</v>
      </c>
      <c r="J8" s="102"/>
      <c r="K8" s="103">
        <f t="shared" ref="K8:K17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232</v>
      </c>
      <c r="C9" s="97" t="s">
        <v>233</v>
      </c>
      <c r="D9" s="98" t="s">
        <v>231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234</v>
      </c>
      <c r="C10" s="97" t="s">
        <v>235</v>
      </c>
      <c r="D10" s="98" t="s">
        <v>231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236</v>
      </c>
      <c r="C11" s="97" t="s">
        <v>237</v>
      </c>
      <c r="D11" s="98" t="s">
        <v>231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238</v>
      </c>
      <c r="C12" s="97" t="s">
        <v>239</v>
      </c>
      <c r="D12" s="98" t="s">
        <v>231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240</v>
      </c>
      <c r="C13" s="97" t="s">
        <v>241</v>
      </c>
      <c r="D13" s="98" t="s">
        <v>231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242</v>
      </c>
      <c r="C14" s="97" t="s">
        <v>243</v>
      </c>
      <c r="D14" s="98" t="s">
        <v>231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244</v>
      </c>
      <c r="C15" s="97" t="s">
        <v>245</v>
      </c>
      <c r="D15" s="98" t="s">
        <v>231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17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246</v>
      </c>
      <c r="C16" s="97" t="s">
        <v>247</v>
      </c>
      <c r="D16" s="98" t="s">
        <v>231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18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248</v>
      </c>
      <c r="C17" s="97" t="s">
        <v>249</v>
      </c>
      <c r="D17" s="98" t="s">
        <v>250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25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114" t="s">
        <v>30</v>
      </c>
      <c r="B18" s="115" t="s">
        <v>227</v>
      </c>
      <c r="C18" s="116" t="s">
        <v>228</v>
      </c>
      <c r="D18" s="117"/>
      <c r="E18" s="118"/>
      <c r="F18" s="118"/>
      <c r="G18" s="119">
        <f>SUM(G7:G17)</f>
        <v>0</v>
      </c>
      <c r="H18" s="120"/>
      <c r="I18" s="121">
        <f>SUM(I7:I17)</f>
        <v>0</v>
      </c>
      <c r="J18" s="122"/>
      <c r="K18" s="121">
        <f>SUM(K7:K17)</f>
        <v>0</v>
      </c>
      <c r="O18" s="94"/>
      <c r="X18" s="123">
        <f>K18</f>
        <v>0</v>
      </c>
      <c r="Y18" s="123">
        <f>I18</f>
        <v>0</v>
      </c>
      <c r="Z18" s="124">
        <f>G18</f>
        <v>0</v>
      </c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25"/>
      <c r="BB18" s="125"/>
      <c r="BC18" s="125"/>
      <c r="BD18" s="125"/>
      <c r="BE18" s="125"/>
      <c r="BF18" s="125"/>
      <c r="BG18" s="104"/>
      <c r="BH18" s="104"/>
      <c r="BI18" s="104"/>
      <c r="BJ18" s="104"/>
      <c r="BK18" s="104"/>
    </row>
    <row r="19" spans="1:104" x14ac:dyDescent="0.2">
      <c r="A19" s="126" t="s">
        <v>31</v>
      </c>
      <c r="B19" s="127" t="s">
        <v>32</v>
      </c>
      <c r="C19" s="128"/>
      <c r="D19" s="129"/>
      <c r="E19" s="130"/>
      <c r="F19" s="130"/>
      <c r="G19" s="131">
        <f>SUM(Z7:Z19)</f>
        <v>0</v>
      </c>
      <c r="H19" s="132"/>
      <c r="I19" s="133">
        <f>SUM(Y7:Y19)</f>
        <v>0</v>
      </c>
      <c r="J19" s="132"/>
      <c r="K19" s="133">
        <f>SUM(X7:X19)</f>
        <v>0</v>
      </c>
      <c r="O19" s="94"/>
      <c r="BA19" s="134"/>
      <c r="BB19" s="134"/>
      <c r="BC19" s="134"/>
      <c r="BD19" s="134"/>
      <c r="BE19" s="134"/>
      <c r="BF19" s="134"/>
    </row>
    <row r="20" spans="1:104" x14ac:dyDescent="0.2">
      <c r="E20" s="61"/>
    </row>
    <row r="21" spans="1:104" x14ac:dyDescent="0.2">
      <c r="E21" s="61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A72" s="135"/>
      <c r="B72" s="135"/>
    </row>
    <row r="73" spans="1:7" x14ac:dyDescent="0.2">
      <c r="C73" s="136"/>
      <c r="D73" s="136"/>
      <c r="E73" s="137"/>
      <c r="F73" s="136"/>
      <c r="G73" s="138"/>
    </row>
    <row r="74" spans="1:7" x14ac:dyDescent="0.2">
      <c r="A74" s="135"/>
      <c r="B74" s="135"/>
    </row>
    <row r="991" spans="1:7" x14ac:dyDescent="0.2">
      <c r="A991" s="139"/>
      <c r="B991" s="140"/>
      <c r="C991" s="141" t="s">
        <v>33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34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35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36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37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38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39</v>
      </c>
      <c r="D997" s="142"/>
      <c r="F997" s="80"/>
      <c r="G997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62</vt:i4>
      </vt:variant>
    </vt:vector>
  </HeadingPairs>
  <TitlesOfParts>
    <vt:vector size="66" baseType="lpstr">
      <vt:lpstr>Stavba</vt:lpstr>
      <vt:lpstr>A05 5.1 </vt:lpstr>
      <vt:lpstr>A05 5.4a </vt:lpstr>
      <vt:lpstr>A05 5.5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'A05 5.1 '!Názvy_tisku</vt:lpstr>
      <vt:lpstr>'A05 5.4a '!Názvy_tisku</vt:lpstr>
      <vt:lpstr>'A05 5.5 '!Názvy_tisku</vt:lpstr>
      <vt:lpstr>Stavba!Objednatel</vt:lpstr>
      <vt:lpstr>Stavba!Objekt</vt:lpstr>
      <vt:lpstr>'A05 5.1 '!Oblast_tisku</vt:lpstr>
      <vt:lpstr>'A05 5.4a '!Oblast_tisku</vt:lpstr>
      <vt:lpstr>'A05 5.5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'A05 5.4a '!SloupecCC</vt:lpstr>
      <vt:lpstr>'A05 5.5 '!SloupecCC</vt:lpstr>
      <vt:lpstr>SloupecCC</vt:lpstr>
      <vt:lpstr>'A05 5.4a '!SloupecCDH</vt:lpstr>
      <vt:lpstr>'A05 5.5 '!SloupecCDH</vt:lpstr>
      <vt:lpstr>SloupecCDH</vt:lpstr>
      <vt:lpstr>'A05 5.4a '!SloupecCisloPol</vt:lpstr>
      <vt:lpstr>'A05 5.5 '!SloupecCisloPol</vt:lpstr>
      <vt:lpstr>SloupecCisloPol</vt:lpstr>
      <vt:lpstr>'A05 5.4a '!SloupecCH</vt:lpstr>
      <vt:lpstr>'A05 5.5 '!SloupecCH</vt:lpstr>
      <vt:lpstr>SloupecCH</vt:lpstr>
      <vt:lpstr>'A05 5.4a '!SloupecJC</vt:lpstr>
      <vt:lpstr>'A05 5.5 '!SloupecJC</vt:lpstr>
      <vt:lpstr>SloupecJC</vt:lpstr>
      <vt:lpstr>'A05 5.4a '!SloupecJDH</vt:lpstr>
      <vt:lpstr>'A05 5.5 '!SloupecJDH</vt:lpstr>
      <vt:lpstr>SloupecJDH</vt:lpstr>
      <vt:lpstr>'A05 5.4a '!SloupecJDM</vt:lpstr>
      <vt:lpstr>'A05 5.5 '!SloupecJDM</vt:lpstr>
      <vt:lpstr>SloupecJDM</vt:lpstr>
      <vt:lpstr>'A05 5.4a '!SloupecJH</vt:lpstr>
      <vt:lpstr>'A05 5.5 '!SloupecJH</vt:lpstr>
      <vt:lpstr>SloupecJH</vt:lpstr>
      <vt:lpstr>'A05 5.4a '!SloupecMJ</vt:lpstr>
      <vt:lpstr>'A05 5.5 '!SloupecMJ</vt:lpstr>
      <vt:lpstr>SloupecMJ</vt:lpstr>
      <vt:lpstr>'A05 5.4a '!SloupecMnozstvi</vt:lpstr>
      <vt:lpstr>'A05 5.5 '!SloupecMnozstvi</vt:lpstr>
      <vt:lpstr>SloupecMnozstvi</vt:lpstr>
      <vt:lpstr>'A05 5.4a '!SloupecNazPol</vt:lpstr>
      <vt:lpstr>'A05 5.5 '!SloupecNazPol</vt:lpstr>
      <vt:lpstr>SloupecNazPol</vt:lpstr>
      <vt:lpstr>'A05 5.4a '!SloupecPC</vt:lpstr>
      <vt:lpstr>'A05 5.5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2022-08-12T08:48:35Z</dcterms:created>
  <dcterms:modified xsi:type="dcterms:W3CDTF">2024-04-24T04:31:40Z</dcterms:modified>
</cp:coreProperties>
</file>