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sef\Desktop\"/>
    </mc:Choice>
  </mc:AlternateContent>
  <xr:revisionPtr revIDLastSave="0" documentId="8_{348415D6-F847-40D6-8C48-D4BD4478F0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1 Pol'!$A$1:$Y$49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G42" i="1"/>
  <c r="F42" i="1"/>
  <c r="G41" i="1"/>
  <c r="F41" i="1"/>
  <c r="H41" i="1" s="1"/>
  <c r="I41" i="1" s="1"/>
  <c r="G39" i="1"/>
  <c r="F39" i="1"/>
  <c r="G4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9" i="12"/>
  <c r="I19" i="12"/>
  <c r="K19" i="12"/>
  <c r="M19" i="12"/>
  <c r="O19" i="12"/>
  <c r="Q19" i="12"/>
  <c r="V19" i="12"/>
  <c r="G23" i="12"/>
  <c r="G8" i="12" s="1"/>
  <c r="I23" i="12"/>
  <c r="K23" i="12"/>
  <c r="O23" i="12"/>
  <c r="O8" i="12" s="1"/>
  <c r="Q23" i="12"/>
  <c r="V23" i="12"/>
  <c r="G26" i="12"/>
  <c r="M26" i="12" s="1"/>
  <c r="I26" i="12"/>
  <c r="K26" i="12"/>
  <c r="O26" i="12"/>
  <c r="Q26" i="12"/>
  <c r="V26" i="12"/>
  <c r="G27" i="12"/>
  <c r="K27" i="12"/>
  <c r="O27" i="12"/>
  <c r="V27" i="12"/>
  <c r="G28" i="12"/>
  <c r="I28" i="12"/>
  <c r="I27" i="12" s="1"/>
  <c r="K28" i="12"/>
  <c r="M28" i="12"/>
  <c r="M27" i="12" s="1"/>
  <c r="O28" i="12"/>
  <c r="Q28" i="12"/>
  <c r="Q27" i="12" s="1"/>
  <c r="V28" i="12"/>
  <c r="G30" i="12"/>
  <c r="K30" i="12"/>
  <c r="O30" i="12"/>
  <c r="V30" i="12"/>
  <c r="G31" i="12"/>
  <c r="I31" i="12"/>
  <c r="I30" i="12" s="1"/>
  <c r="K31" i="12"/>
  <c r="M31" i="12"/>
  <c r="M30" i="12" s="1"/>
  <c r="O31" i="12"/>
  <c r="Q31" i="12"/>
  <c r="Q30" i="12" s="1"/>
  <c r="V31" i="12"/>
  <c r="G33" i="12"/>
  <c r="K33" i="12"/>
  <c r="O33" i="12"/>
  <c r="V33" i="12"/>
  <c r="G34" i="12"/>
  <c r="I34" i="12"/>
  <c r="I33" i="12" s="1"/>
  <c r="K34" i="12"/>
  <c r="M34" i="12"/>
  <c r="M33" i="12" s="1"/>
  <c r="O34" i="12"/>
  <c r="Q34" i="12"/>
  <c r="Q33" i="12" s="1"/>
  <c r="V34" i="12"/>
  <c r="G36" i="12"/>
  <c r="O36" i="12"/>
  <c r="G37" i="12"/>
  <c r="I37" i="12"/>
  <c r="I36" i="12" s="1"/>
  <c r="K37" i="12"/>
  <c r="M37" i="12"/>
  <c r="O37" i="12"/>
  <c r="Q37" i="12"/>
  <c r="Q36" i="12" s="1"/>
  <c r="V37" i="12"/>
  <c r="G39" i="12"/>
  <c r="M39" i="12" s="1"/>
  <c r="I39" i="12"/>
  <c r="K39" i="12"/>
  <c r="K36" i="12" s="1"/>
  <c r="O39" i="12"/>
  <c r="Q39" i="12"/>
  <c r="V39" i="12"/>
  <c r="V36" i="12" s="1"/>
  <c r="G40" i="12"/>
  <c r="I40" i="12"/>
  <c r="K40" i="12"/>
  <c r="M40" i="12"/>
  <c r="O40" i="12"/>
  <c r="Q40" i="12"/>
  <c r="V40" i="12"/>
  <c r="G44" i="12"/>
  <c r="K44" i="12"/>
  <c r="O44" i="12"/>
  <c r="V44" i="12"/>
  <c r="G45" i="12"/>
  <c r="I45" i="12"/>
  <c r="I44" i="12" s="1"/>
  <c r="K45" i="12"/>
  <c r="M45" i="12"/>
  <c r="M44" i="12" s="1"/>
  <c r="O45" i="12"/>
  <c r="Q45" i="12"/>
  <c r="Q44" i="12" s="1"/>
  <c r="V45" i="12"/>
  <c r="AE48" i="12"/>
  <c r="AF48" i="12"/>
  <c r="I20" i="1"/>
  <c r="I19" i="1"/>
  <c r="I18" i="1"/>
  <c r="I17" i="1"/>
  <c r="I16" i="1"/>
  <c r="I59" i="1"/>
  <c r="J58" i="1" s="1"/>
  <c r="F43" i="1"/>
  <c r="G23" i="1" s="1"/>
  <c r="G43" i="1"/>
  <c r="G25" i="1" s="1"/>
  <c r="A25" i="1" s="1"/>
  <c r="H42" i="1"/>
  <c r="I42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J57" i="1" l="1"/>
  <c r="J55" i="1"/>
  <c r="J53" i="1"/>
  <c r="G26" i="1"/>
  <c r="A26" i="1"/>
  <c r="A23" i="1"/>
  <c r="G28" i="1"/>
  <c r="M36" i="12"/>
  <c r="M23" i="12"/>
  <c r="M8" i="12" s="1"/>
  <c r="I21" i="1"/>
  <c r="J54" i="1"/>
  <c r="J56" i="1"/>
  <c r="J42" i="1"/>
  <c r="J39" i="1"/>
  <c r="J43" i="1" s="1"/>
  <c r="J41" i="1"/>
  <c r="H43" i="1"/>
  <c r="J59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Josef</author>
  </authors>
  <commentList>
    <comment ref="S6" authorId="0" shapeId="0" xr:uid="{4BBD1083-823F-429F-9142-AEC96A0FC4F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5B45D03-C724-466A-AD18-21D8120587B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<sst xmlns="http://schemas.openxmlformats.org/spreadsheetml/2006/main" count="318" uniqueCount="174">
  <si>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</si>
  <si>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</si>
  <si>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</si>
  <si>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</si>
  <si>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</si>
  <si>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</si>
  <si>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</si>
  <si>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</si>
  <si>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</si>
  <si>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</si>
  <si>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</si>
  <si>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</si>
  <si>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</si>
  <si>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</si>
  <si>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</si>
  <si>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</si>
  <si>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</si>
  <si>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</si>
  <si>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</si>
  <si>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</si>
  <si>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</si>
  <si>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</si>
  <si>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</si>
  <si>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</si>
  <si>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</si>
  <si>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</si>
  <si>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</si>
  <si>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</si>
  <si>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</si>
  <si>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</si>
  <si>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</si>
  <si>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</si>
  <si>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</si>
  <si>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</si>
  <si>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</si>
  <si>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</si>
  <si>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</si>
  <si>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</si>
  <si>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</si>
  <si>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</si>
  <si>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</si>
  <si>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</si>
  <si>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</si>
  <si>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</si>
  <si>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Rozpočet podhledy</t>
  </si>
  <si>
    <t>SO 01</t>
  </si>
  <si>
    <t>Podhledy</t>
  </si>
  <si>
    <t>Objekt:</t>
  </si>
  <si>
    <t>Rozpočet:</t>
  </si>
  <si>
    <t>1240405</t>
  </si>
  <si>
    <t>Mateřská škola - Kroměříž</t>
  </si>
  <si>
    <t>Stavba</t>
  </si>
  <si>
    <t>Stavební objekt</t>
  </si>
  <si>
    <t>Celkem za stavbu</t>
  </si>
  <si>
    <t>CZK</t>
  </si>
  <si>
    <t>#POPS</t>
  </si>
  <si>
    <t>Popis stavby: 1240405 - Mateřská škola - Kroměříž</t>
  </si>
  <si>
    <t>#POPO</t>
  </si>
  <si>
    <t>Popis objektu: SO 01 - Podhledy</t>
  </si>
  <si>
    <t>#POPR</t>
  </si>
  <si>
    <t>Popis rozpočtu: 1 - Rozpočet podhledy</t>
  </si>
  <si>
    <t>Rekapitulace dílů</t>
  </si>
  <si>
    <t>Typ dílu</t>
  </si>
  <si>
    <t>416</t>
  </si>
  <si>
    <t>Podhledy a mezistropy montované lehké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</si>
  <si>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</si>
  <si>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</si>
  <si>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</si>
  <si>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</si>
  <si>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</si>
  <si>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</si>
  <si>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784</t>
  </si>
  <si>
    <t>Malby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</si>
  <si>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</si>
  <si>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</si>
  <si>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</si>
  <si>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</si>
  <si>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</si>
  <si>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</si>
  <si>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</si>
  <si>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</si>
  <si>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</si>
  <si>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</si>
  <si>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</si>
  <si>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</si>
  <si>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</si>
  <si>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</si>
  <si>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</si>
  <si>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</si>
  <si>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</si>
  <si>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</si>
  <si>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</si>
  <si>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</si>
  <si>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</si>
  <si>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</si>
  <si>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</si>
  <si>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</si>
  <si>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</si>
  <si>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</si>
  <si>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</si>
  <si>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</si>
  <si>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</si>
  <si>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</si>
  <si>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</si>
  <si>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342091043R00</t>
  </si>
  <si>
    <t>Úpravy, doplňkové práce a příplatky pro sádrokartonové a sádrovláknité příčky příplatky za nestandardní povrchovou úpravu Q3</t>
  </si>
  <si>
    <t>m2</t>
  </si>
  <si>
    <t>801-1</t>
  </si>
  <si>
    <t>RTS 24/ I</t>
  </si>
  <si>
    <t>Práce</t>
  </si>
  <si>
    <t>Běžná</t>
  </si>
  <si>
    <t>POL1_</t>
  </si>
  <si>
    <t>úprava dle TZ - Q3 : 288,56+65,65+62,55</t>
  </si>
  <si>
    <t>VV</t>
  </si>
  <si>
    <t>342091051R00</t>
  </si>
  <si>
    <t>Úpravy, doplňkové práce a příplatky pro sádrokartonové a sádrovláknité příčky příplatky za vytvoření kluzného napojení do 55 mm</t>
  </si>
  <si>
    <t>m</t>
  </si>
  <si>
    <t xml:space="preserve">páska po obvodu podhledů: : </t>
  </si>
  <si>
    <t>1.np : (10,44+10,44+5+5+1,2+5+5+1,2+1,5+1,5+5+5+2,7+2,7+5+5)</t>
  </si>
  <si>
    <t>(8,85+8,85+4,99+4,99)</t>
  </si>
  <si>
    <t>2.np: : (5+5+10,44+10,44+1,195+10,195+5+5+1,5+1,5+5+5+2,7+2,7+5+5)</t>
  </si>
  <si>
    <t>(2,85+2,85+5+5+2,85+2,85+3,67+3,67+2,775+2,775+5+5+2,775+2,775+5+5)</t>
  </si>
  <si>
    <t>(1,5+1,5+5+5+1,2+1,2+5+5+5+5+10,45+10,45)</t>
  </si>
  <si>
    <t>(5+5+8,71+8,71+2,92+3,67+3,67+2,92+2,77+2,77+3,67+3,67)</t>
  </si>
  <si>
    <t>416023131R00</t>
  </si>
  <si>
    <t>Podhledy na kovové konstrukci opláštěné deskami sádrokartonovými nosná konstrukce z profilů C 18/45/18 a U 20/20/30, přímé uchycení 1x deska, tloušťky 12,5 mm, standard, bez izolace</t>
  </si>
  <si>
    <t>s úpravou rohů, koutů a hran konstrukcí, přebroušení a tmelení spár,</t>
  </si>
  <si>
    <t>POP</t>
  </si>
  <si>
    <t>podhled RB A ActivAir : 288,56</t>
  </si>
  <si>
    <t>podhled RB A : 62,55</t>
  </si>
  <si>
    <t>416023133R00</t>
  </si>
  <si>
    <t>Podhledy na kovové konstrukci opláštěné deskami sádrokartonovými nosná konstrukce z profilů C 18/45/18 a U 20/20/30, přímé uchycení 1x deska, tloušťky 12,5 mm, impregnovaná, bez izolace</t>
  </si>
  <si>
    <t>podhled RBi : 65,65</t>
  </si>
  <si>
    <t>416001</t>
  </si>
  <si>
    <t>Příplatek z adesku ActiveAir</t>
  </si>
  <si>
    <t xml:space="preserve">m2    </t>
  </si>
  <si>
    <t>Vlastní</t>
  </si>
  <si>
    <t>Indiv</t>
  </si>
  <si>
    <t>Agregovaná položka</t>
  </si>
  <si>
    <t>POL2_</t>
  </si>
  <si>
    <t>941955001R00</t>
  </si>
  <si>
    <t>Lešení lehké pracovní pomocné pomocné, o výšce lešeňové podlahy do 1,2 m</t>
  </si>
  <si>
    <t>800-3</t>
  </si>
  <si>
    <t>lešení pro podhledy: : 288,56+62,55+65,65</t>
  </si>
  <si>
    <t>952901411R00</t>
  </si>
  <si>
    <t>Vyčištění budov a ostatních objektů ostatních objektů (např. kanálů, zásobníků, kůlen apod.) - vynesení zbytků stavebního rumu, kropení a 2 x zametení podlah, oprášení stěn a výplní otvorů jakékoliv výšky podlaží</t>
  </si>
  <si>
    <t>vyčištění po SDK a malbách: : 416,76</t>
  </si>
  <si>
    <t>999281105R00</t>
  </si>
  <si>
    <t xml:space="preserve">Přesun hmot pro opravy a údržbu objektů pro opravy a údržbu dosavadních objektů včetně vnějších plášťů  výšky do 6 m,  </t>
  </si>
  <si>
    <t>t</t>
  </si>
  <si>
    <t>801-4</t>
  </si>
  <si>
    <t>Přesun hmot</t>
  </si>
  <si>
    <t>POL7_</t>
  </si>
  <si>
    <t>oborů 801, 803, 811 a 812</t>
  </si>
  <si>
    <t>SPI</t>
  </si>
  <si>
    <t>784161401R00</t>
  </si>
  <si>
    <t>Příprava povrchu Penetrace (napouštění) podkladu disperzní, jednonásobná</t>
  </si>
  <si>
    <t>800-784</t>
  </si>
  <si>
    <t>malba ma podhledech: : 416,76</t>
  </si>
  <si>
    <t>784165212R00</t>
  </si>
  <si>
    <t>Malby z malířských směsí  ,  , bělost 90 %, dvojnásobné</t>
  </si>
  <si>
    <t>784011222RT2</t>
  </si>
  <si>
    <t>Ostatní práce zakrytí podlah,  , včetně papírové lepenky</t>
  </si>
  <si>
    <t xml:space="preserve">zakrytí podlah: : </t>
  </si>
  <si>
    <t>podhledy: : 416,76</t>
  </si>
  <si>
    <t>malby: : 416,76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</si>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</sst>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qTwfOoBdp7DKYMcT7craFi8/IoQFPjSvJN6ro2NYafyqUR/vGcSeRMjTanZ0IDvZ2jbxlU7bsHT0Z2lxgkmFiw==" saltValue="hZe93eLSpfG2pbvyAMSBe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opLeftCell="B2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2089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SUMIF(F53:F58,A16,I53:I58)+SUMIF(F53:F58,"PSU",I53:I58)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SUMIF(F53:F58,A17,I53:I58)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SUMIF(F53:F58,A18,I53:I58)</f>
        <v>0</v>
      </c>
      <c r="J18" s="85"/>
    </row>
    <row r="19" spans="1:10" ht="23.25" customHeight="1" x14ac:dyDescent="0.2">
      <c r="A19" s="196" t="s">
        <v>73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SUMIF(F53:F58,A19,I53:I58)</f>
        <v>0</v>
      </c>
      <c r="J19" s="85"/>
    </row>
    <row r="20" spans="1:10" ht="23.25" customHeight="1" x14ac:dyDescent="0.2">
      <c r="A20" s="196" t="s">
        <v>74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SUMIF(F53:F58,A20,I53:I58)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ROUNDUP(A23, 0)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ROUNDUP(A25, 0)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ROUNDUP(A27, 0)</f>
        <v>0</v>
      </c>
      <c r="H29" s="173"/>
      <c r="I29" s="173"/>
      <c r="J29" s="17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 01 1 Pol'!AE48</f>
        <v>0</v>
      </c>
      <c r="G39" s="149">
        <f>'SO 01 1 Pol'!AF48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52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45</v>
      </c>
      <c r="C41" s="153" t="s">
        <v>46</v>
      </c>
      <c r="D41" s="153"/>
      <c r="E41" s="153"/>
      <c r="F41" s="154">
        <f>'SO 01 1 Pol'!AE48</f>
        <v>0</v>
      </c>
      <c r="G41" s="155">
        <f>'SO 01 1 Pol'!AF48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'SO 01 1 Pol'!AE48</f>
        <v>0</v>
      </c>
      <c r="G42" s="150">
        <f>'SO 01 1 Pol'!AF48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">
      <c r="A43" s="136"/>
      <c r="B43" s="159" t="s">
        <v>53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75" t="s">
        <v>61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62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63</v>
      </c>
      <c r="C53" s="184" t="s">
        <v>64</v>
      </c>
      <c r="D53" s="185"/>
      <c r="E53" s="185"/>
      <c r="F53" s="192" t="s">
        <v>24</v>
      </c>
      <c r="G53" s="193"/>
      <c r="H53" s="193"/>
      <c r="I53" s="193">
        <f>'SO 01 1 Pol'!G8</f>
        <v>0</v>
      </c>
      <c r="J53" s="189" t="str">
        <f>IF(I59=0,"",I53/I59*100)</f>
        <v/>
      </c>
    </row>
    <row r="54" spans="1:10" ht="36.75" customHeight="1" x14ac:dyDescent="0.2">
      <c r="A54" s="178"/>
      <c r="B54" s="183" t="s">
        <v>65</v>
      </c>
      <c r="C54" s="184" t="s">
        <v>66</v>
      </c>
      <c r="D54" s="185"/>
      <c r="E54" s="185"/>
      <c r="F54" s="192" t="s">
        <v>24</v>
      </c>
      <c r="G54" s="193"/>
      <c r="H54" s="193"/>
      <c r="I54" s="193">
        <f>'SO 01 1 Pol'!G27</f>
        <v>0</v>
      </c>
      <c r="J54" s="189" t="str">
        <f>IF(I59=0,"",I54/I59*100)</f>
        <v/>
      </c>
    </row>
    <row r="55" spans="1:10" ht="36.75" customHeight="1" x14ac:dyDescent="0.2">
      <c r="A55" s="178"/>
      <c r="B55" s="183" t="s">
        <v>67</v>
      </c>
      <c r="C55" s="184" t="s">
        <v>68</v>
      </c>
      <c r="D55" s="185"/>
      <c r="E55" s="185"/>
      <c r="F55" s="192" t="s">
        <v>24</v>
      </c>
      <c r="G55" s="193"/>
      <c r="H55" s="193"/>
      <c r="I55" s="193">
        <f>'SO 01 1 Pol'!G30</f>
        <v>0</v>
      </c>
      <c r="J55" s="189" t="str">
        <f>IF(I59=0,"",I55/I59*100)</f>
        <v/>
      </c>
    </row>
    <row r="56" spans="1:10" ht="36.75" customHeight="1" x14ac:dyDescent="0.2">
      <c r="A56" s="178"/>
      <c r="B56" s="183" t="s">
        <v>69</v>
      </c>
      <c r="C56" s="184" t="s">
        <v>70</v>
      </c>
      <c r="D56" s="185"/>
      <c r="E56" s="185"/>
      <c r="F56" s="192" t="s">
        <v>24</v>
      </c>
      <c r="G56" s="193"/>
      <c r="H56" s="193"/>
      <c r="I56" s="193">
        <f>'SO 01 1 Pol'!G33</f>
        <v>0</v>
      </c>
      <c r="J56" s="189" t="str">
        <f>IF(I59=0,"",I56/I59*100)</f>
        <v/>
      </c>
    </row>
    <row r="57" spans="1:10" ht="36.75" customHeight="1" x14ac:dyDescent="0.2">
      <c r="A57" s="178"/>
      <c r="B57" s="183" t="s">
        <v>71</v>
      </c>
      <c r="C57" s="184" t="s">
        <v>72</v>
      </c>
      <c r="D57" s="185"/>
      <c r="E57" s="185"/>
      <c r="F57" s="192" t="s">
        <v>25</v>
      </c>
      <c r="G57" s="193"/>
      <c r="H57" s="193"/>
      <c r="I57" s="193">
        <f>'SO 01 1 Pol'!G36</f>
        <v>0</v>
      </c>
      <c r="J57" s="189" t="str">
        <f>IF(I59=0,"",I57/I59*100)</f>
        <v/>
      </c>
    </row>
    <row r="58" spans="1:10" ht="36.75" customHeight="1" x14ac:dyDescent="0.2">
      <c r="A58" s="178"/>
      <c r="B58" s="183" t="s">
        <v>73</v>
      </c>
      <c r="C58" s="184" t="s">
        <v>27</v>
      </c>
      <c r="D58" s="185"/>
      <c r="E58" s="185"/>
      <c r="F58" s="192" t="s">
        <v>73</v>
      </c>
      <c r="G58" s="193"/>
      <c r="H58" s="193"/>
      <c r="I58" s="193">
        <f>'SO 01 1 Pol'!G44</f>
        <v>0</v>
      </c>
      <c r="J58" s="189" t="str">
        <f>IF(I59=0,"",I58/I59*100)</f>
        <v/>
      </c>
    </row>
    <row r="59" spans="1:10" ht="25.5" customHeight="1" x14ac:dyDescent="0.2">
      <c r="A59" s="179"/>
      <c r="B59" s="186" t="s">
        <v>1</v>
      </c>
      <c r="C59" s="187"/>
      <c r="D59" s="188"/>
      <c r="E59" s="188"/>
      <c r="F59" s="194"/>
      <c r="G59" s="195"/>
      <c r="H59" s="195"/>
      <c r="I59" s="195">
        <f>SUM(I53:I58)</f>
        <v>0</v>
      </c>
      <c r="J59" s="190">
        <f>SUM(J53:J58)</f>
        <v>0</v>
      </c>
    </row>
    <row r="60" spans="1:10" x14ac:dyDescent="0.2">
      <c r="F60" s="135"/>
      <c r="G60" s="135"/>
      <c r="H60" s="135"/>
      <c r="I60" s="135"/>
      <c r="J60" s="191"/>
    </row>
    <row r="61" spans="1:10" x14ac:dyDescent="0.2">
      <c r="F61" s="135"/>
      <c r="G61" s="135"/>
      <c r="H61" s="135"/>
      <c r="I61" s="135"/>
      <c r="J61" s="191"/>
    </row>
    <row r="62" spans="1:10" x14ac:dyDescent="0.2">
      <c r="F62" s="135"/>
      <c r="G62" s="135"/>
      <c r="H62" s="135"/>
      <c r="I62" s="135"/>
      <c r="J62" s="191"/>
    </row>
  </sheetData>
  <sheetProtection algorithmName="SHA-512" hashValue="/LqnZ55XKoQ4fxs/S/Loz8Yq6ndZPXGJEglggMgIFGbsJ9z8w6fE7lt6+RdjZmBn8rM1pBH4OaCmzKghZOpveA==" saltValue="h7dMoiaZQqc5SBfSAKO/t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8:E58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5ouRd6ajOMa6jv5DUlVepJksMbvdZS3T0XnBvpJd6YkKk2yjHUBBB5sH0cHrCCegg5LLaboo60BwLLQxp+ht3Q==" saltValue="UplJ8fFIhV/yDA46HkEbC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91E19-712A-4707-B69D-BDB365FC5DB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75</v>
      </c>
      <c r="B1" s="197"/>
      <c r="C1" s="197"/>
      <c r="D1" s="197"/>
      <c r="E1" s="197"/>
      <c r="F1" s="197"/>
      <c r="G1" s="197"/>
      <c r="AG1" t="s">
        <v>76</v>
      </c>
    </row>
    <row r="2" spans="1:60" ht="24.95" customHeight="1" x14ac:dyDescent="0.2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77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77</v>
      </c>
      <c r="AG3" t="s">
        <v>78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79</v>
      </c>
    </row>
    <row r="5" spans="1:60" x14ac:dyDescent="0.2">
      <c r="D5" s="10"/>
    </row>
    <row r="6" spans="1:60" ht="38.25" x14ac:dyDescent="0.2">
      <c r="A6" s="208" t="s">
        <v>80</v>
      </c>
      <c r="B6" s="210" t="s">
        <v>81</v>
      </c>
      <c r="C6" s="210" t="s">
        <v>82</v>
      </c>
      <c r="D6" s="209" t="s">
        <v>83</v>
      </c>
      <c r="E6" s="208" t="s">
        <v>84</v>
      </c>
      <c r="F6" s="207" t="s">
        <v>85</v>
      </c>
      <c r="G6" s="208" t="s">
        <v>29</v>
      </c>
      <c r="H6" s="211" t="s">
        <v>30</v>
      </c>
      <c r="I6" s="211" t="s">
        <v>86</v>
      </c>
      <c r="J6" s="211" t="s">
        <v>31</v>
      </c>
      <c r="K6" s="211" t="s">
        <v>87</v>
      </c>
      <c r="L6" s="211" t="s">
        <v>88</v>
      </c>
      <c r="M6" s="211" t="s">
        <v>89</v>
      </c>
      <c r="N6" s="211" t="s">
        <v>90</v>
      </c>
      <c r="O6" s="211" t="s">
        <v>91</v>
      </c>
      <c r="P6" s="211" t="s">
        <v>92</v>
      </c>
      <c r="Q6" s="211" t="s">
        <v>93</v>
      </c>
      <c r="R6" s="211" t="s">
        <v>94</v>
      </c>
      <c r="S6" s="211" t="s">
        <v>95</v>
      </c>
      <c r="T6" s="211" t="s">
        <v>96</v>
      </c>
      <c r="U6" s="211" t="s">
        <v>97</v>
      </c>
      <c r="V6" s="211" t="s">
        <v>98</v>
      </c>
      <c r="W6" s="211" t="s">
        <v>99</v>
      </c>
      <c r="X6" s="211" t="s">
        <v>100</v>
      </c>
      <c r="Y6" s="211" t="s">
        <v>101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6" t="s">
        <v>102</v>
      </c>
      <c r="B8" s="227" t="s">
        <v>63</v>
      </c>
      <c r="C8" s="249" t="s">
        <v>64</v>
      </c>
      <c r="D8" s="228"/>
      <c r="E8" s="229"/>
      <c r="F8" s="230"/>
      <c r="G8" s="230">
        <f>SUMIF(AG9:AG26,"&lt;&gt;NOR",G9:G26)</f>
        <v>0</v>
      </c>
      <c r="H8" s="230"/>
      <c r="I8" s="230">
        <f>SUM(I9:I26)</f>
        <v>0</v>
      </c>
      <c r="J8" s="230"/>
      <c r="K8" s="230">
        <f>SUM(K9:K26)</f>
        <v>0</v>
      </c>
      <c r="L8" s="230"/>
      <c r="M8" s="230">
        <f>SUM(M9:M26)</f>
        <v>0</v>
      </c>
      <c r="N8" s="229"/>
      <c r="O8" s="229">
        <f>SUM(O9:O26)</f>
        <v>4.9399999999999995</v>
      </c>
      <c r="P8" s="229"/>
      <c r="Q8" s="229">
        <f>SUM(Q9:Q26)</f>
        <v>0</v>
      </c>
      <c r="R8" s="230"/>
      <c r="S8" s="230"/>
      <c r="T8" s="231"/>
      <c r="U8" s="225"/>
      <c r="V8" s="225">
        <f>SUM(V9:V26)</f>
        <v>695.78000000000009</v>
      </c>
      <c r="W8" s="225"/>
      <c r="X8" s="225"/>
      <c r="Y8" s="225"/>
      <c r="AG8" t="s">
        <v>103</v>
      </c>
    </row>
    <row r="9" spans="1:60" ht="22.5" outlineLevel="1" x14ac:dyDescent="0.2">
      <c r="A9" s="233">
        <v>1</v>
      </c>
      <c r="B9" s="234" t="s">
        <v>104</v>
      </c>
      <c r="C9" s="250" t="s">
        <v>105</v>
      </c>
      <c r="D9" s="235" t="s">
        <v>106</v>
      </c>
      <c r="E9" s="236">
        <v>416.76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6">
        <v>2.1000000000000001E-4</v>
      </c>
      <c r="O9" s="236">
        <f>ROUND(E9*N9,2)</f>
        <v>0.09</v>
      </c>
      <c r="P9" s="236">
        <v>0</v>
      </c>
      <c r="Q9" s="236">
        <f>ROUND(E9*P9,2)</f>
        <v>0</v>
      </c>
      <c r="R9" s="238" t="s">
        <v>107</v>
      </c>
      <c r="S9" s="238" t="s">
        <v>108</v>
      </c>
      <c r="T9" s="239" t="s">
        <v>108</v>
      </c>
      <c r="U9" s="222">
        <v>0.3</v>
      </c>
      <c r="V9" s="222">
        <f>ROUND(E9*U9,2)</f>
        <v>125.03</v>
      </c>
      <c r="W9" s="222"/>
      <c r="X9" s="222" t="s">
        <v>109</v>
      </c>
      <c r="Y9" s="222" t="s">
        <v>110</v>
      </c>
      <c r="Z9" s="212"/>
      <c r="AA9" s="212"/>
      <c r="AB9" s="212"/>
      <c r="AC9" s="212"/>
      <c r="AD9" s="212"/>
      <c r="AE9" s="212"/>
      <c r="AF9" s="212"/>
      <c r="AG9" s="212" t="s">
        <v>111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51" t="s">
        <v>112</v>
      </c>
      <c r="D10" s="223"/>
      <c r="E10" s="224">
        <v>416.76</v>
      </c>
      <c r="F10" s="222"/>
      <c r="G10" s="222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113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33">
        <v>2</v>
      </c>
      <c r="B11" s="234" t="s">
        <v>114</v>
      </c>
      <c r="C11" s="250" t="s">
        <v>115</v>
      </c>
      <c r="D11" s="235" t="s">
        <v>116</v>
      </c>
      <c r="E11" s="236">
        <v>349.65</v>
      </c>
      <c r="F11" s="237"/>
      <c r="G11" s="238">
        <f>ROUND(E11*F11,2)</f>
        <v>0</v>
      </c>
      <c r="H11" s="237"/>
      <c r="I11" s="238">
        <f>ROUND(E11*H11,2)</f>
        <v>0</v>
      </c>
      <c r="J11" s="237"/>
      <c r="K11" s="238">
        <f>ROUND(E11*J11,2)</f>
        <v>0</v>
      </c>
      <c r="L11" s="238">
        <v>21</v>
      </c>
      <c r="M11" s="238">
        <f>G11*(1+L11/100)</f>
        <v>0</v>
      </c>
      <c r="N11" s="236">
        <v>0</v>
      </c>
      <c r="O11" s="236">
        <f>ROUND(E11*N11,2)</f>
        <v>0</v>
      </c>
      <c r="P11" s="236">
        <v>0</v>
      </c>
      <c r="Q11" s="236">
        <f>ROUND(E11*P11,2)</f>
        <v>0</v>
      </c>
      <c r="R11" s="238" t="s">
        <v>107</v>
      </c>
      <c r="S11" s="238" t="s">
        <v>108</v>
      </c>
      <c r="T11" s="239" t="s">
        <v>108</v>
      </c>
      <c r="U11" s="222">
        <v>0.5</v>
      </c>
      <c r="V11" s="222">
        <f>ROUND(E11*U11,2)</f>
        <v>174.83</v>
      </c>
      <c r="W11" s="222"/>
      <c r="X11" s="222" t="s">
        <v>109</v>
      </c>
      <c r="Y11" s="222" t="s">
        <v>110</v>
      </c>
      <c r="Z11" s="212"/>
      <c r="AA11" s="212"/>
      <c r="AB11" s="212"/>
      <c r="AC11" s="212"/>
      <c r="AD11" s="212"/>
      <c r="AE11" s="212"/>
      <c r="AF11" s="212"/>
      <c r="AG11" s="212" t="s">
        <v>111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2">
      <c r="A12" s="219"/>
      <c r="B12" s="220"/>
      <c r="C12" s="251" t="s">
        <v>117</v>
      </c>
      <c r="D12" s="223"/>
      <c r="E12" s="224"/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113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2">
      <c r="A13" s="219"/>
      <c r="B13" s="220"/>
      <c r="C13" s="251" t="s">
        <v>118</v>
      </c>
      <c r="D13" s="223"/>
      <c r="E13" s="224">
        <v>71.680000000000007</v>
      </c>
      <c r="F13" s="222"/>
      <c r="G13" s="222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113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3" x14ac:dyDescent="0.2">
      <c r="A14" s="219"/>
      <c r="B14" s="220"/>
      <c r="C14" s="251" t="s">
        <v>119</v>
      </c>
      <c r="D14" s="223"/>
      <c r="E14" s="224">
        <v>27.68</v>
      </c>
      <c r="F14" s="222"/>
      <c r="G14" s="222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113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3" x14ac:dyDescent="0.2">
      <c r="A15" s="219"/>
      <c r="B15" s="220"/>
      <c r="C15" s="251" t="s">
        <v>120</v>
      </c>
      <c r="D15" s="223"/>
      <c r="E15" s="224">
        <v>80.67</v>
      </c>
      <c r="F15" s="222"/>
      <c r="G15" s="222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113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3" x14ac:dyDescent="0.2">
      <c r="A16" s="219"/>
      <c r="B16" s="220"/>
      <c r="C16" s="251" t="s">
        <v>121</v>
      </c>
      <c r="D16" s="223"/>
      <c r="E16" s="224">
        <v>59.84</v>
      </c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113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2">
      <c r="A17" s="219"/>
      <c r="B17" s="220"/>
      <c r="C17" s="251" t="s">
        <v>122</v>
      </c>
      <c r="D17" s="223"/>
      <c r="E17" s="224">
        <v>56.3</v>
      </c>
      <c r="F17" s="222"/>
      <c r="G17" s="222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113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3" x14ac:dyDescent="0.2">
      <c r="A18" s="219"/>
      <c r="B18" s="220"/>
      <c r="C18" s="251" t="s">
        <v>123</v>
      </c>
      <c r="D18" s="223"/>
      <c r="E18" s="224">
        <v>53.48</v>
      </c>
      <c r="F18" s="222"/>
      <c r="G18" s="222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113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33.75" outlineLevel="1" x14ac:dyDescent="0.2">
      <c r="A19" s="233">
        <v>3</v>
      </c>
      <c r="B19" s="234" t="s">
        <v>124</v>
      </c>
      <c r="C19" s="250" t="s">
        <v>125</v>
      </c>
      <c r="D19" s="235" t="s">
        <v>106</v>
      </c>
      <c r="E19" s="236">
        <v>351.11</v>
      </c>
      <c r="F19" s="237"/>
      <c r="G19" s="238">
        <f>ROUND(E19*F19,2)</f>
        <v>0</v>
      </c>
      <c r="H19" s="237"/>
      <c r="I19" s="238">
        <f>ROUND(E19*H19,2)</f>
        <v>0</v>
      </c>
      <c r="J19" s="237"/>
      <c r="K19" s="238">
        <f>ROUND(E19*J19,2)</f>
        <v>0</v>
      </c>
      <c r="L19" s="238">
        <v>21</v>
      </c>
      <c r="M19" s="238">
        <f>G19*(1+L19/100)</f>
        <v>0</v>
      </c>
      <c r="N19" s="236">
        <v>1.163E-2</v>
      </c>
      <c r="O19" s="236">
        <f>ROUND(E19*N19,2)</f>
        <v>4.08</v>
      </c>
      <c r="P19" s="236">
        <v>0</v>
      </c>
      <c r="Q19" s="236">
        <f>ROUND(E19*P19,2)</f>
        <v>0</v>
      </c>
      <c r="R19" s="238" t="s">
        <v>107</v>
      </c>
      <c r="S19" s="238" t="s">
        <v>108</v>
      </c>
      <c r="T19" s="239" t="s">
        <v>108</v>
      </c>
      <c r="U19" s="222">
        <v>0.95</v>
      </c>
      <c r="V19" s="222">
        <f>ROUND(E19*U19,2)</f>
        <v>333.55</v>
      </c>
      <c r="W19" s="222"/>
      <c r="X19" s="222" t="s">
        <v>109</v>
      </c>
      <c r="Y19" s="222" t="s">
        <v>110</v>
      </c>
      <c r="Z19" s="212"/>
      <c r="AA19" s="212"/>
      <c r="AB19" s="212"/>
      <c r="AC19" s="212"/>
      <c r="AD19" s="212"/>
      <c r="AE19" s="212"/>
      <c r="AF19" s="212"/>
      <c r="AG19" s="212" t="s">
        <v>111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19"/>
      <c r="B20" s="220"/>
      <c r="C20" s="252" t="s">
        <v>126</v>
      </c>
      <c r="D20" s="240"/>
      <c r="E20" s="240"/>
      <c r="F20" s="240"/>
      <c r="G20" s="240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127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2">
      <c r="A21" s="219"/>
      <c r="B21" s="220"/>
      <c r="C21" s="251" t="s">
        <v>128</v>
      </c>
      <c r="D21" s="223"/>
      <c r="E21" s="224">
        <v>288.56</v>
      </c>
      <c r="F21" s="222"/>
      <c r="G21" s="222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2"/>
      <c r="AA21" s="212"/>
      <c r="AB21" s="212"/>
      <c r="AC21" s="212"/>
      <c r="AD21" s="212"/>
      <c r="AE21" s="212"/>
      <c r="AF21" s="212"/>
      <c r="AG21" s="212" t="s">
        <v>113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3" x14ac:dyDescent="0.2">
      <c r="A22" s="219"/>
      <c r="B22" s="220"/>
      <c r="C22" s="251" t="s">
        <v>129</v>
      </c>
      <c r="D22" s="223"/>
      <c r="E22" s="224">
        <v>62.55</v>
      </c>
      <c r="F22" s="222"/>
      <c r="G22" s="222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113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33.75" outlineLevel="1" x14ac:dyDescent="0.2">
      <c r="A23" s="233">
        <v>4</v>
      </c>
      <c r="B23" s="234" t="s">
        <v>130</v>
      </c>
      <c r="C23" s="250" t="s">
        <v>131</v>
      </c>
      <c r="D23" s="235" t="s">
        <v>106</v>
      </c>
      <c r="E23" s="236">
        <v>65.650000000000006</v>
      </c>
      <c r="F23" s="237"/>
      <c r="G23" s="238">
        <f>ROUND(E23*F23,2)</f>
        <v>0</v>
      </c>
      <c r="H23" s="237"/>
      <c r="I23" s="238">
        <f>ROUND(E23*H23,2)</f>
        <v>0</v>
      </c>
      <c r="J23" s="237"/>
      <c r="K23" s="238">
        <f>ROUND(E23*J23,2)</f>
        <v>0</v>
      </c>
      <c r="L23" s="238">
        <v>21</v>
      </c>
      <c r="M23" s="238">
        <f>G23*(1+L23/100)</f>
        <v>0</v>
      </c>
      <c r="N23" s="236">
        <v>1.174E-2</v>
      </c>
      <c r="O23" s="236">
        <f>ROUND(E23*N23,2)</f>
        <v>0.77</v>
      </c>
      <c r="P23" s="236">
        <v>0</v>
      </c>
      <c r="Q23" s="236">
        <f>ROUND(E23*P23,2)</f>
        <v>0</v>
      </c>
      <c r="R23" s="238" t="s">
        <v>107</v>
      </c>
      <c r="S23" s="238" t="s">
        <v>108</v>
      </c>
      <c r="T23" s="239" t="s">
        <v>108</v>
      </c>
      <c r="U23" s="222">
        <v>0.95</v>
      </c>
      <c r="V23" s="222">
        <f>ROUND(E23*U23,2)</f>
        <v>62.37</v>
      </c>
      <c r="W23" s="222"/>
      <c r="X23" s="222" t="s">
        <v>109</v>
      </c>
      <c r="Y23" s="222" t="s">
        <v>110</v>
      </c>
      <c r="Z23" s="212"/>
      <c r="AA23" s="212"/>
      <c r="AB23" s="212"/>
      <c r="AC23" s="212"/>
      <c r="AD23" s="212"/>
      <c r="AE23" s="212"/>
      <c r="AF23" s="212"/>
      <c r="AG23" s="212" t="s">
        <v>111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">
      <c r="A24" s="219"/>
      <c r="B24" s="220"/>
      <c r="C24" s="252" t="s">
        <v>126</v>
      </c>
      <c r="D24" s="240"/>
      <c r="E24" s="240"/>
      <c r="F24" s="240"/>
      <c r="G24" s="240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127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2">
      <c r="A25" s="219"/>
      <c r="B25" s="220"/>
      <c r="C25" s="251" t="s">
        <v>132</v>
      </c>
      <c r="D25" s="223"/>
      <c r="E25" s="224">
        <v>65.650000000000006</v>
      </c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113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41">
        <v>5</v>
      </c>
      <c r="B26" s="242" t="s">
        <v>133</v>
      </c>
      <c r="C26" s="253" t="s">
        <v>134</v>
      </c>
      <c r="D26" s="243" t="s">
        <v>135</v>
      </c>
      <c r="E26" s="244">
        <v>288.56</v>
      </c>
      <c r="F26" s="245"/>
      <c r="G26" s="246">
        <f>ROUND(E26*F26,2)</f>
        <v>0</v>
      </c>
      <c r="H26" s="245"/>
      <c r="I26" s="246">
        <f>ROUND(E26*H26,2)</f>
        <v>0</v>
      </c>
      <c r="J26" s="245"/>
      <c r="K26" s="246">
        <f>ROUND(E26*J26,2)</f>
        <v>0</v>
      </c>
      <c r="L26" s="246">
        <v>21</v>
      </c>
      <c r="M26" s="246">
        <f>G26*(1+L26/100)</f>
        <v>0</v>
      </c>
      <c r="N26" s="244">
        <v>0</v>
      </c>
      <c r="O26" s="244">
        <f>ROUND(E26*N26,2)</f>
        <v>0</v>
      </c>
      <c r="P26" s="244">
        <v>0</v>
      </c>
      <c r="Q26" s="244">
        <f>ROUND(E26*P26,2)</f>
        <v>0</v>
      </c>
      <c r="R26" s="246"/>
      <c r="S26" s="246" t="s">
        <v>136</v>
      </c>
      <c r="T26" s="247" t="s">
        <v>137</v>
      </c>
      <c r="U26" s="222">
        <v>0</v>
      </c>
      <c r="V26" s="222">
        <f>ROUND(E26*U26,2)</f>
        <v>0</v>
      </c>
      <c r="W26" s="222"/>
      <c r="X26" s="222" t="s">
        <v>138</v>
      </c>
      <c r="Y26" s="222" t="s">
        <v>110</v>
      </c>
      <c r="Z26" s="212"/>
      <c r="AA26" s="212"/>
      <c r="AB26" s="212"/>
      <c r="AC26" s="212"/>
      <c r="AD26" s="212"/>
      <c r="AE26" s="212"/>
      <c r="AF26" s="212"/>
      <c r="AG26" s="212" t="s">
        <v>139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">
      <c r="A27" s="226" t="s">
        <v>102</v>
      </c>
      <c r="B27" s="227" t="s">
        <v>65</v>
      </c>
      <c r="C27" s="249" t="s">
        <v>66</v>
      </c>
      <c r="D27" s="228"/>
      <c r="E27" s="229"/>
      <c r="F27" s="230"/>
      <c r="G27" s="230">
        <f>SUMIF(AG28:AG29,"&lt;&gt;NOR",G28:G29)</f>
        <v>0</v>
      </c>
      <c r="H27" s="230"/>
      <c r="I27" s="230">
        <f>SUM(I28:I29)</f>
        <v>0</v>
      </c>
      <c r="J27" s="230"/>
      <c r="K27" s="230">
        <f>SUM(K28:K29)</f>
        <v>0</v>
      </c>
      <c r="L27" s="230"/>
      <c r="M27" s="230">
        <f>SUM(M28:M29)</f>
        <v>0</v>
      </c>
      <c r="N27" s="229"/>
      <c r="O27" s="229">
        <f>SUM(O28:O29)</f>
        <v>0.5</v>
      </c>
      <c r="P27" s="229"/>
      <c r="Q27" s="229">
        <f>SUM(Q28:Q29)</f>
        <v>0</v>
      </c>
      <c r="R27" s="230"/>
      <c r="S27" s="230"/>
      <c r="T27" s="231"/>
      <c r="U27" s="225"/>
      <c r="V27" s="225">
        <f>SUM(V28:V29)</f>
        <v>73.77</v>
      </c>
      <c r="W27" s="225"/>
      <c r="X27" s="225"/>
      <c r="Y27" s="225"/>
      <c r="AG27" t="s">
        <v>103</v>
      </c>
    </row>
    <row r="28" spans="1:60" outlineLevel="1" x14ac:dyDescent="0.2">
      <c r="A28" s="233">
        <v>6</v>
      </c>
      <c r="B28" s="234" t="s">
        <v>140</v>
      </c>
      <c r="C28" s="250" t="s">
        <v>141</v>
      </c>
      <c r="D28" s="235" t="s">
        <v>106</v>
      </c>
      <c r="E28" s="236">
        <v>416.76</v>
      </c>
      <c r="F28" s="237"/>
      <c r="G28" s="238">
        <f>ROUND(E28*F28,2)</f>
        <v>0</v>
      </c>
      <c r="H28" s="237"/>
      <c r="I28" s="238">
        <f>ROUND(E28*H28,2)</f>
        <v>0</v>
      </c>
      <c r="J28" s="237"/>
      <c r="K28" s="238">
        <f>ROUND(E28*J28,2)</f>
        <v>0</v>
      </c>
      <c r="L28" s="238">
        <v>21</v>
      </c>
      <c r="M28" s="238">
        <f>G28*(1+L28/100)</f>
        <v>0</v>
      </c>
      <c r="N28" s="236">
        <v>1.2099999999999999E-3</v>
      </c>
      <c r="O28" s="236">
        <f>ROUND(E28*N28,2)</f>
        <v>0.5</v>
      </c>
      <c r="P28" s="236">
        <v>0</v>
      </c>
      <c r="Q28" s="236">
        <f>ROUND(E28*P28,2)</f>
        <v>0</v>
      </c>
      <c r="R28" s="238" t="s">
        <v>142</v>
      </c>
      <c r="S28" s="238" t="s">
        <v>108</v>
      </c>
      <c r="T28" s="239" t="s">
        <v>108</v>
      </c>
      <c r="U28" s="222">
        <v>0.17699999999999999</v>
      </c>
      <c r="V28" s="222">
        <f>ROUND(E28*U28,2)</f>
        <v>73.77</v>
      </c>
      <c r="W28" s="222"/>
      <c r="X28" s="222" t="s">
        <v>109</v>
      </c>
      <c r="Y28" s="222" t="s">
        <v>110</v>
      </c>
      <c r="Z28" s="212"/>
      <c r="AA28" s="212"/>
      <c r="AB28" s="212"/>
      <c r="AC28" s="212"/>
      <c r="AD28" s="212"/>
      <c r="AE28" s="212"/>
      <c r="AF28" s="212"/>
      <c r="AG28" s="212" t="s">
        <v>111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19"/>
      <c r="B29" s="220"/>
      <c r="C29" s="251" t="s">
        <v>143</v>
      </c>
      <c r="D29" s="223"/>
      <c r="E29" s="224">
        <v>416.76</v>
      </c>
      <c r="F29" s="222"/>
      <c r="G29" s="222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22"/>
      <c r="Z29" s="212"/>
      <c r="AA29" s="212"/>
      <c r="AB29" s="212"/>
      <c r="AC29" s="212"/>
      <c r="AD29" s="212"/>
      <c r="AE29" s="212"/>
      <c r="AF29" s="212"/>
      <c r="AG29" s="212" t="s">
        <v>113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x14ac:dyDescent="0.2">
      <c r="A30" s="226" t="s">
        <v>102</v>
      </c>
      <c r="B30" s="227" t="s">
        <v>67</v>
      </c>
      <c r="C30" s="249" t="s">
        <v>68</v>
      </c>
      <c r="D30" s="228"/>
      <c r="E30" s="229"/>
      <c r="F30" s="230"/>
      <c r="G30" s="230">
        <f>SUMIF(AG31:AG32,"&lt;&gt;NOR",G31:G32)</f>
        <v>0</v>
      </c>
      <c r="H30" s="230"/>
      <c r="I30" s="230">
        <f>SUM(I31:I32)</f>
        <v>0</v>
      </c>
      <c r="J30" s="230"/>
      <c r="K30" s="230">
        <f>SUM(K31:K32)</f>
        <v>0</v>
      </c>
      <c r="L30" s="230"/>
      <c r="M30" s="230">
        <f>SUM(M31:M32)</f>
        <v>0</v>
      </c>
      <c r="N30" s="229"/>
      <c r="O30" s="229">
        <f>SUM(O31:O32)</f>
        <v>0</v>
      </c>
      <c r="P30" s="229"/>
      <c r="Q30" s="229">
        <f>SUM(Q31:Q32)</f>
        <v>0</v>
      </c>
      <c r="R30" s="230"/>
      <c r="S30" s="230"/>
      <c r="T30" s="231"/>
      <c r="U30" s="225"/>
      <c r="V30" s="225">
        <f>SUM(V31:V32)</f>
        <v>57.93</v>
      </c>
      <c r="W30" s="225"/>
      <c r="X30" s="225"/>
      <c r="Y30" s="225"/>
      <c r="AG30" t="s">
        <v>103</v>
      </c>
    </row>
    <row r="31" spans="1:60" ht="33.75" outlineLevel="1" x14ac:dyDescent="0.2">
      <c r="A31" s="233">
        <v>7</v>
      </c>
      <c r="B31" s="234" t="s">
        <v>144</v>
      </c>
      <c r="C31" s="250" t="s">
        <v>145</v>
      </c>
      <c r="D31" s="235" t="s">
        <v>106</v>
      </c>
      <c r="E31" s="236">
        <v>416.76</v>
      </c>
      <c r="F31" s="237"/>
      <c r="G31" s="238">
        <f>ROUND(E31*F31,2)</f>
        <v>0</v>
      </c>
      <c r="H31" s="237"/>
      <c r="I31" s="238">
        <f>ROUND(E31*H31,2)</f>
        <v>0</v>
      </c>
      <c r="J31" s="237"/>
      <c r="K31" s="238">
        <f>ROUND(E31*J31,2)</f>
        <v>0</v>
      </c>
      <c r="L31" s="238">
        <v>21</v>
      </c>
      <c r="M31" s="238">
        <f>G31*(1+L31/100)</f>
        <v>0</v>
      </c>
      <c r="N31" s="236">
        <v>0</v>
      </c>
      <c r="O31" s="236">
        <f>ROUND(E31*N31,2)</f>
        <v>0</v>
      </c>
      <c r="P31" s="236">
        <v>0</v>
      </c>
      <c r="Q31" s="236">
        <f>ROUND(E31*P31,2)</f>
        <v>0</v>
      </c>
      <c r="R31" s="238" t="s">
        <v>107</v>
      </c>
      <c r="S31" s="238" t="s">
        <v>108</v>
      </c>
      <c r="T31" s="239" t="s">
        <v>108</v>
      </c>
      <c r="U31" s="222">
        <v>0.13900000000000001</v>
      </c>
      <c r="V31" s="222">
        <f>ROUND(E31*U31,2)</f>
        <v>57.93</v>
      </c>
      <c r="W31" s="222"/>
      <c r="X31" s="222" t="s">
        <v>109</v>
      </c>
      <c r="Y31" s="222" t="s">
        <v>110</v>
      </c>
      <c r="Z31" s="212"/>
      <c r="AA31" s="212"/>
      <c r="AB31" s="212"/>
      <c r="AC31" s="212"/>
      <c r="AD31" s="212"/>
      <c r="AE31" s="212"/>
      <c r="AF31" s="212"/>
      <c r="AG31" s="212" t="s">
        <v>111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2" x14ac:dyDescent="0.2">
      <c r="A32" s="219"/>
      <c r="B32" s="220"/>
      <c r="C32" s="251" t="s">
        <v>146</v>
      </c>
      <c r="D32" s="223"/>
      <c r="E32" s="224">
        <v>416.76</v>
      </c>
      <c r="F32" s="222"/>
      <c r="G32" s="22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113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x14ac:dyDescent="0.2">
      <c r="A33" s="226" t="s">
        <v>102</v>
      </c>
      <c r="B33" s="227" t="s">
        <v>69</v>
      </c>
      <c r="C33" s="249" t="s">
        <v>70</v>
      </c>
      <c r="D33" s="228"/>
      <c r="E33" s="229"/>
      <c r="F33" s="230"/>
      <c r="G33" s="230">
        <f>SUMIF(AG34:AG35,"&lt;&gt;NOR",G34:G35)</f>
        <v>0</v>
      </c>
      <c r="H33" s="230"/>
      <c r="I33" s="230">
        <f>SUM(I34:I35)</f>
        <v>0</v>
      </c>
      <c r="J33" s="230"/>
      <c r="K33" s="230">
        <f>SUM(K34:K35)</f>
        <v>0</v>
      </c>
      <c r="L33" s="230"/>
      <c r="M33" s="230">
        <f>SUM(M34:M35)</f>
        <v>0</v>
      </c>
      <c r="N33" s="229"/>
      <c r="O33" s="229">
        <f>SUM(O34:O35)</f>
        <v>0</v>
      </c>
      <c r="P33" s="229"/>
      <c r="Q33" s="229">
        <f>SUM(Q34:Q35)</f>
        <v>0</v>
      </c>
      <c r="R33" s="230"/>
      <c r="S33" s="230"/>
      <c r="T33" s="231"/>
      <c r="U33" s="225"/>
      <c r="V33" s="225">
        <f>SUM(V34:V35)</f>
        <v>5.1100000000000003</v>
      </c>
      <c r="W33" s="225"/>
      <c r="X33" s="225"/>
      <c r="Y33" s="225"/>
      <c r="AG33" t="s">
        <v>103</v>
      </c>
    </row>
    <row r="34" spans="1:60" ht="22.5" outlineLevel="1" x14ac:dyDescent="0.2">
      <c r="A34" s="233">
        <v>8</v>
      </c>
      <c r="B34" s="234" t="s">
        <v>147</v>
      </c>
      <c r="C34" s="250" t="s">
        <v>148</v>
      </c>
      <c r="D34" s="235" t="s">
        <v>149</v>
      </c>
      <c r="E34" s="236">
        <v>5.4459400000000002</v>
      </c>
      <c r="F34" s="237"/>
      <c r="G34" s="238">
        <f>ROUND(E34*F34,2)</f>
        <v>0</v>
      </c>
      <c r="H34" s="237"/>
      <c r="I34" s="238">
        <f>ROUND(E34*H34,2)</f>
        <v>0</v>
      </c>
      <c r="J34" s="237"/>
      <c r="K34" s="238">
        <f>ROUND(E34*J34,2)</f>
        <v>0</v>
      </c>
      <c r="L34" s="238">
        <v>21</v>
      </c>
      <c r="M34" s="238">
        <f>G34*(1+L34/100)</f>
        <v>0</v>
      </c>
      <c r="N34" s="236">
        <v>0</v>
      </c>
      <c r="O34" s="236">
        <f>ROUND(E34*N34,2)</f>
        <v>0</v>
      </c>
      <c r="P34" s="236">
        <v>0</v>
      </c>
      <c r="Q34" s="236">
        <f>ROUND(E34*P34,2)</f>
        <v>0</v>
      </c>
      <c r="R34" s="238" t="s">
        <v>150</v>
      </c>
      <c r="S34" s="238" t="s">
        <v>108</v>
      </c>
      <c r="T34" s="239" t="s">
        <v>108</v>
      </c>
      <c r="U34" s="222">
        <v>0.9385</v>
      </c>
      <c r="V34" s="222">
        <f>ROUND(E34*U34,2)</f>
        <v>5.1100000000000003</v>
      </c>
      <c r="W34" s="222"/>
      <c r="X34" s="222" t="s">
        <v>151</v>
      </c>
      <c r="Y34" s="222" t="s">
        <v>110</v>
      </c>
      <c r="Z34" s="212"/>
      <c r="AA34" s="212"/>
      <c r="AB34" s="212"/>
      <c r="AC34" s="212"/>
      <c r="AD34" s="212"/>
      <c r="AE34" s="212"/>
      <c r="AF34" s="212"/>
      <c r="AG34" s="212" t="s">
        <v>152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2" x14ac:dyDescent="0.2">
      <c r="A35" s="219"/>
      <c r="B35" s="220"/>
      <c r="C35" s="254" t="s">
        <v>153</v>
      </c>
      <c r="D35" s="248"/>
      <c r="E35" s="248"/>
      <c r="F35" s="248"/>
      <c r="G35" s="248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154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x14ac:dyDescent="0.2">
      <c r="A36" s="226" t="s">
        <v>102</v>
      </c>
      <c r="B36" s="227" t="s">
        <v>71</v>
      </c>
      <c r="C36" s="249" t="s">
        <v>72</v>
      </c>
      <c r="D36" s="228"/>
      <c r="E36" s="229"/>
      <c r="F36" s="230"/>
      <c r="G36" s="230">
        <f>SUMIF(AG37:AG43,"&lt;&gt;NOR",G37:G43)</f>
        <v>0</v>
      </c>
      <c r="H36" s="230"/>
      <c r="I36" s="230">
        <f>SUM(I37:I43)</f>
        <v>0</v>
      </c>
      <c r="J36" s="230"/>
      <c r="K36" s="230">
        <f>SUM(K37:K43)</f>
        <v>0</v>
      </c>
      <c r="L36" s="230"/>
      <c r="M36" s="230">
        <f>SUM(M37:M43)</f>
        <v>0</v>
      </c>
      <c r="N36" s="229"/>
      <c r="O36" s="229">
        <f>SUM(O37:O43)</f>
        <v>0.44999999999999996</v>
      </c>
      <c r="P36" s="229"/>
      <c r="Q36" s="229">
        <f>SUM(Q37:Q43)</f>
        <v>0</v>
      </c>
      <c r="R36" s="230"/>
      <c r="S36" s="230"/>
      <c r="T36" s="231"/>
      <c r="U36" s="225"/>
      <c r="V36" s="225">
        <f>SUM(V37:V43)</f>
        <v>64.349999999999994</v>
      </c>
      <c r="W36" s="225"/>
      <c r="X36" s="225"/>
      <c r="Y36" s="225"/>
      <c r="AG36" t="s">
        <v>103</v>
      </c>
    </row>
    <row r="37" spans="1:60" outlineLevel="1" x14ac:dyDescent="0.2">
      <c r="A37" s="233">
        <v>9</v>
      </c>
      <c r="B37" s="234" t="s">
        <v>155</v>
      </c>
      <c r="C37" s="250" t="s">
        <v>156</v>
      </c>
      <c r="D37" s="235" t="s">
        <v>106</v>
      </c>
      <c r="E37" s="236">
        <v>416.76</v>
      </c>
      <c r="F37" s="237"/>
      <c r="G37" s="238">
        <f>ROUND(E37*F37,2)</f>
        <v>0</v>
      </c>
      <c r="H37" s="237"/>
      <c r="I37" s="238">
        <f>ROUND(E37*H37,2)</f>
        <v>0</v>
      </c>
      <c r="J37" s="237"/>
      <c r="K37" s="238">
        <f>ROUND(E37*J37,2)</f>
        <v>0</v>
      </c>
      <c r="L37" s="238">
        <v>21</v>
      </c>
      <c r="M37" s="238">
        <f>G37*(1+L37/100)</f>
        <v>0</v>
      </c>
      <c r="N37" s="236">
        <v>1.7000000000000001E-4</v>
      </c>
      <c r="O37" s="236">
        <f>ROUND(E37*N37,2)</f>
        <v>7.0000000000000007E-2</v>
      </c>
      <c r="P37" s="236">
        <v>0</v>
      </c>
      <c r="Q37" s="236">
        <f>ROUND(E37*P37,2)</f>
        <v>0</v>
      </c>
      <c r="R37" s="238" t="s">
        <v>157</v>
      </c>
      <c r="S37" s="238" t="s">
        <v>108</v>
      </c>
      <c r="T37" s="239" t="s">
        <v>108</v>
      </c>
      <c r="U37" s="222">
        <v>3.2480000000000002E-2</v>
      </c>
      <c r="V37" s="222">
        <f>ROUND(E37*U37,2)</f>
        <v>13.54</v>
      </c>
      <c r="W37" s="222"/>
      <c r="X37" s="222" t="s">
        <v>109</v>
      </c>
      <c r="Y37" s="222" t="s">
        <v>110</v>
      </c>
      <c r="Z37" s="212"/>
      <c r="AA37" s="212"/>
      <c r="AB37" s="212"/>
      <c r="AC37" s="212"/>
      <c r="AD37" s="212"/>
      <c r="AE37" s="212"/>
      <c r="AF37" s="212"/>
      <c r="AG37" s="212" t="s">
        <v>111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2">
      <c r="A38" s="219"/>
      <c r="B38" s="220"/>
      <c r="C38" s="251" t="s">
        <v>158</v>
      </c>
      <c r="D38" s="223"/>
      <c r="E38" s="224">
        <v>416.76</v>
      </c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2"/>
      <c r="AA38" s="212"/>
      <c r="AB38" s="212"/>
      <c r="AC38" s="212"/>
      <c r="AD38" s="212"/>
      <c r="AE38" s="212"/>
      <c r="AF38" s="212"/>
      <c r="AG38" s="212" t="s">
        <v>113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41">
        <v>10</v>
      </c>
      <c r="B39" s="242" t="s">
        <v>159</v>
      </c>
      <c r="C39" s="253" t="s">
        <v>160</v>
      </c>
      <c r="D39" s="243" t="s">
        <v>106</v>
      </c>
      <c r="E39" s="244">
        <v>416.76</v>
      </c>
      <c r="F39" s="245"/>
      <c r="G39" s="246">
        <f>ROUND(E39*F39,2)</f>
        <v>0</v>
      </c>
      <c r="H39" s="245"/>
      <c r="I39" s="246">
        <f>ROUND(E39*H39,2)</f>
        <v>0</v>
      </c>
      <c r="J39" s="245"/>
      <c r="K39" s="246">
        <f>ROUND(E39*J39,2)</f>
        <v>0</v>
      </c>
      <c r="L39" s="246">
        <v>21</v>
      </c>
      <c r="M39" s="246">
        <f>G39*(1+L39/100)</f>
        <v>0</v>
      </c>
      <c r="N39" s="244">
        <v>2.1000000000000001E-4</v>
      </c>
      <c r="O39" s="244">
        <f>ROUND(E39*N39,2)</f>
        <v>0.09</v>
      </c>
      <c r="P39" s="244">
        <v>0</v>
      </c>
      <c r="Q39" s="244">
        <f>ROUND(E39*P39,2)</f>
        <v>0</v>
      </c>
      <c r="R39" s="246" t="s">
        <v>157</v>
      </c>
      <c r="S39" s="246" t="s">
        <v>108</v>
      </c>
      <c r="T39" s="247" t="s">
        <v>108</v>
      </c>
      <c r="U39" s="222">
        <v>0.10191</v>
      </c>
      <c r="V39" s="222">
        <f>ROUND(E39*U39,2)</f>
        <v>42.47</v>
      </c>
      <c r="W39" s="222"/>
      <c r="X39" s="222" t="s">
        <v>109</v>
      </c>
      <c r="Y39" s="222" t="s">
        <v>110</v>
      </c>
      <c r="Z39" s="212"/>
      <c r="AA39" s="212"/>
      <c r="AB39" s="212"/>
      <c r="AC39" s="212"/>
      <c r="AD39" s="212"/>
      <c r="AE39" s="212"/>
      <c r="AF39" s="212"/>
      <c r="AG39" s="212" t="s">
        <v>111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33">
        <v>11</v>
      </c>
      <c r="B40" s="234" t="s">
        <v>161</v>
      </c>
      <c r="C40" s="250" t="s">
        <v>162</v>
      </c>
      <c r="D40" s="235" t="s">
        <v>106</v>
      </c>
      <c r="E40" s="236">
        <v>833.52</v>
      </c>
      <c r="F40" s="237"/>
      <c r="G40" s="238">
        <f>ROUND(E40*F40,2)</f>
        <v>0</v>
      </c>
      <c r="H40" s="237"/>
      <c r="I40" s="238">
        <f>ROUND(E40*H40,2)</f>
        <v>0</v>
      </c>
      <c r="J40" s="237"/>
      <c r="K40" s="238">
        <f>ROUND(E40*J40,2)</f>
        <v>0</v>
      </c>
      <c r="L40" s="238">
        <v>21</v>
      </c>
      <c r="M40" s="238">
        <f>G40*(1+L40/100)</f>
        <v>0</v>
      </c>
      <c r="N40" s="236">
        <v>3.5E-4</v>
      </c>
      <c r="O40" s="236">
        <f>ROUND(E40*N40,2)</f>
        <v>0.28999999999999998</v>
      </c>
      <c r="P40" s="236">
        <v>0</v>
      </c>
      <c r="Q40" s="236">
        <f>ROUND(E40*P40,2)</f>
        <v>0</v>
      </c>
      <c r="R40" s="238" t="s">
        <v>157</v>
      </c>
      <c r="S40" s="238" t="s">
        <v>108</v>
      </c>
      <c r="T40" s="239" t="s">
        <v>108</v>
      </c>
      <c r="U40" s="222">
        <v>0.01</v>
      </c>
      <c r="V40" s="222">
        <f>ROUND(E40*U40,2)</f>
        <v>8.34</v>
      </c>
      <c r="W40" s="222"/>
      <c r="X40" s="222" t="s">
        <v>109</v>
      </c>
      <c r="Y40" s="222" t="s">
        <v>110</v>
      </c>
      <c r="Z40" s="212"/>
      <c r="AA40" s="212"/>
      <c r="AB40" s="212"/>
      <c r="AC40" s="212"/>
      <c r="AD40" s="212"/>
      <c r="AE40" s="212"/>
      <c r="AF40" s="212"/>
      <c r="AG40" s="212" t="s">
        <v>111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2" x14ac:dyDescent="0.2">
      <c r="A41" s="219"/>
      <c r="B41" s="220"/>
      <c r="C41" s="251" t="s">
        <v>163</v>
      </c>
      <c r="D41" s="223"/>
      <c r="E41" s="224"/>
      <c r="F41" s="222"/>
      <c r="G41" s="222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22"/>
      <c r="Z41" s="212"/>
      <c r="AA41" s="212"/>
      <c r="AB41" s="212"/>
      <c r="AC41" s="212"/>
      <c r="AD41" s="212"/>
      <c r="AE41" s="212"/>
      <c r="AF41" s="212"/>
      <c r="AG41" s="212" t="s">
        <v>113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3" x14ac:dyDescent="0.2">
      <c r="A42" s="219"/>
      <c r="B42" s="220"/>
      <c r="C42" s="251" t="s">
        <v>164</v>
      </c>
      <c r="D42" s="223"/>
      <c r="E42" s="224">
        <v>416.76</v>
      </c>
      <c r="F42" s="222"/>
      <c r="G42" s="222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22"/>
      <c r="Z42" s="212"/>
      <c r="AA42" s="212"/>
      <c r="AB42" s="212"/>
      <c r="AC42" s="212"/>
      <c r="AD42" s="212"/>
      <c r="AE42" s="212"/>
      <c r="AF42" s="212"/>
      <c r="AG42" s="212" t="s">
        <v>113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2">
      <c r="A43" s="219"/>
      <c r="B43" s="220"/>
      <c r="C43" s="251" t="s">
        <v>165</v>
      </c>
      <c r="D43" s="223"/>
      <c r="E43" s="224">
        <v>416.76</v>
      </c>
      <c r="F43" s="222"/>
      <c r="G43" s="222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2"/>
      <c r="AA43" s="212"/>
      <c r="AB43" s="212"/>
      <c r="AC43" s="212"/>
      <c r="AD43" s="212"/>
      <c r="AE43" s="212"/>
      <c r="AF43" s="212"/>
      <c r="AG43" s="212" t="s">
        <v>113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x14ac:dyDescent="0.2">
      <c r="A44" s="226" t="s">
        <v>102</v>
      </c>
      <c r="B44" s="227" t="s">
        <v>73</v>
      </c>
      <c r="C44" s="249" t="s">
        <v>27</v>
      </c>
      <c r="D44" s="228"/>
      <c r="E44" s="229"/>
      <c r="F44" s="230"/>
      <c r="G44" s="230">
        <f>SUMIF(AG45:AG46,"&lt;&gt;NOR",G45:G46)</f>
        <v>0</v>
      </c>
      <c r="H44" s="230"/>
      <c r="I44" s="230">
        <f>SUM(I45:I46)</f>
        <v>0</v>
      </c>
      <c r="J44" s="230"/>
      <c r="K44" s="230">
        <f>SUM(K45:K46)</f>
        <v>0</v>
      </c>
      <c r="L44" s="230"/>
      <c r="M44" s="230">
        <f>SUM(M45:M46)</f>
        <v>0</v>
      </c>
      <c r="N44" s="229"/>
      <c r="O44" s="229">
        <f>SUM(O45:O46)</f>
        <v>0</v>
      </c>
      <c r="P44" s="229"/>
      <c r="Q44" s="229">
        <f>SUM(Q45:Q46)</f>
        <v>0</v>
      </c>
      <c r="R44" s="230"/>
      <c r="S44" s="230"/>
      <c r="T44" s="231"/>
      <c r="U44" s="225"/>
      <c r="V44" s="225">
        <f>SUM(V45:V46)</f>
        <v>0</v>
      </c>
      <c r="W44" s="225"/>
      <c r="X44" s="225"/>
      <c r="Y44" s="225"/>
      <c r="AG44" t="s">
        <v>103</v>
      </c>
    </row>
    <row r="45" spans="1:60" outlineLevel="1" x14ac:dyDescent="0.2">
      <c r="A45" s="233">
        <v>12</v>
      </c>
      <c r="B45" s="234" t="s">
        <v>166</v>
      </c>
      <c r="C45" s="250" t="s">
        <v>167</v>
      </c>
      <c r="D45" s="235" t="s">
        <v>168</v>
      </c>
      <c r="E45" s="236">
        <v>1</v>
      </c>
      <c r="F45" s="237"/>
      <c r="G45" s="238">
        <f>ROUND(E45*F45,2)</f>
        <v>0</v>
      </c>
      <c r="H45" s="237"/>
      <c r="I45" s="238">
        <f>ROUND(E45*H45,2)</f>
        <v>0</v>
      </c>
      <c r="J45" s="237"/>
      <c r="K45" s="238">
        <f>ROUND(E45*J45,2)</f>
        <v>0</v>
      </c>
      <c r="L45" s="238">
        <v>21</v>
      </c>
      <c r="M45" s="238">
        <f>G45*(1+L45/100)</f>
        <v>0</v>
      </c>
      <c r="N45" s="236">
        <v>0</v>
      </c>
      <c r="O45" s="236">
        <f>ROUND(E45*N45,2)</f>
        <v>0</v>
      </c>
      <c r="P45" s="236">
        <v>0</v>
      </c>
      <c r="Q45" s="236">
        <f>ROUND(E45*P45,2)</f>
        <v>0</v>
      </c>
      <c r="R45" s="238"/>
      <c r="S45" s="238" t="s">
        <v>108</v>
      </c>
      <c r="T45" s="239" t="s">
        <v>137</v>
      </c>
      <c r="U45" s="222">
        <v>0</v>
      </c>
      <c r="V45" s="222">
        <f>ROUND(E45*U45,2)</f>
        <v>0</v>
      </c>
      <c r="W45" s="222"/>
      <c r="X45" s="222" t="s">
        <v>169</v>
      </c>
      <c r="Y45" s="222" t="s">
        <v>110</v>
      </c>
      <c r="Z45" s="212"/>
      <c r="AA45" s="212"/>
      <c r="AB45" s="212"/>
      <c r="AC45" s="212"/>
      <c r="AD45" s="212"/>
      <c r="AE45" s="212"/>
      <c r="AF45" s="212"/>
      <c r="AG45" s="212" t="s">
        <v>170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2">
      <c r="A46" s="219"/>
      <c r="B46" s="220"/>
      <c r="C46" s="252" t="s">
        <v>171</v>
      </c>
      <c r="D46" s="240"/>
      <c r="E46" s="240"/>
      <c r="F46" s="240"/>
      <c r="G46" s="240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22"/>
      <c r="Z46" s="212"/>
      <c r="AA46" s="212"/>
      <c r="AB46" s="212"/>
      <c r="AC46" s="212"/>
      <c r="AD46" s="212"/>
      <c r="AE46" s="212"/>
      <c r="AF46" s="212"/>
      <c r="AG46" s="212" t="s">
        <v>127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x14ac:dyDescent="0.2">
      <c r="A47" s="3"/>
      <c r="B47" s="4"/>
      <c r="C47" s="255"/>
      <c r="D47" s="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AE47">
        <v>12</v>
      </c>
      <c r="AF47">
        <v>21</v>
      </c>
      <c r="AG47" t="s">
        <v>88</v>
      </c>
    </row>
    <row r="48" spans="1:60" x14ac:dyDescent="0.2">
      <c r="A48" s="215"/>
      <c r="B48" s="216" t="s">
        <v>29</v>
      </c>
      <c r="C48" s="256"/>
      <c r="D48" s="217"/>
      <c r="E48" s="218"/>
      <c r="F48" s="218"/>
      <c r="G48" s="232">
        <f>G8+G27+G30+G33+G36+G44</f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AE48">
        <f>SUMIF(L7:L46,AE47,G7:G46)</f>
        <v>0</v>
      </c>
      <c r="AF48">
        <f>SUMIF(L7:L46,AF47,G7:G46)</f>
        <v>0</v>
      </c>
      <c r="AG48" t="s">
        <v>172</v>
      </c>
    </row>
    <row r="49" spans="3:33" x14ac:dyDescent="0.2">
      <c r="C49" s="257"/>
      <c r="D49" s="10"/>
      <c r="AG49" t="s">
        <v>173</v>
      </c>
    </row>
    <row r="50" spans="3:33" x14ac:dyDescent="0.2">
      <c r="D50" s="10"/>
    </row>
    <row r="51" spans="3:33" x14ac:dyDescent="0.2">
      <c r="D51" s="10"/>
    </row>
    <row r="52" spans="3:33" x14ac:dyDescent="0.2">
      <c r="D52" s="10"/>
    </row>
    <row r="53" spans="3:33" x14ac:dyDescent="0.2">
      <c r="D53" s="10"/>
    </row>
    <row r="54" spans="3:33" x14ac:dyDescent="0.2">
      <c r="D54" s="10"/>
    </row>
    <row r="55" spans="3:33" x14ac:dyDescent="0.2">
      <c r="D55" s="10"/>
    </row>
    <row r="56" spans="3:33" x14ac:dyDescent="0.2">
      <c r="D56" s="10"/>
    </row>
    <row r="57" spans="3:33" x14ac:dyDescent="0.2">
      <c r="D57" s="10"/>
    </row>
    <row r="58" spans="3:33" x14ac:dyDescent="0.2">
      <c r="D58" s="10"/>
    </row>
    <row r="59" spans="3:33" x14ac:dyDescent="0.2">
      <c r="D59" s="10"/>
    </row>
    <row r="60" spans="3:33" x14ac:dyDescent="0.2">
      <c r="D60" s="10"/>
    </row>
    <row r="61" spans="3:33" x14ac:dyDescent="0.2">
      <c r="D61" s="10"/>
    </row>
    <row r="62" spans="3:33" x14ac:dyDescent="0.2">
      <c r="D62" s="10"/>
    </row>
    <row r="63" spans="3:33" x14ac:dyDescent="0.2">
      <c r="D63" s="10"/>
    </row>
    <row r="64" spans="3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LzfD/DO8CAsLO4OpAXTAZsJNQQapMIwhXB0cLpskPzQZ+drV1kRcibCO0Re1phEyon2wlbhFfUmT7dHvxeuCAQ==" saltValue="9H7TYKMibE4CXHskbNM6lQ==" spinCount="100000" sheet="1" formatRows="0"/>
  <mergeCells count="8">
    <mergeCell ref="C35:G35"/>
    <mergeCell ref="C46:G46"/>
    <mergeCell ref="A1:G1"/>
    <mergeCell ref="C2:G2"/>
    <mergeCell ref="C3:G3"/>
    <mergeCell ref="C4:G4"/>
    <mergeCell ref="C20:G20"/>
    <mergeCell ref="C24:G2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1 Pol'!Názvy_tisku</vt:lpstr>
      <vt:lpstr>oadresa</vt:lpstr>
      <vt:lpstr>Stavba!Objednatel</vt:lpstr>
      <vt:lpstr>Stavba!Objekt</vt:lpstr>
      <vt:lpstr>'SO 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Babica</dc:creator>
  <cp:lastModifiedBy>Josef Babica</cp:lastModifiedBy>
  <cp:lastPrinted>2019-03-19T12:27:02Z</cp:lastPrinted>
  <dcterms:created xsi:type="dcterms:W3CDTF">2009-04-08T07:15:50Z</dcterms:created>
  <dcterms:modified xsi:type="dcterms:W3CDTF">2024-04-25T18:36:53Z</dcterms:modified>
</cp:coreProperties>
</file>