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324" windowWidth="8208" windowHeight="806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Rekapitulace!$G$30</definedName>
    <definedName name="Dodavka0">Položky!#REF!</definedName>
    <definedName name="HSV">Rekapitulace!$E$30</definedName>
    <definedName name="HSV0">Položky!#REF!</definedName>
    <definedName name="HZS">Rekapitulace!$I$30</definedName>
    <definedName name="HZS0">Položky!#REF!</definedName>
    <definedName name="JKSO">'Krycí list'!$G$2</definedName>
    <definedName name="MJ">'Krycí list'!$G$5</definedName>
    <definedName name="Mont">Rekapitulace!$H$30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Položky!$A$1:$G$425</definedName>
    <definedName name="_xlnm.Print_Area" localSheetId="1">Rekapitulace!$A$1:$I$37</definedName>
    <definedName name="PocetMJ">'Krycí list'!$G$6</definedName>
    <definedName name="Poznamka">'Krycí list'!$B$37</definedName>
    <definedName name="Projektant">'Krycí list'!$C$8</definedName>
    <definedName name="PSV">Rekapitulace!$F$30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15" i="1"/>
  <c r="BD424" i="3"/>
  <c r="BC424"/>
  <c r="BB424"/>
  <c r="BA424"/>
  <c r="G424"/>
  <c r="BE424" s="1"/>
  <c r="BD423"/>
  <c r="BC423"/>
  <c r="BB423"/>
  <c r="BA423"/>
  <c r="G423"/>
  <c r="BE423" s="1"/>
  <c r="BE425" s="1"/>
  <c r="I29" i="2" s="1"/>
  <c r="B29"/>
  <c r="A29"/>
  <c r="BD425" i="3"/>
  <c r="H29" i="2" s="1"/>
  <c r="BC425" i="3"/>
  <c r="G29" i="2" s="1"/>
  <c r="BB425" i="3"/>
  <c r="F29" i="2" s="1"/>
  <c r="BA425" i="3"/>
  <c r="E29" i="2" s="1"/>
  <c r="G425" i="3"/>
  <c r="C425"/>
  <c r="BE420"/>
  <c r="BC420"/>
  <c r="BB420"/>
  <c r="BA420"/>
  <c r="G420"/>
  <c r="BD420" s="1"/>
  <c r="BD421" s="1"/>
  <c r="H28" i="2" s="1"/>
  <c r="B28"/>
  <c r="A28"/>
  <c r="BE421" i="3"/>
  <c r="I28" i="2" s="1"/>
  <c r="BC421" i="3"/>
  <c r="G28" i="2" s="1"/>
  <c r="BB421" i="3"/>
  <c r="F28" i="2" s="1"/>
  <c r="BA421" i="3"/>
  <c r="E28" i="2" s="1"/>
  <c r="G421" i="3"/>
  <c r="C421"/>
  <c r="BE417"/>
  <c r="BC417"/>
  <c r="BB417"/>
  <c r="BA417"/>
  <c r="G417"/>
  <c r="BD417" s="1"/>
  <c r="BD418" s="1"/>
  <c r="H27" i="2" s="1"/>
  <c r="B27"/>
  <c r="A27"/>
  <c r="BE418" i="3"/>
  <c r="I27" i="2" s="1"/>
  <c r="BC418" i="3"/>
  <c r="G27" i="2" s="1"/>
  <c r="BB418" i="3"/>
  <c r="F27" i="2" s="1"/>
  <c r="BA418" i="3"/>
  <c r="E27" i="2" s="1"/>
  <c r="G418" i="3"/>
  <c r="C418"/>
  <c r="BE414"/>
  <c r="BD414"/>
  <c r="BC414"/>
  <c r="BA414"/>
  <c r="G414"/>
  <c r="BB414" s="1"/>
  <c r="BE413"/>
  <c r="BD413"/>
  <c r="BC413"/>
  <c r="BA413"/>
  <c r="G413"/>
  <c r="BB413" s="1"/>
  <c r="BE412"/>
  <c r="BD412"/>
  <c r="BC412"/>
  <c r="BA412"/>
  <c r="G412"/>
  <c r="BB412" s="1"/>
  <c r="BE411"/>
  <c r="BD411"/>
  <c r="BC411"/>
  <c r="BA411"/>
  <c r="G411"/>
  <c r="BB411" s="1"/>
  <c r="BE410"/>
  <c r="BD410"/>
  <c r="BC410"/>
  <c r="BA410"/>
  <c r="G410"/>
  <c r="BB410" s="1"/>
  <c r="BE409"/>
  <c r="BD409"/>
  <c r="BC409"/>
  <c r="BA409"/>
  <c r="G409"/>
  <c r="BB409" s="1"/>
  <c r="BE408"/>
  <c r="BD408"/>
  <c r="BC408"/>
  <c r="BA408"/>
  <c r="G408"/>
  <c r="BB408" s="1"/>
  <c r="BE407"/>
  <c r="BD407"/>
  <c r="BC407"/>
  <c r="BA407"/>
  <c r="G407"/>
  <c r="BB407" s="1"/>
  <c r="BE406"/>
  <c r="BD406"/>
  <c r="BC406"/>
  <c r="BA406"/>
  <c r="G406"/>
  <c r="BB406" s="1"/>
  <c r="BE403"/>
  <c r="BD403"/>
  <c r="BC403"/>
  <c r="BA403"/>
  <c r="G403"/>
  <c r="BB403" s="1"/>
  <c r="BE400"/>
  <c r="BD400"/>
  <c r="BC400"/>
  <c r="BA400"/>
  <c r="G400"/>
  <c r="BB400" s="1"/>
  <c r="BE397"/>
  <c r="BD397"/>
  <c r="BC397"/>
  <c r="BA397"/>
  <c r="G397"/>
  <c r="BB397" s="1"/>
  <c r="BE393"/>
  <c r="BD393"/>
  <c r="BC393"/>
  <c r="BA393"/>
  <c r="G393"/>
  <c r="BB393" s="1"/>
  <c r="BE387"/>
  <c r="BD387"/>
  <c r="BC387"/>
  <c r="BA387"/>
  <c r="G387"/>
  <c r="BB387" s="1"/>
  <c r="BB415" s="1"/>
  <c r="F26" i="2" s="1"/>
  <c r="B26"/>
  <c r="A26"/>
  <c r="BE415" i="3"/>
  <c r="I26" i="2" s="1"/>
  <c r="BD415" i="3"/>
  <c r="H26" i="2" s="1"/>
  <c r="BC415" i="3"/>
  <c r="G26" i="2" s="1"/>
  <c r="BA415" i="3"/>
  <c r="E26" i="2" s="1"/>
  <c r="G415" i="3"/>
  <c r="C415"/>
  <c r="BE378"/>
  <c r="BD378"/>
  <c r="BC378"/>
  <c r="BA378"/>
  <c r="G378"/>
  <c r="BB378" s="1"/>
  <c r="BE377"/>
  <c r="BD377"/>
  <c r="BC377"/>
  <c r="BA377"/>
  <c r="G377"/>
  <c r="BB377" s="1"/>
  <c r="BE376"/>
  <c r="BD376"/>
  <c r="BC376"/>
  <c r="BA376"/>
  <c r="G376"/>
  <c r="BB376" s="1"/>
  <c r="BE369"/>
  <c r="BD369"/>
  <c r="BC369"/>
  <c r="BA369"/>
  <c r="G369"/>
  <c r="BB369" s="1"/>
  <c r="BE361"/>
  <c r="BD361"/>
  <c r="BC361"/>
  <c r="BA361"/>
  <c r="G361"/>
  <c r="BB361" s="1"/>
  <c r="BB385" s="1"/>
  <c r="F25" i="2" s="1"/>
  <c r="B25"/>
  <c r="A25"/>
  <c r="BE385" i="3"/>
  <c r="I25" i="2" s="1"/>
  <c r="BD385" i="3"/>
  <c r="H25" i="2" s="1"/>
  <c r="BC385" i="3"/>
  <c r="G25" i="2" s="1"/>
  <c r="BA385" i="3"/>
  <c r="E25" i="2" s="1"/>
  <c r="G385" i="3"/>
  <c r="C385"/>
  <c r="BE356"/>
  <c r="BD356"/>
  <c r="BC356"/>
  <c r="BA356"/>
  <c r="G356"/>
  <c r="BB356" s="1"/>
  <c r="BB359" s="1"/>
  <c r="F24" i="2" s="1"/>
  <c r="B24"/>
  <c r="A24"/>
  <c r="BE359" i="3"/>
  <c r="I24" i="2" s="1"/>
  <c r="BD359" i="3"/>
  <c r="H24" i="2" s="1"/>
  <c r="BC359" i="3"/>
  <c r="G24" i="2" s="1"/>
  <c r="BA359" i="3"/>
  <c r="E24" i="2" s="1"/>
  <c r="G359" i="3"/>
  <c r="C359"/>
  <c r="BE353"/>
  <c r="BD353"/>
  <c r="BC353"/>
  <c r="BA353"/>
  <c r="G353"/>
  <c r="BB353" s="1"/>
  <c r="BE350"/>
  <c r="BD350"/>
  <c r="BC350"/>
  <c r="BA350"/>
  <c r="G350"/>
  <c r="BB350" s="1"/>
  <c r="BE348"/>
  <c r="BD348"/>
  <c r="BC348"/>
  <c r="BA348"/>
  <c r="G348"/>
  <c r="BB348" s="1"/>
  <c r="BE346"/>
  <c r="BD346"/>
  <c r="BC346"/>
  <c r="BA346"/>
  <c r="G346"/>
  <c r="BB346" s="1"/>
  <c r="BE344"/>
  <c r="BD344"/>
  <c r="BC344"/>
  <c r="BA344"/>
  <c r="G344"/>
  <c r="BB344" s="1"/>
  <c r="BE341"/>
  <c r="BD341"/>
  <c r="BC341"/>
  <c r="BA341"/>
  <c r="G341"/>
  <c r="BB341" s="1"/>
  <c r="BE337"/>
  <c r="BD337"/>
  <c r="BC337"/>
  <c r="BA337"/>
  <c r="G337"/>
  <c r="BB337" s="1"/>
  <c r="BE326"/>
  <c r="BD326"/>
  <c r="BC326"/>
  <c r="BA326"/>
  <c r="G326"/>
  <c r="BB326" s="1"/>
  <c r="BE325"/>
  <c r="BD325"/>
  <c r="BC325"/>
  <c r="BA325"/>
  <c r="G325"/>
  <c r="BB325" s="1"/>
  <c r="BE323"/>
  <c r="BD323"/>
  <c r="BC323"/>
  <c r="BA323"/>
  <c r="G323"/>
  <c r="BB323" s="1"/>
  <c r="BE322"/>
  <c r="BD322"/>
  <c r="BC322"/>
  <c r="BA322"/>
  <c r="G322"/>
  <c r="BB322" s="1"/>
  <c r="BE319"/>
  <c r="BD319"/>
  <c r="BC319"/>
  <c r="BA319"/>
  <c r="G319"/>
  <c r="BB319" s="1"/>
  <c r="BE316"/>
  <c r="BD316"/>
  <c r="BC316"/>
  <c r="BA316"/>
  <c r="G316"/>
  <c r="BB316" s="1"/>
  <c r="BE315"/>
  <c r="BD315"/>
  <c r="BC315"/>
  <c r="BA315"/>
  <c r="G315"/>
  <c r="BB315" s="1"/>
  <c r="BE307"/>
  <c r="BD307"/>
  <c r="BC307"/>
  <c r="BA307"/>
  <c r="G307"/>
  <c r="BB307" s="1"/>
  <c r="BB354" s="1"/>
  <c r="F23" i="2" s="1"/>
  <c r="B23"/>
  <c r="A23"/>
  <c r="BE354" i="3"/>
  <c r="I23" i="2" s="1"/>
  <c r="BD354" i="3"/>
  <c r="H23" i="2" s="1"/>
  <c r="BC354" i="3"/>
  <c r="G23" i="2" s="1"/>
  <c r="BA354" i="3"/>
  <c r="E23" i="2" s="1"/>
  <c r="G354" i="3"/>
  <c r="C354"/>
  <c r="BE304"/>
  <c r="BD304"/>
  <c r="BC304"/>
  <c r="BA304"/>
  <c r="G304"/>
  <c r="BB304" s="1"/>
  <c r="BE301"/>
  <c r="BD301"/>
  <c r="BC301"/>
  <c r="BA301"/>
  <c r="G301"/>
  <c r="BB301" s="1"/>
  <c r="BE299"/>
  <c r="BD299"/>
  <c r="BC299"/>
  <c r="BA299"/>
  <c r="G299"/>
  <c r="BB299" s="1"/>
  <c r="BE297"/>
  <c r="BD297"/>
  <c r="BC297"/>
  <c r="BA297"/>
  <c r="G297"/>
  <c r="BB297" s="1"/>
  <c r="BE296"/>
  <c r="BD296"/>
  <c r="BC296"/>
  <c r="BA296"/>
  <c r="G296"/>
  <c r="BB296" s="1"/>
  <c r="BE295"/>
  <c r="BD295"/>
  <c r="BC295"/>
  <c r="BA295"/>
  <c r="G295"/>
  <c r="BB295" s="1"/>
  <c r="BE289"/>
  <c r="BD289"/>
  <c r="BC289"/>
  <c r="BA289"/>
  <c r="G289"/>
  <c r="BB289" s="1"/>
  <c r="BE282"/>
  <c r="BD282"/>
  <c r="BC282"/>
  <c r="BA282"/>
  <c r="G282"/>
  <c r="BB282" s="1"/>
  <c r="BE281"/>
  <c r="BD281"/>
  <c r="BC281"/>
  <c r="BA281"/>
  <c r="G281"/>
  <c r="BB281" s="1"/>
  <c r="BE274"/>
  <c r="BD274"/>
  <c r="BC274"/>
  <c r="BA274"/>
  <c r="G274"/>
  <c r="BB274" s="1"/>
  <c r="BB305" s="1"/>
  <c r="F22" i="2" s="1"/>
  <c r="B22"/>
  <c r="A22"/>
  <c r="BE305" i="3"/>
  <c r="I22" i="2" s="1"/>
  <c r="BD305" i="3"/>
  <c r="H22" i="2" s="1"/>
  <c r="BC305" i="3"/>
  <c r="G22" i="2" s="1"/>
  <c r="BA305" i="3"/>
  <c r="E22" i="2" s="1"/>
  <c r="G305" i="3"/>
  <c r="C305"/>
  <c r="BE271"/>
  <c r="BD271"/>
  <c r="BC271"/>
  <c r="BA271"/>
  <c r="G271"/>
  <c r="BB271" s="1"/>
  <c r="BE269"/>
  <c r="BD269"/>
  <c r="BC269"/>
  <c r="BA269"/>
  <c r="G269"/>
  <c r="BB269" s="1"/>
  <c r="BE267"/>
  <c r="BD267"/>
  <c r="BC267"/>
  <c r="BA267"/>
  <c r="G267"/>
  <c r="BB267" s="1"/>
  <c r="BE265"/>
  <c r="BD265"/>
  <c r="BC265"/>
  <c r="BA265"/>
  <c r="G265"/>
  <c r="BB265" s="1"/>
  <c r="BE258"/>
  <c r="BD258"/>
  <c r="BC258"/>
  <c r="BA258"/>
  <c r="G258"/>
  <c r="BB258" s="1"/>
  <c r="BE255"/>
  <c r="BD255"/>
  <c r="BC255"/>
  <c r="BA255"/>
  <c r="G255"/>
  <c r="BB255" s="1"/>
  <c r="BE252"/>
  <c r="BD252"/>
  <c r="BC252"/>
  <c r="BA252"/>
  <c r="G252"/>
  <c r="BB252" s="1"/>
  <c r="BE250"/>
  <c r="BD250"/>
  <c r="BC250"/>
  <c r="BA250"/>
  <c r="G250"/>
  <c r="BB250" s="1"/>
  <c r="BE248"/>
  <c r="BD248"/>
  <c r="BC248"/>
  <c r="BA248"/>
  <c r="G248"/>
  <c r="BB248" s="1"/>
  <c r="BE246"/>
  <c r="BD246"/>
  <c r="BC246"/>
  <c r="BA246"/>
  <c r="G246"/>
  <c r="BB246" s="1"/>
  <c r="BB272" s="1"/>
  <c r="F21" i="2" s="1"/>
  <c r="B21"/>
  <c r="A21"/>
  <c r="BE272" i="3"/>
  <c r="I21" i="2" s="1"/>
  <c r="BD272" i="3"/>
  <c r="H21" i="2" s="1"/>
  <c r="BC272" i="3"/>
  <c r="G21" i="2" s="1"/>
  <c r="BA272" i="3"/>
  <c r="E21" i="2" s="1"/>
  <c r="G272" i="3"/>
  <c r="C272"/>
  <c r="BE243"/>
  <c r="BD243"/>
  <c r="BC243"/>
  <c r="BA243"/>
  <c r="G243"/>
  <c r="BB243" s="1"/>
  <c r="BE240"/>
  <c r="BD240"/>
  <c r="BC240"/>
  <c r="BA240"/>
  <c r="G240"/>
  <c r="BB240" s="1"/>
  <c r="BE239"/>
  <c r="BD239"/>
  <c r="BC239"/>
  <c r="BA239"/>
  <c r="G239"/>
  <c r="BB239" s="1"/>
  <c r="BE238"/>
  <c r="BD238"/>
  <c r="BC238"/>
  <c r="BA238"/>
  <c r="G238"/>
  <c r="BB238" s="1"/>
  <c r="BE237"/>
  <c r="BD237"/>
  <c r="BC237"/>
  <c r="BA237"/>
  <c r="G237"/>
  <c r="BB237" s="1"/>
  <c r="BE234"/>
  <c r="BD234"/>
  <c r="BC234"/>
  <c r="BA234"/>
  <c r="G234"/>
  <c r="BB234" s="1"/>
  <c r="BE231"/>
  <c r="BD231"/>
  <c r="BC231"/>
  <c r="BA231"/>
  <c r="G231"/>
  <c r="BB231" s="1"/>
  <c r="BE230"/>
  <c r="BD230"/>
  <c r="BC230"/>
  <c r="BA230"/>
  <c r="G230"/>
  <c r="BB230" s="1"/>
  <c r="BE229"/>
  <c r="BD229"/>
  <c r="BC229"/>
  <c r="BA229"/>
  <c r="G229"/>
  <c r="BB229" s="1"/>
  <c r="BE228"/>
  <c r="BD228"/>
  <c r="BC228"/>
  <c r="BA228"/>
  <c r="G228"/>
  <c r="BB228" s="1"/>
  <c r="BE227"/>
  <c r="BD227"/>
  <c r="BC227"/>
  <c r="BA227"/>
  <c r="G227"/>
  <c r="BB227" s="1"/>
  <c r="BB244" s="1"/>
  <c r="F20" i="2" s="1"/>
  <c r="B20"/>
  <c r="A20"/>
  <c r="BE244" i="3"/>
  <c r="I20" i="2" s="1"/>
  <c r="BD244" i="3"/>
  <c r="H20" i="2" s="1"/>
  <c r="BC244" i="3"/>
  <c r="G20" i="2" s="1"/>
  <c r="BA244" i="3"/>
  <c r="E20" i="2" s="1"/>
  <c r="G244" i="3"/>
  <c r="C244"/>
  <c r="BE224"/>
  <c r="BD224"/>
  <c r="BC224"/>
  <c r="BA224"/>
  <c r="G224"/>
  <c r="BB224" s="1"/>
  <c r="BE222"/>
  <c r="BD222"/>
  <c r="BC222"/>
  <c r="BA222"/>
  <c r="G222"/>
  <c r="BB222" s="1"/>
  <c r="BE221"/>
  <c r="BD221"/>
  <c r="BC221"/>
  <c r="BA221"/>
  <c r="G221"/>
  <c r="BB221" s="1"/>
  <c r="BE219"/>
  <c r="BD219"/>
  <c r="BC219"/>
  <c r="BA219"/>
  <c r="G219"/>
  <c r="BB219" s="1"/>
  <c r="BE217"/>
  <c r="BD217"/>
  <c r="BC217"/>
  <c r="BA217"/>
  <c r="G217"/>
  <c r="BB217" s="1"/>
  <c r="BE215"/>
  <c r="BD215"/>
  <c r="BC215"/>
  <c r="BA215"/>
  <c r="G215"/>
  <c r="BB215" s="1"/>
  <c r="BE214"/>
  <c r="BD214"/>
  <c r="BC214"/>
  <c r="BA214"/>
  <c r="G214"/>
  <c r="BB214" s="1"/>
  <c r="BE212"/>
  <c r="BD212"/>
  <c r="BC212"/>
  <c r="BA212"/>
  <c r="G212"/>
  <c r="BB212" s="1"/>
  <c r="BB225" s="1"/>
  <c r="F19" i="2" s="1"/>
  <c r="B19"/>
  <c r="A19"/>
  <c r="BE225" i="3"/>
  <c r="I19" i="2" s="1"/>
  <c r="BD225" i="3"/>
  <c r="H19" i="2" s="1"/>
  <c r="BC225" i="3"/>
  <c r="G19" i="2" s="1"/>
  <c r="BA225" i="3"/>
  <c r="E19" i="2" s="1"/>
  <c r="G225" i="3"/>
  <c r="C225"/>
  <c r="BE208"/>
  <c r="BD208"/>
  <c r="BC208"/>
  <c r="BA208"/>
  <c r="G208"/>
  <c r="BB208" s="1"/>
  <c r="BB210" s="1"/>
  <c r="F18" i="2" s="1"/>
  <c r="B18"/>
  <c r="A18"/>
  <c r="BE210" i="3"/>
  <c r="I18" i="2" s="1"/>
  <c r="BD210" i="3"/>
  <c r="H18" i="2" s="1"/>
  <c r="BC210" i="3"/>
  <c r="G18" i="2" s="1"/>
  <c r="BA210" i="3"/>
  <c r="E18" i="2" s="1"/>
  <c r="G210" i="3"/>
  <c r="C210"/>
  <c r="BE205"/>
  <c r="BD205"/>
  <c r="BC205"/>
  <c r="BA205"/>
  <c r="G205"/>
  <c r="BB205" s="1"/>
  <c r="BE201"/>
  <c r="BD201"/>
  <c r="BC201"/>
  <c r="BA201"/>
  <c r="G201"/>
  <c r="BB201" s="1"/>
  <c r="BE194"/>
  <c r="BD194"/>
  <c r="BC194"/>
  <c r="BA194"/>
  <c r="G194"/>
  <c r="BB194" s="1"/>
  <c r="BE179"/>
  <c r="BD179"/>
  <c r="BC179"/>
  <c r="BA179"/>
  <c r="G179"/>
  <c r="BB179" s="1"/>
  <c r="BB206" s="1"/>
  <c r="F17" i="2" s="1"/>
  <c r="B17"/>
  <c r="A17"/>
  <c r="BE206" i="3"/>
  <c r="I17" i="2" s="1"/>
  <c r="BD206" i="3"/>
  <c r="H17" i="2" s="1"/>
  <c r="BC206" i="3"/>
  <c r="G17" i="2" s="1"/>
  <c r="BA206" i="3"/>
  <c r="E17" i="2" s="1"/>
  <c r="G206" i="3"/>
  <c r="C206"/>
  <c r="BE176"/>
  <c r="BD176"/>
  <c r="BC176"/>
  <c r="BB176"/>
  <c r="G176"/>
  <c r="BA176" s="1"/>
  <c r="BE175"/>
  <c r="BD175"/>
  <c r="BC175"/>
  <c r="BB175"/>
  <c r="G175"/>
  <c r="BA175" s="1"/>
  <c r="BE174"/>
  <c r="BD174"/>
  <c r="BC174"/>
  <c r="BB174"/>
  <c r="G174"/>
  <c r="BA174" s="1"/>
  <c r="BE173"/>
  <c r="BD173"/>
  <c r="BC173"/>
  <c r="BB173"/>
  <c r="G173"/>
  <c r="BA173" s="1"/>
  <c r="BE172"/>
  <c r="BD172"/>
  <c r="BC172"/>
  <c r="BB172"/>
  <c r="G172"/>
  <c r="BA172" s="1"/>
  <c r="BE171"/>
  <c r="BD171"/>
  <c r="BC171"/>
  <c r="BB171"/>
  <c r="G171"/>
  <c r="BA171" s="1"/>
  <c r="BA177" s="1"/>
  <c r="E16" i="2" s="1"/>
  <c r="B16"/>
  <c r="A16"/>
  <c r="BE177" i="3"/>
  <c r="I16" i="2" s="1"/>
  <c r="BD177" i="3"/>
  <c r="H16" i="2" s="1"/>
  <c r="BC177" i="3"/>
  <c r="G16" i="2" s="1"/>
  <c r="BB177" i="3"/>
  <c r="F16" i="2" s="1"/>
  <c r="G177" i="3"/>
  <c r="C177"/>
  <c r="BE168"/>
  <c r="BD168"/>
  <c r="BC168"/>
  <c r="BB168"/>
  <c r="G168"/>
  <c r="BA168" s="1"/>
  <c r="BA169" s="1"/>
  <c r="E15" i="2" s="1"/>
  <c r="B15"/>
  <c r="A15"/>
  <c r="BE169" i="3"/>
  <c r="I15" i="2" s="1"/>
  <c r="BD169" i="3"/>
  <c r="H15" i="2" s="1"/>
  <c r="BC169" i="3"/>
  <c r="G15" i="2" s="1"/>
  <c r="BB169" i="3"/>
  <c r="F15" i="2" s="1"/>
  <c r="G169" i="3"/>
  <c r="C169"/>
  <c r="BE165"/>
  <c r="BD165"/>
  <c r="BC165"/>
  <c r="BB165"/>
  <c r="G165"/>
  <c r="BA165" s="1"/>
  <c r="BE164"/>
  <c r="BD164"/>
  <c r="BC164"/>
  <c r="BB164"/>
  <c r="G164"/>
  <c r="BA164" s="1"/>
  <c r="BE163"/>
  <c r="BD163"/>
  <c r="BC163"/>
  <c r="BB163"/>
  <c r="G163"/>
  <c r="BA163" s="1"/>
  <c r="BE162"/>
  <c r="BD162"/>
  <c r="BC162"/>
  <c r="BB162"/>
  <c r="G162"/>
  <c r="BA162" s="1"/>
  <c r="BE161"/>
  <c r="BD161"/>
  <c r="BC161"/>
  <c r="BB161"/>
  <c r="G161"/>
  <c r="BA161" s="1"/>
  <c r="BE160"/>
  <c r="BD160"/>
  <c r="BC160"/>
  <c r="BB160"/>
  <c r="G160"/>
  <c r="BA160" s="1"/>
  <c r="BE159"/>
  <c r="BD159"/>
  <c r="BC159"/>
  <c r="BB159"/>
  <c r="G159"/>
  <c r="BA159" s="1"/>
  <c r="BE158"/>
  <c r="BD158"/>
  <c r="BC158"/>
  <c r="BB158"/>
  <c r="G158"/>
  <c r="BA158" s="1"/>
  <c r="BE156"/>
  <c r="BD156"/>
  <c r="BC156"/>
  <c r="BB156"/>
  <c r="G156"/>
  <c r="BA156" s="1"/>
  <c r="BE147"/>
  <c r="BD147"/>
  <c r="BC147"/>
  <c r="BB147"/>
  <c r="G147"/>
  <c r="BA147" s="1"/>
  <c r="BE139"/>
  <c r="BD139"/>
  <c r="BC139"/>
  <c r="BB139"/>
  <c r="G139"/>
  <c r="BA139" s="1"/>
  <c r="BE136"/>
  <c r="BD136"/>
  <c r="BC136"/>
  <c r="BB136"/>
  <c r="G136"/>
  <c r="BA136" s="1"/>
  <c r="BE132"/>
  <c r="BD132"/>
  <c r="BC132"/>
  <c r="BB132"/>
  <c r="G132"/>
  <c r="BA132" s="1"/>
  <c r="BE130"/>
  <c r="BD130"/>
  <c r="BC130"/>
  <c r="BB130"/>
  <c r="G130"/>
  <c r="BA130" s="1"/>
  <c r="BE127"/>
  <c r="BD127"/>
  <c r="BC127"/>
  <c r="BB127"/>
  <c r="G127"/>
  <c r="BA127" s="1"/>
  <c r="BA166" s="1"/>
  <c r="E14" i="2" s="1"/>
  <c r="B14"/>
  <c r="A14"/>
  <c r="BE166" i="3"/>
  <c r="I14" i="2" s="1"/>
  <c r="BD166" i="3"/>
  <c r="H14" i="2" s="1"/>
  <c r="BC166" i="3"/>
  <c r="G14" i="2" s="1"/>
  <c r="BB166" i="3"/>
  <c r="F14" i="2" s="1"/>
  <c r="G166" i="3"/>
  <c r="C166"/>
  <c r="BE122"/>
  <c r="BD122"/>
  <c r="BC122"/>
  <c r="BB122"/>
  <c r="G122"/>
  <c r="BA122" s="1"/>
  <c r="BE120"/>
  <c r="BD120"/>
  <c r="BC120"/>
  <c r="BB120"/>
  <c r="G120"/>
  <c r="BA120" s="1"/>
  <c r="BE118"/>
  <c r="BD118"/>
  <c r="BC118"/>
  <c r="BB118"/>
  <c r="G118"/>
  <c r="BA118" s="1"/>
  <c r="BE117"/>
  <c r="BD117"/>
  <c r="BC117"/>
  <c r="BB117"/>
  <c r="G117"/>
  <c r="BA117" s="1"/>
  <c r="BE114"/>
  <c r="BD114"/>
  <c r="BC114"/>
  <c r="BB114"/>
  <c r="G114"/>
  <c r="BA114" s="1"/>
  <c r="BE107"/>
  <c r="BD107"/>
  <c r="BC107"/>
  <c r="BB107"/>
  <c r="G107"/>
  <c r="BA107" s="1"/>
  <c r="BE105"/>
  <c r="BD105"/>
  <c r="BC105"/>
  <c r="BB105"/>
  <c r="G105"/>
  <c r="BA105" s="1"/>
  <c r="BA125" s="1"/>
  <c r="E13" i="2" s="1"/>
  <c r="B13"/>
  <c r="A13"/>
  <c r="BE125" i="3"/>
  <c r="I13" i="2" s="1"/>
  <c r="BD125" i="3"/>
  <c r="H13" i="2" s="1"/>
  <c r="BC125" i="3"/>
  <c r="G13" i="2" s="1"/>
  <c r="BB125" i="3"/>
  <c r="F13" i="2" s="1"/>
  <c r="G125" i="3"/>
  <c r="C125"/>
  <c r="BE97"/>
  <c r="BD97"/>
  <c r="BC97"/>
  <c r="BB97"/>
  <c r="G97"/>
  <c r="BA97" s="1"/>
  <c r="BA103" s="1"/>
  <c r="E12" i="2" s="1"/>
  <c r="B12"/>
  <c r="A12"/>
  <c r="BE103" i="3"/>
  <c r="I12" i="2" s="1"/>
  <c r="BD103" i="3"/>
  <c r="H12" i="2" s="1"/>
  <c r="BC103" i="3"/>
  <c r="G12" i="2" s="1"/>
  <c r="BB103" i="3"/>
  <c r="F12" i="2" s="1"/>
  <c r="G103" i="3"/>
  <c r="C103"/>
  <c r="BE88"/>
  <c r="BD88"/>
  <c r="BC88"/>
  <c r="BB88"/>
  <c r="G88"/>
  <c r="BA88" s="1"/>
  <c r="BA95" s="1"/>
  <c r="E11" i="2" s="1"/>
  <c r="B11"/>
  <c r="A11"/>
  <c r="BE95" i="3"/>
  <c r="I11" i="2" s="1"/>
  <c r="BD95" i="3"/>
  <c r="H11" i="2" s="1"/>
  <c r="BC95" i="3"/>
  <c r="G11" i="2" s="1"/>
  <c r="BB95" i="3"/>
  <c r="F11" i="2" s="1"/>
  <c r="G95" i="3"/>
  <c r="C95"/>
  <c r="BE85"/>
  <c r="BD85"/>
  <c r="BC85"/>
  <c r="BB85"/>
  <c r="G85"/>
  <c r="BA85" s="1"/>
  <c r="BE83"/>
  <c r="BD83"/>
  <c r="BC83"/>
  <c r="BB83"/>
  <c r="G83"/>
  <c r="BA83" s="1"/>
  <c r="BE81"/>
  <c r="BD81"/>
  <c r="BC81"/>
  <c r="BB81"/>
  <c r="G81"/>
  <c r="BA81" s="1"/>
  <c r="BA86" s="1"/>
  <c r="E10" i="2" s="1"/>
  <c r="B10"/>
  <c r="A10"/>
  <c r="BE86" i="3"/>
  <c r="I10" i="2" s="1"/>
  <c r="BD86" i="3"/>
  <c r="H10" i="2" s="1"/>
  <c r="BC86" i="3"/>
  <c r="G10" i="2" s="1"/>
  <c r="BB86" i="3"/>
  <c r="F10" i="2" s="1"/>
  <c r="G86" i="3"/>
  <c r="C86"/>
  <c r="BE76"/>
  <c r="BD76"/>
  <c r="BC76"/>
  <c r="BB76"/>
  <c r="G76"/>
  <c r="BA76" s="1"/>
  <c r="BE72"/>
  <c r="BD72"/>
  <c r="BC72"/>
  <c r="BB72"/>
  <c r="G72"/>
  <c r="BA72" s="1"/>
  <c r="BE70"/>
  <c r="BD70"/>
  <c r="BC70"/>
  <c r="BB70"/>
  <c r="G70"/>
  <c r="BA70" s="1"/>
  <c r="BE61"/>
  <c r="BD61"/>
  <c r="BC61"/>
  <c r="BB61"/>
  <c r="G61"/>
  <c r="BA61" s="1"/>
  <c r="BE58"/>
  <c r="BD58"/>
  <c r="BC58"/>
  <c r="BB58"/>
  <c r="G58"/>
  <c r="BA58" s="1"/>
  <c r="BE55"/>
  <c r="BD55"/>
  <c r="BC55"/>
  <c r="BB55"/>
  <c r="G55"/>
  <c r="BA55" s="1"/>
  <c r="BE52"/>
  <c r="BD52"/>
  <c r="BC52"/>
  <c r="BB52"/>
  <c r="G52"/>
  <c r="BA52" s="1"/>
  <c r="B9" i="2"/>
  <c r="A9"/>
  <c r="BE79" i="3"/>
  <c r="I9" i="2" s="1"/>
  <c r="BD79" i="3"/>
  <c r="H9" i="2" s="1"/>
  <c r="BC79" i="3"/>
  <c r="G9" i="2" s="1"/>
  <c r="BB79" i="3"/>
  <c r="F9" i="2" s="1"/>
  <c r="BA79" i="3"/>
  <c r="E9" i="2" s="1"/>
  <c r="G79" i="3"/>
  <c r="C79"/>
  <c r="BE43"/>
  <c r="BD43"/>
  <c r="BC43"/>
  <c r="BB43"/>
  <c r="G43"/>
  <c r="BA43" s="1"/>
  <c r="BE34"/>
  <c r="BD34"/>
  <c r="BC34"/>
  <c r="BB34"/>
  <c r="G34"/>
  <c r="BA34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A50" s="1"/>
  <c r="E8" i="2" s="1"/>
  <c r="B8"/>
  <c r="A8"/>
  <c r="BE50" i="3"/>
  <c r="I8" i="2" s="1"/>
  <c r="BD50" i="3"/>
  <c r="H8" i="2" s="1"/>
  <c r="BC50" i="3"/>
  <c r="G8" i="2" s="1"/>
  <c r="BB50" i="3"/>
  <c r="F8" i="2" s="1"/>
  <c r="G50" i="3"/>
  <c r="C50"/>
  <c r="BE23"/>
  <c r="BD23"/>
  <c r="BC23"/>
  <c r="BB23"/>
  <c r="G23"/>
  <c r="BA23" s="1"/>
  <c r="BE22"/>
  <c r="BD22"/>
  <c r="BC22"/>
  <c r="BB22"/>
  <c r="G22"/>
  <c r="BA22" s="1"/>
  <c r="BE19"/>
  <c r="BD19"/>
  <c r="BC19"/>
  <c r="BB19"/>
  <c r="G19"/>
  <c r="BA19" s="1"/>
  <c r="BE13"/>
  <c r="BD13"/>
  <c r="BC13"/>
  <c r="BB13"/>
  <c r="G13"/>
  <c r="BA13" s="1"/>
  <c r="BE10"/>
  <c r="BD10"/>
  <c r="BC10"/>
  <c r="BB10"/>
  <c r="G10"/>
  <c r="BA10" s="1"/>
  <c r="BE8"/>
  <c r="BD8"/>
  <c r="BC8"/>
  <c r="BB8"/>
  <c r="G8"/>
  <c r="BA8" s="1"/>
  <c r="BA24" s="1"/>
  <c r="E7" i="2" s="1"/>
  <c r="E30" s="1"/>
  <c r="B7"/>
  <c r="A7"/>
  <c r="BE24" i="3"/>
  <c r="I7" i="2" s="1"/>
  <c r="I30" s="1"/>
  <c r="C21" i="1" s="1"/>
  <c r="BD24" i="3"/>
  <c r="H7" i="2" s="1"/>
  <c r="H30" s="1"/>
  <c r="C17" i="1" s="1"/>
  <c r="BC24" i="3"/>
  <c r="G7" i="2" s="1"/>
  <c r="G30" s="1"/>
  <c r="C18" i="1" s="1"/>
  <c r="BB24" i="3"/>
  <c r="F7" i="2" s="1"/>
  <c r="F30" s="1"/>
  <c r="C16" i="1" s="1"/>
  <c r="G24" i="3"/>
  <c r="C24"/>
  <c r="E4"/>
  <c r="C4"/>
  <c r="F3"/>
  <c r="C3"/>
  <c r="C2" i="2"/>
  <c r="C1"/>
  <c r="C33" i="1"/>
  <c r="F33" s="1"/>
  <c r="C31"/>
  <c r="C9"/>
  <c r="G7"/>
  <c r="D2"/>
  <c r="C2"/>
  <c r="G35" i="2" l="1"/>
  <c r="I35" s="1"/>
  <c r="C15" i="1"/>
  <c r="C19" s="1"/>
  <c r="C22" s="1"/>
  <c r="H36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<sst xmlns="http://schemas.openxmlformats.org/spreadsheetml/2006/main" count="1088" uniqueCount="571">
  <si>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</si>
  <si>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</si>
  <si>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</si>
  <si>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</si>
  <si>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</si>
  <si>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</si>
  <si>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</si>
  <si>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</si>
  <si>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</si>
  <si>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</si>
  <si>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</si>
  <si>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</si>
  <si>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</si>
  <si>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</si>
  <si>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</si>
  <si>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</si>
  <si>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</si>
  <si>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</si>
  <si>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</si>
  <si>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</si>
  <si>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</si>
  <si>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</si>
  <si>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</si>
  <si>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</si>
  <si>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</si>
  <si>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</si>
  <si>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</si>
  <si>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</si>
  <si>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</si>
  <si>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</si>
  <si>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</si>
  <si>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</si>
  <si>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</si>
  <si>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</si>
  <si>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</si>
  <si>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</si>
  <si>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</si>
  <si>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</si>
  <si>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</si>
  <si>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</si>
  <si>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</si>
  <si>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</si>
  <si>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</si>
  <si>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</si>
  <si>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</si>
  <si>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</si>
  <si>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</si>
  <si>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</si>
  <si>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</si>
  <si>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</si>
  <si>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</si>
  <si>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</si>
  <si>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</si>
  <si>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</si>
  <si>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</si>
  <si>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</si>
  <si>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</si>
  <si>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</si>
  <si>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</si>
  <si>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</si>
  <si>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</si>
  <si>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</si>
  <si>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</si>
  <si>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</si>
  <si>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</si>
  <si>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</si>
  <si>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</si>
  <si>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</si>
  <si>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</si>
  <si>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</si>
  <si>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</si>
  <si>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</si>
  <si>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</si>
  <si>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</si>
  <si>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</si>
  <si>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</si>
  <si>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Si_202416</t>
  </si>
  <si>
    <t>D.1.1-01</t>
  </si>
  <si>
    <t>stavební část</t>
  </si>
  <si>
    <t>34</t>
  </si>
  <si>
    <t>Stěny a příčky</t>
  </si>
  <si>
    <t>342255028RT1</t>
  </si>
  <si>
    <t>m2</t>
  </si>
  <si>
    <t>v= 260cm:3,25*2,60</t>
  </si>
  <si>
    <t>342263410R00</t>
  </si>
  <si>
    <t xml:space="preserve">Osazení revizních dvířek do SDK příček, do 0,25 m2 </t>
  </si>
  <si>
    <t>kus</t>
  </si>
  <si>
    <t>T/04:1</t>
  </si>
  <si>
    <t>T/05:3</t>
  </si>
  <si>
    <t>342264051RT3</t>
  </si>
  <si>
    <t>Podhled sádrokartonový na zavěšenou ocel. konstr. desky standard impreg. tl. 12,5 mm, bez izolace</t>
  </si>
  <si>
    <t>01:1,75*1,50</t>
  </si>
  <si>
    <t>02:1,80*1,50</t>
  </si>
  <si>
    <t>03:2,75*3,25</t>
  </si>
  <si>
    <t>04  /CAD:10,8112</t>
  </si>
  <si>
    <t>05:2,20*1,00</t>
  </si>
  <si>
    <t>346244313R00</t>
  </si>
  <si>
    <t>6x WC:(2,75+2,65)*1,20</t>
  </si>
  <si>
    <t>2x pisoár:2,20*1,20</t>
  </si>
  <si>
    <t>28349010R</t>
  </si>
  <si>
    <t>Dvířka revizní plná SI 2020 rozměr 200x200 mm</t>
  </si>
  <si>
    <t>28349016</t>
  </si>
  <si>
    <t>Dvířka revizní plná SI 4060 rozměr 400x600 mm</t>
  </si>
  <si>
    <t>61</t>
  </si>
  <si>
    <t>Upravy povrchů vnitřní</t>
  </si>
  <si>
    <t>610991111R00</t>
  </si>
  <si>
    <t xml:space="preserve">Zakrývání výplní vnitřních otvorů </t>
  </si>
  <si>
    <t>2x okno:0,90*0,60*2</t>
  </si>
  <si>
    <t>612401391RT2</t>
  </si>
  <si>
    <t>Omítka malých ploch vnitřních stěn do 1 m2 vápennou štukovou omítkou</t>
  </si>
  <si>
    <t>zapravení kolem nových zárubní:</t>
  </si>
  <si>
    <t>mč. 06:4</t>
  </si>
  <si>
    <t>612403385R00</t>
  </si>
  <si>
    <t xml:space="preserve">Hrubá výplň rýh ve stěnách do 10x5 cm maltou z SMS </t>
  </si>
  <si>
    <t>m</t>
  </si>
  <si>
    <t>zapravení po rozvodu vody:</t>
  </si>
  <si>
    <t>odhadem:40,0</t>
  </si>
  <si>
    <t>612421321R00</t>
  </si>
  <si>
    <t xml:space="preserve">Oprava vápen.omítek stěn do 30 % pl. - hladkých </t>
  </si>
  <si>
    <t>zapravení po instalacích, před montáží obkladů:</t>
  </si>
  <si>
    <t>výška opravy omítek 3,0m:</t>
  </si>
  <si>
    <t>01:(1,75+1,50)*2*3,00</t>
  </si>
  <si>
    <t>02:(1,8+1,50)*2*3,00</t>
  </si>
  <si>
    <t>03:(2,75+3,25)*2*3,00</t>
  </si>
  <si>
    <t>04  /CAD:13,996*3,00</t>
  </si>
  <si>
    <t>05:(2,20+1,00)*2*3,00</t>
  </si>
  <si>
    <t>- dveře 70/197cm:-0,70*2,00*(3+2+2)</t>
  </si>
  <si>
    <t>612471411RT2</t>
  </si>
  <si>
    <t>Úprava vnitřních stěn aktivovaným štukem s použitím suché maltové směsi</t>
  </si>
  <si>
    <t>výška opravy omítek (3,0-2,0m):</t>
  </si>
  <si>
    <t>01:(1,75+1,50)*2*1,00</t>
  </si>
  <si>
    <t>02:(1,8+1,50)*2*1,00</t>
  </si>
  <si>
    <t>03:(2,75+3,25)*2*1,00</t>
  </si>
  <si>
    <t>04  /CAD:13,996*1,00</t>
  </si>
  <si>
    <t>05:(2,20+1,00)*2*1,00</t>
  </si>
  <si>
    <t>63</t>
  </si>
  <si>
    <t>Podlahy a podlahové konstrukce</t>
  </si>
  <si>
    <t>631313611RM1</t>
  </si>
  <si>
    <t>Mazanina betonová tl. 8 - 12 cm C 16/20 z betonu prostého</t>
  </si>
  <si>
    <t>m3</t>
  </si>
  <si>
    <t>po vybourání vpusti:</t>
  </si>
  <si>
    <t>srovnání podesty schodiště v 1.PP:1,9*1,3*0,08</t>
  </si>
  <si>
    <t>631361921RT5</t>
  </si>
  <si>
    <t>Výztuž mazanin svařovanou sítí průměr drátu  6,0, oka 150/150 mm KH20</t>
  </si>
  <si>
    <t>t</t>
  </si>
  <si>
    <t>srovnání podesty schodiště v1.PP:</t>
  </si>
  <si>
    <t>výztuž do mazaniny:1,9*1,3*4,32/1000</t>
  </si>
  <si>
    <t>632413160RT6</t>
  </si>
  <si>
    <t>srovnání podesty schodiště v 1.PP:</t>
  </si>
  <si>
    <t>předpokl. tl. 6cm:1,9*1,3</t>
  </si>
  <si>
    <t>632430111RT1</t>
  </si>
  <si>
    <t xml:space="preserve">Kamen. koberec venkov. křemičité oblázky, tl.10 mm </t>
  </si>
  <si>
    <t>např. Topstone Madeira  2-5mm:</t>
  </si>
  <si>
    <t>šířka schodů 130cm:0,30*11*1,30</t>
  </si>
  <si>
    <t>0,165*12*1,30</t>
  </si>
  <si>
    <t>šířka schodů 120cm:0,30*2*1,20</t>
  </si>
  <si>
    <t>0,165*3*1,20</t>
  </si>
  <si>
    <t>mč. 08 podesta:1,30*1,90</t>
  </si>
  <si>
    <t>mezipodesta:1,30*1,20</t>
  </si>
  <si>
    <t>vstup:1,70*1,20</t>
  </si>
  <si>
    <t>632477124R00</t>
  </si>
  <si>
    <t xml:space="preserve">Reprofil.polymercement.maltou,tl.do15 mm+penetrace </t>
  </si>
  <si>
    <t>oprava povrchu schodů:14,2480</t>
  </si>
  <si>
    <t>771478001R00</t>
  </si>
  <si>
    <t xml:space="preserve">Montáž lišt schodišťových </t>
  </si>
  <si>
    <t>schody do1.PP:</t>
  </si>
  <si>
    <t>do hrany stupnic:1,30*12</t>
  </si>
  <si>
    <t>1,20*3</t>
  </si>
  <si>
    <t>781 R01</t>
  </si>
  <si>
    <t xml:space="preserve">D - lišta nerezová nárožní </t>
  </si>
  <si>
    <t>dle montáže:19,20</t>
  </si>
  <si>
    <t>prořez 15%:19,20*0,15</t>
  </si>
  <si>
    <t>64</t>
  </si>
  <si>
    <t>Výplně otvorů</t>
  </si>
  <si>
    <t>642944121R00</t>
  </si>
  <si>
    <t xml:space="preserve">Osazení ocelových zárubní dodatečně do 2,5 m2 </t>
  </si>
  <si>
    <t>70/197cm:4+1</t>
  </si>
  <si>
    <t>648991113RT2</t>
  </si>
  <si>
    <t>Osazení parapet.desek plast. a lamin. š.nad 20cm včetně dodávky plastové parapetní desky š. 250 mm</t>
  </si>
  <si>
    <t>mč. 04:0,95*2</t>
  </si>
  <si>
    <t>553310031</t>
  </si>
  <si>
    <t>Zárubeň ocelová HSE "LZ" 125, 700x1970 L, P</t>
  </si>
  <si>
    <t>94</t>
  </si>
  <si>
    <t>Lešení a stavební výtahy</t>
  </si>
  <si>
    <t>941955001R00</t>
  </si>
  <si>
    <t xml:space="preserve">Lešení lehké pomocné, výška podlahy do 1,2 m </t>
  </si>
  <si>
    <t>pro montáž SDK podhledů a příčky:</t>
  </si>
  <si>
    <t>95</t>
  </si>
  <si>
    <t>Dokončovací konstrukce na pozemních stavbách</t>
  </si>
  <si>
    <t>952901111R00</t>
  </si>
  <si>
    <t xml:space="preserve">Vyčištění budov o výšce podlaží do 4 m </t>
  </si>
  <si>
    <t>03:2,75*(3,25-0,15)</t>
  </si>
  <si>
    <t>04  /CAD:10,8112-(2,75*0,15)-(2,20*0,15)</t>
  </si>
  <si>
    <t>96</t>
  </si>
  <si>
    <t>Bourání konstrukcí</t>
  </si>
  <si>
    <t>962031116R00</t>
  </si>
  <si>
    <t xml:space="preserve">Bourání příček z cihel pálených plných tl. 140 mm </t>
  </si>
  <si>
    <t>mezi mč. 03-04:3,25*(3,00-0,60)</t>
  </si>
  <si>
    <t>965081713RT2</t>
  </si>
  <si>
    <t>Bourání dlažeb keramických tl.10 mm, nad 1 m2 sbíječka, dlaždice keramické</t>
  </si>
  <si>
    <t>úprava podkladu před natažením lepidla:</t>
  </si>
  <si>
    <t>967031132R00</t>
  </si>
  <si>
    <t xml:space="preserve">Přisekání rovných ostění cihelných na MVC </t>
  </si>
  <si>
    <t>úprava ostění před montáží zárubní:</t>
  </si>
  <si>
    <t>70/197 cm, 5ks:(0,80+2,10*2)*0,15*5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</si>
  <si>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</si>
  <si>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</si>
  <si>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</si>
  <si>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</si>
  <si>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0,80*2,05*5</t>
  </si>
  <si>
    <t>969011121R00</t>
  </si>
  <si>
    <t xml:space="preserve">Vybourání vodovod., UT vedení DN do 52 mm </t>
  </si>
  <si>
    <t>odhadem:60,0</t>
  </si>
  <si>
    <t>96 R01</t>
  </si>
  <si>
    <t xml:space="preserve">Vybourání podlahové vpusti </t>
  </si>
  <si>
    <t>kompl</t>
  </si>
  <si>
    <t>zrušení vpusti na podestě:</t>
  </si>
  <si>
    <t>vybourat,z aslepit potrubí, dobetonovat kavernu:1</t>
  </si>
  <si>
    <t>97</t>
  </si>
  <si>
    <t>Prorážení otvorů</t>
  </si>
  <si>
    <t>966079881R00</t>
  </si>
  <si>
    <t xml:space="preserve">Přerušení ocelových profilů průřezu do 7 cm2 </t>
  </si>
  <si>
    <t>původní zábradlí:</t>
  </si>
  <si>
    <t>8ks sloupků:8</t>
  </si>
  <si>
    <t>971033451R00</t>
  </si>
  <si>
    <t xml:space="preserve">Vybourání otv. zeď cihel. pl.0,25 m2, tl.45cm, MVC </t>
  </si>
  <si>
    <t>otvor pro ventilátor VZT:1</t>
  </si>
  <si>
    <t>976071111R00</t>
  </si>
  <si>
    <t xml:space="preserve">Vybourání kovových zábradlí a madel </t>
  </si>
  <si>
    <t>původní zastřešení:</t>
  </si>
  <si>
    <t>demontáž tyčového zábradlí schodiště:1,38+5,25+0,45</t>
  </si>
  <si>
    <t>2,35</t>
  </si>
  <si>
    <t>976074131R00</t>
  </si>
  <si>
    <t xml:space="preserve">Vybourání kotevních želez zeď cihelná MC </t>
  </si>
  <si>
    <t>náhradní položka:</t>
  </si>
  <si>
    <t>4ks sloupky zastřešení:4</t>
  </si>
  <si>
    <t>978013141R00</t>
  </si>
  <si>
    <t xml:space="preserve">Otlučení omítek vnitřních stěn v rozsahu do 30 % </t>
  </si>
  <si>
    <t>výška omítek 3,0m:</t>
  </si>
  <si>
    <t>978059521R00</t>
  </si>
  <si>
    <t xml:space="preserve">Odsekání vnitřních obkladů stěn do 2 m2 </t>
  </si>
  <si>
    <t>osekání stáv obkladů:</t>
  </si>
  <si>
    <t>výška obkl. 2,0m:</t>
  </si>
  <si>
    <t>mč. 01:(1,75+1,50)*2*2,00</t>
  </si>
  <si>
    <t>mč. 02:(1,8+1,50)*2*2,00</t>
  </si>
  <si>
    <t>mč. 03:(2,75+3,25)*2*2,00</t>
  </si>
  <si>
    <t>mč. 04  /CAD:13,996*2,00</t>
  </si>
  <si>
    <t>mč. 05:(2,20+1,00)*2*2,00</t>
  </si>
  <si>
    <t>979097011R00</t>
  </si>
  <si>
    <t xml:space="preserve">Pronájem kontejneru 4 t </t>
  </si>
  <si>
    <t>den</t>
  </si>
  <si>
    <t>odhadem:10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</si>
  <si>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</si>
  <si>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</si>
  <si>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</si>
  <si>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</si>
  <si>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</si>
  <si>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</si>
  <si>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</si>
  <si>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</si>
  <si>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</si>
  <si>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</si>
  <si>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</si>
  <si>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</si>
  <si>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</si>
  <si>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</si>
  <si>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979990107R00</t>
  </si>
  <si>
    <t>Poplatek za skládku suti - směs betonu,cihel,dřeva skupina odpadu 17 0904</t>
  </si>
  <si>
    <t>99</t>
  </si>
  <si>
    <t>Staveništní přesun hmot</t>
  </si>
  <si>
    <t>999281105R00</t>
  </si>
  <si>
    <t xml:space="preserve">Přesun hmot pro opravy a údržbu do výšky 6 m </t>
  </si>
  <si>
    <t>VN</t>
  </si>
  <si>
    <t>Vedlejší náklady</t>
  </si>
  <si>
    <t>591177T10</t>
  </si>
  <si>
    <t xml:space="preserve">Provoz investora </t>
  </si>
  <si>
    <t>Soubor</t>
  </si>
  <si>
    <t>591180T10</t>
  </si>
  <si>
    <t xml:space="preserve">Kompletační činnost (IČD) </t>
  </si>
  <si>
    <t>005121R</t>
  </si>
  <si>
    <t xml:space="preserve">Zařízení staveniště </t>
  </si>
  <si>
    <t>VRN0</t>
  </si>
  <si>
    <t xml:space="preserve">Ztížené výrobní podmínky </t>
  </si>
  <si>
    <t>VRN1</t>
  </si>
  <si>
    <t xml:space="preserve">Zkoušky, revize </t>
  </si>
  <si>
    <t>VRN2</t>
  </si>
  <si>
    <t xml:space="preserve">Projekt skutečného provedení </t>
  </si>
  <si>
    <t>711</t>
  </si>
  <si>
    <t>Izolace proti vodě</t>
  </si>
  <si>
    <t>711212015R00</t>
  </si>
  <si>
    <t xml:space="preserve">Stěrka hydroizolační bitumenová vyztužená tkaninou </t>
  </si>
  <si>
    <t>výška sokliku 15cm:</t>
  </si>
  <si>
    <t>mč. 01:(1,75+1,50)*2*0,15</t>
  </si>
  <si>
    <t>mč. 02:(1,8+1,50)*2*0,15</t>
  </si>
  <si>
    <t>mč. 03:(2,75+3,25)*2*0,15</t>
  </si>
  <si>
    <t>mč. 04  /CAD:13,996*0,15</t>
  </si>
  <si>
    <t>mč. 05:(2,20+1,00)*2*0,15</t>
  </si>
  <si>
    <t>- dveře:-0,70*0,15*(4+3)</t>
  </si>
  <si>
    <t>711212601R00</t>
  </si>
  <si>
    <t xml:space="preserve">Těsnicí pás do spoje podlaha - stěna </t>
  </si>
  <si>
    <t>mč. 01:(1,75+1,50)*2</t>
  </si>
  <si>
    <t>mč. 02:(1,8+1,50)*2</t>
  </si>
  <si>
    <t>mč. 03:(2,75+3,25)*2</t>
  </si>
  <si>
    <t>mč. 04  /CAD:13,996</t>
  </si>
  <si>
    <t>mč. 05:(2,20+1,00)*2</t>
  </si>
  <si>
    <t>- dveře:-0,70*(4+3)</t>
  </si>
  <si>
    <t>711212611R00</t>
  </si>
  <si>
    <t>Utěsnění detailů při stěrkových hydroizolacích těsnicí pás do svislých koutů</t>
  </si>
  <si>
    <t>mč. 01:2,10*2</t>
  </si>
  <si>
    <t>mč. 02:2,10*2</t>
  </si>
  <si>
    <t>mč. 05:2,10*2</t>
  </si>
  <si>
    <t>998711101R00</t>
  </si>
  <si>
    <t xml:space="preserve">Přesun hmot pro izolace proti vodě, výšky do 6 m </t>
  </si>
  <si>
    <t>720</t>
  </si>
  <si>
    <t>Zdravotechnická instalace</t>
  </si>
  <si>
    <t>720 R01</t>
  </si>
  <si>
    <t xml:space="preserve">D+M zdravotechnika - P.C. </t>
  </si>
  <si>
    <t>viz samostatný rozpočet:1</t>
  </si>
  <si>
    <t>764</t>
  </si>
  <si>
    <t>Konstrukce klempířské</t>
  </si>
  <si>
    <t>764351203R00</t>
  </si>
  <si>
    <t xml:space="preserve">Žlaby z Pz plechu podokapní čtyřhranné,rš 330 mm </t>
  </si>
  <si>
    <t>K/03:7,0</t>
  </si>
  <si>
    <t>764359232R00</t>
  </si>
  <si>
    <t xml:space="preserve">Kotlík z Pz plechu čtyřhranný 200 x 300 x 400 mm </t>
  </si>
  <si>
    <t>764451201R00</t>
  </si>
  <si>
    <t xml:space="preserve">Odpadní trouby z Pz plechu, čtvercové o str. 75 mm </t>
  </si>
  <si>
    <t>K/04:2,65+2,35</t>
  </si>
  <si>
    <t>764813125R00</t>
  </si>
  <si>
    <t xml:space="preserve">Lemování zdí z lakovaného Pz plechu, rš 250 mm </t>
  </si>
  <si>
    <t>K/01:6,80</t>
  </si>
  <si>
    <t>764816124R00</t>
  </si>
  <si>
    <t xml:space="preserve">Oplechování parapetů, lakovaný Pz plech, rš 240 mm </t>
  </si>
  <si>
    <t>K/02:11,20</t>
  </si>
  <si>
    <t>55343-02</t>
  </si>
  <si>
    <t>Koleno 80/ 80mm, 72st.</t>
  </si>
  <si>
    <t>55343-03</t>
  </si>
  <si>
    <t>Žlabové čelo 80/120mm</t>
  </si>
  <si>
    <t>2+2</t>
  </si>
  <si>
    <t>998764101R00</t>
  </si>
  <si>
    <t xml:space="preserve">Přesun hmot pro klempířské konstr., výšky do 6 m </t>
  </si>
  <si>
    <t>766</t>
  </si>
  <si>
    <t>Konstrukce truhlářské</t>
  </si>
  <si>
    <t>766661112R00</t>
  </si>
  <si>
    <t xml:space="preserve">Montáž dveří do zárubně,otevíravých 1kř.do 0,8 m </t>
  </si>
  <si>
    <t>766665921R00</t>
  </si>
  <si>
    <t xml:space="preserve">Zakování dveří 1křídlých kompletizovaných </t>
  </si>
  <si>
    <t>766669922R00</t>
  </si>
  <si>
    <t xml:space="preserve">Výměna vložky Fab </t>
  </si>
  <si>
    <t>766670021R00</t>
  </si>
  <si>
    <t xml:space="preserve">Montáž kliky a štítku </t>
  </si>
  <si>
    <t>766 R01</t>
  </si>
  <si>
    <t xml:space="preserve">D+M lehká montovaná příčka na kovovém rámu </t>
  </si>
  <si>
    <t>T/03:2,75*2,00</t>
  </si>
  <si>
    <t>1,20*2,00*2</t>
  </si>
  <si>
    <t>766 R02</t>
  </si>
  <si>
    <t>T/04:2,65*2,00</t>
  </si>
  <si>
    <t>766 R03</t>
  </si>
  <si>
    <t xml:space="preserve">D+M mřížky do dveřního křídla </t>
  </si>
  <si>
    <t>54914633</t>
  </si>
  <si>
    <t>54926044</t>
  </si>
  <si>
    <t>Zámek stavební vložkový typ 24026 (80 mm)</t>
  </si>
  <si>
    <t>61165002</t>
  </si>
  <si>
    <t>Dveře vnitřní laminované plné 1kř. 70x197 cm</t>
  </si>
  <si>
    <t>T/01  4x pravé:4</t>
  </si>
  <si>
    <t>T/02  1x levé:1</t>
  </si>
  <si>
    <t>998766101R00</t>
  </si>
  <si>
    <t xml:space="preserve">Přesun hmot pro truhlářské konstr., výšky do 6 m </t>
  </si>
  <si>
    <t>767</t>
  </si>
  <si>
    <t>Konstrukce zámečnické</t>
  </si>
  <si>
    <t>767311810R00</t>
  </si>
  <si>
    <t xml:space="preserve">Demontáž světlíků všech typů včetně zasklení </t>
  </si>
  <si>
    <t>původní zastřešení nad schodištěm:7,05*1,70</t>
  </si>
  <si>
    <t>767649191R00</t>
  </si>
  <si>
    <t xml:space="preserve">Montáž doplňků dveří, samozavírače hydraulického </t>
  </si>
  <si>
    <t>pol Z/02:1</t>
  </si>
  <si>
    <t>767649194R00</t>
  </si>
  <si>
    <t xml:space="preserve">Montáž doplňků dveří, madla </t>
  </si>
  <si>
    <t>767996801R00</t>
  </si>
  <si>
    <t xml:space="preserve">Demontáž atypických ocelových konstr. do 50 kg </t>
  </si>
  <si>
    <t>kg</t>
  </si>
  <si>
    <t>nosná kce. původního zastřešení:</t>
  </si>
  <si>
    <t>4ks sloupek, odhadem:18,0</t>
  </si>
  <si>
    <t>953941110R00</t>
  </si>
  <si>
    <t xml:space="preserve">Osazení zábradlí schodišťového, balkonového apod. </t>
  </si>
  <si>
    <t>Z/03:1,20+3,80</t>
  </si>
  <si>
    <t>Z/04:1,40+0,60</t>
  </si>
  <si>
    <t>767 R01</t>
  </si>
  <si>
    <t>D+M HLINÍKOVÉ VENKOVNÍ OPLÁŠTĚNÍ SCHODIŠTĚ, RAL červená,  P.C.</t>
  </si>
  <si>
    <t>pol . Z/01:</t>
  </si>
  <si>
    <t>pohled SV:6,805*2,25</t>
  </si>
  <si>
    <t>pohled JV  /CAD:7,2248</t>
  </si>
  <si>
    <t>pohled SZ  /CAD:7,2248</t>
  </si>
  <si>
    <t>- dveře:-0,90*2,26</t>
  </si>
  <si>
    <t>střecha:6,805*3,05</t>
  </si>
  <si>
    <t>767 R02</t>
  </si>
  <si>
    <t>pol Z/02:0,90*2,26</t>
  </si>
  <si>
    <t>767 R03</t>
  </si>
  <si>
    <t>D kovové madlo, kotvení do stěny, dl. 5,0m RAL červená</t>
  </si>
  <si>
    <t>Z/03  /2,02 kg/m vč. nátěru:1</t>
  </si>
  <si>
    <t>767 R04</t>
  </si>
  <si>
    <t>D kovové madlo, kotvení do stěny, dl. 2,0m RAL červená</t>
  </si>
  <si>
    <t>Z/04  /2,02 kg/m  vč. nátěru:1</t>
  </si>
  <si>
    <t>998767101R00</t>
  </si>
  <si>
    <t xml:space="preserve">Přesun hmot pro zámečnické konstr., výšky do 6 m </t>
  </si>
  <si>
    <t>771</t>
  </si>
  <si>
    <t>Podlahy z dlaždic a obklady</t>
  </si>
  <si>
    <t>771315111R00</t>
  </si>
  <si>
    <t xml:space="preserve">Penetrace cement.a anhydrit.podkladu, P201 </t>
  </si>
  <si>
    <t>771575107RT6</t>
  </si>
  <si>
    <t>771578011R00</t>
  </si>
  <si>
    <t xml:space="preserve">Spára podlaha - stěna, silikonem </t>
  </si>
  <si>
    <t>01:(1,75+1,50)*2</t>
  </si>
  <si>
    <t>02:(1,8+1,50)*2</t>
  </si>
  <si>
    <t>03:(2,75+3,25)*2</t>
  </si>
  <si>
    <t>04  /CAD:13,996</t>
  </si>
  <si>
    <t>05:(2,20+1,00)*2</t>
  </si>
  <si>
    <t>- dveře 70/197cm:-0,70*(3+2+2)</t>
  </si>
  <si>
    <t>771579791R00</t>
  </si>
  <si>
    <t xml:space="preserve">Příplatek za plochu podlah keram. do 5 m2 jednotl. </t>
  </si>
  <si>
    <t>03:0</t>
  </si>
  <si>
    <t>04  /CAD:0</t>
  </si>
  <si>
    <t>771579792R00</t>
  </si>
  <si>
    <t xml:space="preserve">Příplatek za podlahy keram.v omezeném prostoru </t>
  </si>
  <si>
    <t>777101101R00</t>
  </si>
  <si>
    <t xml:space="preserve">Příprava podkladu - vysávání podlah prům.vysavačem </t>
  </si>
  <si>
    <t>585821541R</t>
  </si>
  <si>
    <t>odhadem 0,5 kg/m2:26,1187*0,50</t>
  </si>
  <si>
    <t>58583205.A</t>
  </si>
  <si>
    <t>59764202R</t>
  </si>
  <si>
    <t>dle montáže:26,1187</t>
  </si>
  <si>
    <t>prořez 10%:26,1187*0,10</t>
  </si>
  <si>
    <t>998771101R00</t>
  </si>
  <si>
    <t xml:space="preserve">Přesun hmot pro podlahy z dlaždic, výšky do 6 m </t>
  </si>
  <si>
    <t>781</t>
  </si>
  <si>
    <t>Obklady keramické</t>
  </si>
  <si>
    <t>781101111R00</t>
  </si>
  <si>
    <t xml:space="preserve">Vyrovnání podkladu maltou ze SMS tl. do 7 mm </t>
  </si>
  <si>
    <t>výška obkl. 2,10m:</t>
  </si>
  <si>
    <t>01:(1,75+1,50)*2*2,10</t>
  </si>
  <si>
    <t>02:(1,8+1,50)*2*2,10</t>
  </si>
  <si>
    <t>03:(2,75+3,25)*2*2,10</t>
  </si>
  <si>
    <t>04  /CAD:13,996*2,10</t>
  </si>
  <si>
    <t>05:(2,20+1,00)*2*2,10</t>
  </si>
  <si>
    <t>781101121R00</t>
  </si>
  <si>
    <t xml:space="preserve">Provedení penetrace podkladu - práce </t>
  </si>
  <si>
    <t>781111115R00</t>
  </si>
  <si>
    <t xml:space="preserve">Otvor v obkladačce diamant.korunkou prům.do 30 mm </t>
  </si>
  <si>
    <t>umyvadlo:2+2</t>
  </si>
  <si>
    <t>pisoár:2</t>
  </si>
  <si>
    <t>781111116R00</t>
  </si>
  <si>
    <t xml:space="preserve">Otvor v obkladačce diamant.korunkou prům.do 90 mm </t>
  </si>
  <si>
    <t>WC:3+3</t>
  </si>
  <si>
    <t>výlevka:1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</si>
  <si>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</si>
  <si>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</si>
  <si>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</si>
  <si>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</si>
  <si>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zvýšená pracnost:85,7416</t>
  </si>
  <si>
    <t>781475114R00</t>
  </si>
  <si>
    <t xml:space="preserve">Obklad vnitřní stěn keramický, do tmele, 20x20 cm </t>
  </si>
  <si>
    <t>781491001R00</t>
  </si>
  <si>
    <t xml:space="preserve">Montáž lišt k obkladům </t>
  </si>
  <si>
    <t>do hrany předstěny:</t>
  </si>
  <si>
    <t>mč. 03:2,75</t>
  </si>
  <si>
    <t>mč. 04:2,75+2,20</t>
  </si>
  <si>
    <t>ukončení obkladu:</t>
  </si>
  <si>
    <t>781675114R00</t>
  </si>
  <si>
    <t xml:space="preserve">Montáž obkladů parapetů keramic. na tmel, 20x20 cm </t>
  </si>
  <si>
    <t>předstěny:</t>
  </si>
  <si>
    <t>mč. 03:2,75+2,20</t>
  </si>
  <si>
    <t>dle montáže:48,2960</t>
  </si>
  <si>
    <t>prořez 10%:48,2960*0,10</t>
  </si>
  <si>
    <t>23521585.AR</t>
  </si>
  <si>
    <t>odhadem 3,0 kg/m2:85,7416*3,00</t>
  </si>
  <si>
    <t>58551220R</t>
  </si>
  <si>
    <t>odhadem 3,5 kg/m2:85,7416*3,50</t>
  </si>
  <si>
    <t>58583221.AR</t>
  </si>
  <si>
    <t>odhadem 0,5 kg/m2:85,7416*0,50</t>
  </si>
  <si>
    <t>597813623R</t>
  </si>
  <si>
    <t>Obkládačka 20x20 žlutá mat</t>
  </si>
  <si>
    <t>dle montáže:85,7416</t>
  </si>
  <si>
    <t>prořez 10%:85,7416*0,10</t>
  </si>
  <si>
    <t>998781101R00</t>
  </si>
  <si>
    <t xml:space="preserve">Přesun hmot pro obklady keramické, výšky do 6 m </t>
  </si>
  <si>
    <t>783</t>
  </si>
  <si>
    <t>Nátěry</t>
  </si>
  <si>
    <t>783225400R00</t>
  </si>
  <si>
    <t xml:space="preserve">Nátěr syntetický kov. konstr. 2x + 1x email + tmel </t>
  </si>
  <si>
    <t>nátěr kovových zárubní:</t>
  </si>
  <si>
    <t>70/197cm  5ks:0,70*1,97*2*5</t>
  </si>
  <si>
    <t>784</t>
  </si>
  <si>
    <t>Malby</t>
  </si>
  <si>
    <t>784191101R00</t>
  </si>
  <si>
    <t>příprava podkladu stěn před výmalbou:</t>
  </si>
  <si>
    <t>v= 0,70m:</t>
  </si>
  <si>
    <t>01:(1,75+1,50)*2*0,70</t>
  </si>
  <si>
    <t>02:(1,8+1,50)*2*0,70</t>
  </si>
  <si>
    <t>03:(2,75+3,25)*2*0,70</t>
  </si>
  <si>
    <t>04  /CAD:13,996*0,70</t>
  </si>
  <si>
    <t>05:(2,20+1,00)*2*0,70</t>
  </si>
  <si>
    <t>784191201R00</t>
  </si>
  <si>
    <t>Penetrace podkladu hloubková disperzní, 1x na sádrokarton</t>
  </si>
  <si>
    <t>příprava podkladu SDK podhledu:</t>
  </si>
  <si>
    <t>mč. 01:1,75*1,50</t>
  </si>
  <si>
    <t>784195112R00</t>
  </si>
  <si>
    <t>784195212R00</t>
  </si>
  <si>
    <t>Malba disperzní, bílá, bez penetrace, 2 x na sádrokarton</t>
  </si>
  <si>
    <t>784402801R00</t>
  </si>
  <si>
    <t xml:space="preserve">Odstranění malby oškrábáním v místnosti H do 3,8 m </t>
  </si>
  <si>
    <t>výška opravy před malbou (3,0-2,0m):</t>
  </si>
  <si>
    <t>787</t>
  </si>
  <si>
    <t>Zasklívání</t>
  </si>
  <si>
    <t>787192512R00</t>
  </si>
  <si>
    <t xml:space="preserve">Zasklívání stěn, do těsnění, bezpečnostní 8 mm </t>
  </si>
  <si>
    <t>- dveře:-0,90*2,66</t>
  </si>
  <si>
    <t>787800813R00</t>
  </si>
  <si>
    <t xml:space="preserve">Vysklívání podhledů netmelených </t>
  </si>
  <si>
    <t>odstranění  lexanu:7,05*1,70</t>
  </si>
  <si>
    <t>+ na oblouk 10%:11,985*0,10</t>
  </si>
  <si>
    <t>787892312R00</t>
  </si>
  <si>
    <t>962081141R00</t>
  </si>
  <si>
    <t xml:space="preserve">Bourání příček ze skleněných tvárnic tl. 15 cm </t>
  </si>
  <si>
    <t>náhradní pložka:</t>
  </si>
  <si>
    <t>luxvery mezi mč.  03/04:3,00*0,60</t>
  </si>
  <si>
    <t>63437120</t>
  </si>
  <si>
    <t>dle montáže celkem:48,4821</t>
  </si>
  <si>
    <t>prořez 10%:48,4821*0,10</t>
  </si>
  <si>
    <t>998787101R00</t>
  </si>
  <si>
    <t xml:space="preserve">Přesun hmot pro zasklívání, výšky do 6 m </t>
  </si>
  <si>
    <t>979990109R00</t>
  </si>
  <si>
    <t>Poplatek za skládku suti - skleněné tvárnice sk.odpadu 07 0202</t>
  </si>
  <si>
    <t>M21</t>
  </si>
  <si>
    <t>Elektromontáže</t>
  </si>
  <si>
    <t>M21 R01</t>
  </si>
  <si>
    <t xml:space="preserve">D+M elektro - viz samostatný rozpočet </t>
  </si>
  <si>
    <t>soub</t>
  </si>
  <si>
    <t>M24</t>
  </si>
  <si>
    <t>Montáže vzduchotechnických zařízení</t>
  </si>
  <si>
    <t>M24 R01</t>
  </si>
  <si>
    <t xml:space="preserve">D+M vzduchotechnika - viz samostatný rozpočet </t>
  </si>
  <si>
    <t>M99</t>
  </si>
  <si>
    <t>Ostatní práce "M"</t>
  </si>
  <si>
    <t>912      R00</t>
  </si>
  <si>
    <t>hod</t>
  </si>
  <si>
    <t>914      R00</t>
  </si>
  <si>
    <t>Zednické výpomoci pro vzduchotechniku</t>
  </si>
  <si>
    <t>ynyfg</t>
  </si>
  <si>
    <t>ing. Šišák</t>
  </si>
  <si>
    <t>dle projektu DSP</t>
  </si>
  <si>
    <t>ing. ZONA Jan</t>
  </si>
  <si>
    <t>Město Kroměříž , Velké náměstí 115, 76701 Kroměříž</t>
  </si>
  <si>
    <t>OPRAVA SOCIÁLNÍHO ZAŘÍZENÍ ZŠ SLOVAN, Zeyerova 3354</t>
  </si>
  <si>
    <t>výběrové řízení</t>
  </si>
  <si>
    <t>zadávací</t>
  </si>
  <si>
    <t>Dveřní kování klíč Ti</t>
  </si>
  <si>
    <t>Zednické výpomoci pro zdravotechniku + UT</t>
  </si>
  <si>
    <t>Sklo bezpečnostní vícevrstvé tl. 8,4 mm</t>
  </si>
  <si>
    <t>Zasklívání podhledů s tmel. sklem bezpečnost. Tl. 4-8 mm</t>
  </si>
  <si>
    <t xml:space="preserve">Malba standard, bílá, bez penetrace, 2 x </t>
  </si>
  <si>
    <t xml:space="preserve">Penetrace podkladu univerzální 1x </t>
  </si>
  <si>
    <t>Flex lepidlo na obklady á 25 kg</t>
  </si>
  <si>
    <t>Hmota vyrovnávací S101 šedá</t>
  </si>
  <si>
    <t>Flex spárovací hmota barevná</t>
  </si>
  <si>
    <t>Flex cementové lepidlo</t>
  </si>
  <si>
    <t>Dlažba slinutá probarvená vehmotě, matná 200x200x9 mm</t>
  </si>
  <si>
    <t>Montáž podlah keram., režné hladké, tmel, 20x20 cm flex lepidlo, spár. hmota (bez materiálu)</t>
  </si>
  <si>
    <t>D+M hliníkové vstupní dveře trojsklo, u= 1,00 madlo, ele. zámek, RAL červená, P.C.</t>
  </si>
  <si>
    <t>Potěr ze SMS, ruční zpracování, tl. 60 mm BN-30 rychletuhnoucí, 30 MPa</t>
  </si>
  <si>
    <t>Příčky z desek porobetonových tl. 150 mm desky P 2 - 500, 599 x 249 x 150 mm</t>
  </si>
  <si>
    <t xml:space="preserve">Obezdívky van a WC nádržek z desek porobetonových tl.100 mm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</si>
</sst>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20" fontId="19" fillId="0" borderId="0" xfId="1" applyNumberFormat="1" applyFont="1" applyAlignment="1">
      <alignment wrapText="1"/>
    </xf>
    <xf numFmtId="0" fontId="5" fillId="5" borderId="16" xfId="0" applyNumberFormat="1" applyFont="1" applyFill="1" applyBorder="1" applyAlignment="1">
      <alignment horizontal="left"/>
    </xf>
    <xf numFmtId="4" fontId="17" fillId="6" borderId="59" xfId="1" applyNumberFormat="1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4" borderId="15" xfId="0" applyNumberFormat="1" applyFont="1" applyFill="1" applyBorder="1" applyAlignment="1">
      <alignment horizontal="right" indent="2"/>
    </xf>
    <xf numFmtId="166" fontId="3" fillId="4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4" fillId="6" borderId="0" xfId="0" applyFont="1" applyFill="1" applyBorder="1"/>
    <xf numFmtId="0" fontId="3" fillId="6" borderId="0" xfId="0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zoomScale="90" zoomScaleNormal="90" workbookViewId="0">
      <selection activeCell="C16" sqref="C16"/>
    </sheetView>
  </sheetViews>
  <sheetFormatPr defaultRowHeight="13.2"/>
  <cols>
    <col min="1" max="1" width="2" customWidth="1"/>
    <col min="2" max="2" width="14.33203125" customWidth="1"/>
    <col min="3" max="3" width="15.88671875" customWidth="1"/>
    <col min="4" max="4" width="14.5546875" customWidth="1"/>
    <col min="5" max="5" width="23.5546875" customWidth="1"/>
    <col min="6" max="6" width="14.88671875" customWidth="1"/>
    <col min="7" max="7" width="12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3</v>
      </c>
      <c r="D2" s="5" t="str">
        <f>Rekapitulace!G2</f>
        <v>dle projektu DSP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77</v>
      </c>
      <c r="B5" s="16"/>
      <c r="C5" s="17" t="s">
        <v>78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76</v>
      </c>
      <c r="B7" s="24"/>
      <c r="C7" s="231" t="s">
        <v>552</v>
      </c>
      <c r="D7" s="232"/>
      <c r="E7" s="232"/>
      <c r="F7" s="25" t="s">
        <v>11</v>
      </c>
      <c r="G7" s="21">
        <f>IF(PocetMJ=0,,ROUND((F30+F32)/PocetMJ,1))</f>
        <v>0</v>
      </c>
    </row>
    <row r="8" spans="1:57">
      <c r="A8" s="26" t="s">
        <v>12</v>
      </c>
      <c r="B8" s="11"/>
      <c r="C8" s="202" t="s">
        <v>550</v>
      </c>
      <c r="D8" s="202"/>
      <c r="E8" s="203"/>
      <c r="F8" s="27" t="s">
        <v>13</v>
      </c>
      <c r="G8" s="199" t="s">
        <v>554</v>
      </c>
      <c r="H8" s="28"/>
      <c r="I8" s="29"/>
    </row>
    <row r="9" spans="1:57">
      <c r="A9" s="26" t="s">
        <v>14</v>
      </c>
      <c r="B9" s="11"/>
      <c r="C9" s="202" t="str">
        <f>Projektant</f>
        <v>ing. ZONA Jan</v>
      </c>
      <c r="D9" s="202"/>
      <c r="E9" s="203"/>
      <c r="F9" s="11"/>
      <c r="G9" s="30"/>
      <c r="H9" s="31"/>
    </row>
    <row r="10" spans="1:57">
      <c r="A10" s="26" t="s">
        <v>15</v>
      </c>
      <c r="B10" s="11"/>
      <c r="C10" s="202" t="s">
        <v>551</v>
      </c>
      <c r="D10" s="202"/>
      <c r="E10" s="202"/>
      <c r="F10" s="32"/>
      <c r="G10" s="33"/>
      <c r="H10" s="34"/>
    </row>
    <row r="11" spans="1:57" ht="13.5" customHeight="1">
      <c r="A11" s="26" t="s">
        <v>16</v>
      </c>
      <c r="B11" s="11"/>
      <c r="C11" s="202" t="s">
        <v>553</v>
      </c>
      <c r="D11" s="202"/>
      <c r="E11" s="202"/>
      <c r="F11" s="35" t="s">
        <v>17</v>
      </c>
      <c r="G11" s="36" t="s">
        <v>76</v>
      </c>
      <c r="H11" s="31"/>
      <c r="BA11" s="37"/>
      <c r="BB11" s="37"/>
      <c r="BC11" s="37"/>
      <c r="BD11" s="37"/>
      <c r="BE11" s="37"/>
    </row>
    <row r="12" spans="1:57" ht="12.75" customHeight="1">
      <c r="A12" s="38" t="s">
        <v>18</v>
      </c>
      <c r="B12" s="9"/>
      <c r="C12" s="203" t="s">
        <v>548</v>
      </c>
      <c r="D12" s="204"/>
      <c r="E12" s="205"/>
      <c r="F12" s="39" t="s">
        <v>19</v>
      </c>
      <c r="G12" s="40"/>
      <c r="H12" s="31"/>
    </row>
    <row r="13" spans="1:57" ht="28.5" customHeight="1" thickBot="1">
      <c r="A13" s="41" t="s">
        <v>20</v>
      </c>
      <c r="B13" s="42"/>
      <c r="C13" s="42"/>
      <c r="D13" s="42"/>
      <c r="E13" s="43"/>
      <c r="F13" s="43"/>
      <c r="G13" s="44"/>
      <c r="H13" s="31"/>
    </row>
    <row r="14" spans="1:57" ht="17.25" customHeight="1" thickBot="1">
      <c r="A14" s="45" t="s">
        <v>21</v>
      </c>
      <c r="B14" s="46"/>
      <c r="C14" s="47"/>
      <c r="D14" s="48" t="s">
        <v>22</v>
      </c>
      <c r="E14" s="49"/>
      <c r="F14" s="49"/>
      <c r="G14" s="47"/>
    </row>
    <row r="15" spans="1:57" ht="15.9" customHeight="1">
      <c r="A15" s="50"/>
      <c r="B15" s="51" t="s">
        <v>23</v>
      </c>
      <c r="C15" s="52">
        <f>HSV</f>
        <v>0</v>
      </c>
      <c r="D15" s="53" t="str">
        <f>Rekapitulace!A35</f>
        <v>ynyfg</v>
      </c>
      <c r="E15" s="54"/>
      <c r="F15" s="55"/>
      <c r="G15" s="52">
        <f>Rekapitulace!I35</f>
        <v>0</v>
      </c>
    </row>
    <row r="16" spans="1:57" ht="15.9" customHeight="1">
      <c r="A16" s="50" t="s">
        <v>24</v>
      </c>
      <c r="B16" s="51" t="s">
        <v>25</v>
      </c>
      <c r="C16" s="52">
        <f>PSV</f>
        <v>0</v>
      </c>
      <c r="D16" s="8"/>
      <c r="E16" s="56"/>
      <c r="F16" s="57"/>
      <c r="G16" s="52"/>
    </row>
    <row r="17" spans="1:7" ht="15.9" customHeight="1">
      <c r="A17" s="50" t="s">
        <v>26</v>
      </c>
      <c r="B17" s="51" t="s">
        <v>27</v>
      </c>
      <c r="C17" s="52">
        <f>Mont</f>
        <v>0</v>
      </c>
      <c r="D17" s="8"/>
      <c r="E17" s="56"/>
      <c r="F17" s="57"/>
      <c r="G17" s="52"/>
    </row>
    <row r="18" spans="1:7" ht="15.9" customHeight="1">
      <c r="A18" s="58" t="s">
        <v>28</v>
      </c>
      <c r="B18" s="59" t="s">
        <v>29</v>
      </c>
      <c r="C18" s="52">
        <f>Dodavka</f>
        <v>0</v>
      </c>
      <c r="D18" s="8"/>
      <c r="E18" s="56"/>
      <c r="F18" s="57"/>
      <c r="G18" s="52"/>
    </row>
    <row r="19" spans="1:7" ht="15.9" customHeight="1">
      <c r="A19" s="60" t="s">
        <v>30</v>
      </c>
      <c r="B19" s="51"/>
      <c r="C19" s="52">
        <f>SUM(C15:C18)</f>
        <v>0</v>
      </c>
      <c r="D19" s="8"/>
      <c r="E19" s="56"/>
      <c r="F19" s="57"/>
      <c r="G19" s="52"/>
    </row>
    <row r="20" spans="1:7" ht="15.9" customHeight="1">
      <c r="A20" s="60"/>
      <c r="B20" s="51"/>
      <c r="C20" s="52"/>
      <c r="D20" s="8"/>
      <c r="E20" s="56"/>
      <c r="F20" s="57"/>
      <c r="G20" s="52"/>
    </row>
    <row r="21" spans="1:7" ht="15.9" customHeight="1">
      <c r="A21" s="60" t="s">
        <v>31</v>
      </c>
      <c r="B21" s="51"/>
      <c r="C21" s="52">
        <f>HZS</f>
        <v>0</v>
      </c>
      <c r="D21" s="8"/>
      <c r="E21" s="56"/>
      <c r="F21" s="57"/>
      <c r="G21" s="52"/>
    </row>
    <row r="22" spans="1:7" ht="15.9" customHeight="1">
      <c r="A22" s="61" t="s">
        <v>32</v>
      </c>
      <c r="B22" s="62"/>
      <c r="C22" s="52">
        <f>C19+C21</f>
        <v>0</v>
      </c>
      <c r="D22" s="8" t="s">
        <v>33</v>
      </c>
      <c r="E22" s="56"/>
      <c r="F22" s="57"/>
      <c r="G22" s="52">
        <f>G23-SUM(G15:G21)</f>
        <v>0</v>
      </c>
    </row>
    <row r="23" spans="1:7" ht="15.9" customHeight="1" thickBot="1">
      <c r="A23" s="206" t="s">
        <v>34</v>
      </c>
      <c r="B23" s="207"/>
      <c r="C23" s="63">
        <f>C22+G23</f>
        <v>0</v>
      </c>
      <c r="D23" s="64" t="s">
        <v>35</v>
      </c>
      <c r="E23" s="65"/>
      <c r="F23" s="66"/>
      <c r="G23" s="52">
        <f>VRN</f>
        <v>0</v>
      </c>
    </row>
    <row r="24" spans="1:7">
      <c r="A24" s="67" t="s">
        <v>36</v>
      </c>
      <c r="B24" s="68"/>
      <c r="C24" s="69"/>
      <c r="D24" s="68" t="s">
        <v>37</v>
      </c>
      <c r="E24" s="68"/>
      <c r="F24" s="70" t="s">
        <v>38</v>
      </c>
      <c r="G24" s="71"/>
    </row>
    <row r="25" spans="1:7">
      <c r="A25" s="61" t="s">
        <v>39</v>
      </c>
      <c r="B25" s="62"/>
      <c r="C25" s="72"/>
      <c r="D25" s="62" t="s">
        <v>39</v>
      </c>
      <c r="E25" s="73"/>
      <c r="F25" s="74" t="s">
        <v>39</v>
      </c>
      <c r="G25" s="75"/>
    </row>
    <row r="26" spans="1:7" ht="37.5" customHeight="1">
      <c r="A26" s="61" t="s">
        <v>40</v>
      </c>
      <c r="B26" s="76"/>
      <c r="C26" s="72"/>
      <c r="D26" s="62" t="s">
        <v>40</v>
      </c>
      <c r="E26" s="73"/>
      <c r="F26" s="74" t="s">
        <v>40</v>
      </c>
      <c r="G26" s="75"/>
    </row>
    <row r="27" spans="1:7">
      <c r="A27" s="61"/>
      <c r="B27" s="77"/>
      <c r="C27" s="72"/>
      <c r="D27" s="62"/>
      <c r="E27" s="73"/>
      <c r="F27" s="74"/>
      <c r="G27" s="75"/>
    </row>
    <row r="28" spans="1:7">
      <c r="A28" s="61" t="s">
        <v>41</v>
      </c>
      <c r="B28" s="62"/>
      <c r="C28" s="72"/>
      <c r="D28" s="74" t="s">
        <v>42</v>
      </c>
      <c r="E28" s="72"/>
      <c r="F28" s="78" t="s">
        <v>42</v>
      </c>
      <c r="G28" s="75"/>
    </row>
    <row r="29" spans="1:7" ht="69" customHeight="1">
      <c r="A29" s="61"/>
      <c r="B29" s="62"/>
      <c r="C29" s="79"/>
      <c r="D29" s="80"/>
      <c r="E29" s="79"/>
      <c r="F29" s="62"/>
      <c r="G29" s="75"/>
    </row>
    <row r="30" spans="1:7">
      <c r="A30" s="81" t="s">
        <v>43</v>
      </c>
      <c r="B30" s="82"/>
      <c r="C30" s="83">
        <v>21</v>
      </c>
      <c r="D30" s="82" t="s">
        <v>44</v>
      </c>
      <c r="E30" s="84"/>
      <c r="F30" s="208">
        <f>C23-F32</f>
        <v>0</v>
      </c>
      <c r="G30" s="209"/>
    </row>
    <row r="31" spans="1:7">
      <c r="A31" s="81" t="s">
        <v>45</v>
      </c>
      <c r="B31" s="82"/>
      <c r="C31" s="83">
        <f>SazbaDPH1</f>
        <v>21</v>
      </c>
      <c r="D31" s="82" t="s">
        <v>46</v>
      </c>
      <c r="E31" s="84"/>
      <c r="F31" s="210">
        <f>ROUND(PRODUCT(F30,C31/100),0)</f>
        <v>0</v>
      </c>
      <c r="G31" s="211"/>
    </row>
    <row r="32" spans="1:7">
      <c r="A32" s="81" t="s">
        <v>43</v>
      </c>
      <c r="B32" s="82"/>
      <c r="C32" s="83">
        <v>0</v>
      </c>
      <c r="D32" s="82" t="s">
        <v>46</v>
      </c>
      <c r="E32" s="84"/>
      <c r="F32" s="210">
        <v>0</v>
      </c>
      <c r="G32" s="211"/>
    </row>
    <row r="33" spans="1:8">
      <c r="A33" s="81" t="s">
        <v>45</v>
      </c>
      <c r="B33" s="85"/>
      <c r="C33" s="86">
        <f>SazbaDPH2</f>
        <v>0</v>
      </c>
      <c r="D33" s="82" t="s">
        <v>46</v>
      </c>
      <c r="E33" s="57"/>
      <c r="F33" s="210">
        <f>ROUND(PRODUCT(F32,C33/100),0)</f>
        <v>0</v>
      </c>
      <c r="G33" s="211"/>
    </row>
    <row r="34" spans="1:8" s="90" customFormat="1" ht="19.5" customHeight="1" thickBot="1">
      <c r="A34" s="87" t="s">
        <v>47</v>
      </c>
      <c r="B34" s="88"/>
      <c r="C34" s="88"/>
      <c r="D34" s="88"/>
      <c r="E34" s="89"/>
      <c r="F34" s="212">
        <f>ROUND(SUM(F30:F33),0)</f>
        <v>0</v>
      </c>
      <c r="G34" s="213"/>
    </row>
    <row r="36" spans="1:8">
      <c r="A36" s="91" t="s">
        <v>48</v>
      </c>
      <c r="B36" s="91"/>
      <c r="C36" s="91"/>
      <c r="D36" s="91"/>
      <c r="E36" s="91"/>
      <c r="F36" s="91"/>
      <c r="G36" s="91"/>
      <c r="H36" t="s">
        <v>6</v>
      </c>
    </row>
    <row r="37" spans="1:8" ht="14.25" customHeight="1">
      <c r="A37" s="91"/>
      <c r="B37" s="201"/>
      <c r="C37" s="201"/>
      <c r="D37" s="201"/>
      <c r="E37" s="201"/>
      <c r="F37" s="201"/>
      <c r="G37" s="201"/>
      <c r="H37" t="s">
        <v>6</v>
      </c>
    </row>
    <row r="38" spans="1:8" ht="12.75" customHeight="1">
      <c r="A38" s="92"/>
      <c r="B38" s="201"/>
      <c r="C38" s="201"/>
      <c r="D38" s="201"/>
      <c r="E38" s="201"/>
      <c r="F38" s="201"/>
      <c r="G38" s="201"/>
      <c r="H38" t="s">
        <v>6</v>
      </c>
    </row>
    <row r="39" spans="1:8">
      <c r="A39" s="92"/>
      <c r="B39" s="201"/>
      <c r="C39" s="201"/>
      <c r="D39" s="201"/>
      <c r="E39" s="201"/>
      <c r="F39" s="201"/>
      <c r="G39" s="201"/>
      <c r="H39" t="s">
        <v>6</v>
      </c>
    </row>
    <row r="40" spans="1:8">
      <c r="A40" s="92"/>
      <c r="B40" s="201"/>
      <c r="C40" s="201"/>
      <c r="D40" s="201"/>
      <c r="E40" s="201"/>
      <c r="F40" s="201"/>
      <c r="G40" s="201"/>
      <c r="H40" t="s">
        <v>6</v>
      </c>
    </row>
    <row r="41" spans="1:8">
      <c r="A41" s="92"/>
      <c r="B41" s="201"/>
      <c r="C41" s="201"/>
      <c r="D41" s="201"/>
      <c r="E41" s="201"/>
      <c r="F41" s="201"/>
      <c r="G41" s="201"/>
      <c r="H41" t="s">
        <v>6</v>
      </c>
    </row>
    <row r="42" spans="1:8">
      <c r="A42" s="92"/>
      <c r="B42" s="201"/>
      <c r="C42" s="201"/>
      <c r="D42" s="201"/>
      <c r="E42" s="201"/>
      <c r="F42" s="201"/>
      <c r="G42" s="201"/>
      <c r="H42" t="s">
        <v>6</v>
      </c>
    </row>
    <row r="43" spans="1:8">
      <c r="A43" s="92"/>
      <c r="B43" s="201"/>
      <c r="C43" s="201"/>
      <c r="D43" s="201"/>
      <c r="E43" s="201"/>
      <c r="F43" s="201"/>
      <c r="G43" s="201"/>
      <c r="H43" t="s">
        <v>6</v>
      </c>
    </row>
    <row r="44" spans="1:8">
      <c r="A44" s="92"/>
      <c r="B44" s="201"/>
      <c r="C44" s="201"/>
      <c r="D44" s="201"/>
      <c r="E44" s="201"/>
      <c r="F44" s="201"/>
      <c r="G44" s="201"/>
      <c r="H44" t="s">
        <v>6</v>
      </c>
    </row>
    <row r="45" spans="1:8" ht="0.75" customHeight="1">
      <c r="A45" s="92"/>
      <c r="B45" s="201"/>
      <c r="C45" s="201"/>
      <c r="D45" s="201"/>
      <c r="E45" s="201"/>
      <c r="F45" s="201"/>
      <c r="G45" s="201"/>
      <c r="H45" t="s">
        <v>6</v>
      </c>
    </row>
    <row r="46" spans="1:8">
      <c r="B46" s="214"/>
      <c r="C46" s="214"/>
      <c r="D46" s="214"/>
      <c r="E46" s="214"/>
      <c r="F46" s="214"/>
      <c r="G46" s="214"/>
    </row>
    <row r="47" spans="1:8">
      <c r="B47" s="214"/>
      <c r="C47" s="214"/>
      <c r="D47" s="214"/>
      <c r="E47" s="214"/>
      <c r="F47" s="214"/>
      <c r="G47" s="214"/>
    </row>
    <row r="48" spans="1:8">
      <c r="B48" s="214"/>
      <c r="C48" s="214"/>
      <c r="D48" s="214"/>
      <c r="E48" s="214"/>
      <c r="F48" s="214"/>
      <c r="G48" s="214"/>
    </row>
    <row r="49" spans="2:7">
      <c r="B49" s="214"/>
      <c r="C49" s="214"/>
      <c r="D49" s="214"/>
      <c r="E49" s="214"/>
      <c r="F49" s="214"/>
      <c r="G49" s="214"/>
    </row>
    <row r="50" spans="2:7">
      <c r="B50" s="214"/>
      <c r="C50" s="214"/>
      <c r="D50" s="214"/>
      <c r="E50" s="214"/>
      <c r="F50" s="214"/>
      <c r="G50" s="214"/>
    </row>
    <row r="51" spans="2:7">
      <c r="B51" s="214"/>
      <c r="C51" s="214"/>
      <c r="D51" s="214"/>
      <c r="E51" s="214"/>
      <c r="F51" s="214"/>
      <c r="G51" s="214"/>
    </row>
    <row r="52" spans="2:7">
      <c r="B52" s="214"/>
      <c r="C52" s="214"/>
      <c r="D52" s="214"/>
      <c r="E52" s="214"/>
      <c r="F52" s="214"/>
      <c r="G52" s="214"/>
    </row>
    <row r="53" spans="2:7">
      <c r="B53" s="214"/>
      <c r="C53" s="214"/>
      <c r="D53" s="214"/>
      <c r="E53" s="214"/>
      <c r="F53" s="214"/>
      <c r="G53" s="214"/>
    </row>
    <row r="54" spans="2:7">
      <c r="B54" s="214"/>
      <c r="C54" s="214"/>
      <c r="D54" s="214"/>
      <c r="E54" s="214"/>
      <c r="F54" s="214"/>
      <c r="G54" s="214"/>
    </row>
    <row r="55" spans="2:7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zoomScale="90" zoomScaleNormal="90" workbookViewId="0">
      <selection activeCell="F12" sqref="F12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3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215" t="s">
        <v>49</v>
      </c>
      <c r="B1" s="216"/>
      <c r="C1" s="93" t="str">
        <f>CONCATENATE(cislostavby," ",nazevstavby)</f>
        <v>Si_202416 OPRAVA SOCIÁLNÍHO ZAŘÍZENÍ ZŠ SLOVAN, Zeyerova 3354</v>
      </c>
      <c r="D1" s="94"/>
      <c r="E1" s="95"/>
      <c r="F1" s="94"/>
      <c r="G1" s="96" t="s">
        <v>50</v>
      </c>
      <c r="H1" s="97">
        <v>3</v>
      </c>
      <c r="I1" s="98"/>
    </row>
    <row r="2" spans="1:9" ht="13.8" thickBot="1">
      <c r="A2" s="217" t="s">
        <v>51</v>
      </c>
      <c r="B2" s="218"/>
      <c r="C2" s="99" t="str">
        <f>CONCATENATE(cisloobjektu," ",nazevobjektu)</f>
        <v>D.1.1-01 stavební část</v>
      </c>
      <c r="D2" s="100"/>
      <c r="E2" s="101"/>
      <c r="F2" s="100"/>
      <c r="G2" s="219" t="s">
        <v>549</v>
      </c>
      <c r="H2" s="220"/>
      <c r="I2" s="221"/>
    </row>
    <row r="3" spans="1:9" ht="13.8" thickTop="1">
      <c r="A3" s="73"/>
      <c r="B3" s="73"/>
      <c r="C3" s="73"/>
      <c r="D3" s="73"/>
      <c r="E3" s="73"/>
      <c r="F3" s="62"/>
      <c r="G3" s="73"/>
      <c r="H3" s="73"/>
      <c r="I3" s="73"/>
    </row>
    <row r="4" spans="1:9" ht="19.5" customHeight="1">
      <c r="A4" s="102" t="s">
        <v>52</v>
      </c>
      <c r="B4" s="103"/>
      <c r="C4" s="103"/>
      <c r="D4" s="103"/>
      <c r="E4" s="104"/>
      <c r="F4" s="103"/>
      <c r="G4" s="103"/>
      <c r="H4" s="103"/>
      <c r="I4" s="103"/>
    </row>
    <row r="5" spans="1:9" ht="13.8" thickBot="1">
      <c r="A5" s="73"/>
      <c r="B5" s="73"/>
      <c r="C5" s="73"/>
      <c r="D5" s="73"/>
      <c r="E5" s="73"/>
      <c r="F5" s="73"/>
      <c r="G5" s="73"/>
      <c r="H5" s="73"/>
      <c r="I5" s="73"/>
    </row>
    <row r="6" spans="1:9" s="31" customFormat="1" ht="13.8" thickBot="1">
      <c r="A6" s="105"/>
      <c r="B6" s="106" t="s">
        <v>53</v>
      </c>
      <c r="C6" s="106"/>
      <c r="D6" s="107"/>
      <c r="E6" s="108" t="s">
        <v>54</v>
      </c>
      <c r="F6" s="109" t="s">
        <v>55</v>
      </c>
      <c r="G6" s="109" t="s">
        <v>56</v>
      </c>
      <c r="H6" s="109" t="s">
        <v>57</v>
      </c>
      <c r="I6" s="110" t="s">
        <v>31</v>
      </c>
    </row>
    <row r="7" spans="1:9" s="31" customFormat="1">
      <c r="A7" s="194" t="str">
        <f>Položky!B7</f>
        <v>34</v>
      </c>
      <c r="B7" s="111" t="str">
        <f>Položky!C7</f>
        <v>Stěny a příčky</v>
      </c>
      <c r="C7" s="62"/>
      <c r="D7" s="112"/>
      <c r="E7" s="195">
        <f>Položky!BA24</f>
        <v>0</v>
      </c>
      <c r="F7" s="196">
        <f>Položky!BB24</f>
        <v>0</v>
      </c>
      <c r="G7" s="196">
        <f>Položky!BC24</f>
        <v>0</v>
      </c>
      <c r="H7" s="196">
        <f>Položky!BD24</f>
        <v>0</v>
      </c>
      <c r="I7" s="197">
        <f>Položky!BE24</f>
        <v>0</v>
      </c>
    </row>
    <row r="8" spans="1:9" s="31" customFormat="1">
      <c r="A8" s="194" t="str">
        <f>Položky!B25</f>
        <v>61</v>
      </c>
      <c r="B8" s="111" t="str">
        <f>Položky!C25</f>
        <v>Upravy povrchů vnitřní</v>
      </c>
      <c r="C8" s="62"/>
      <c r="D8" s="112"/>
      <c r="E8" s="195">
        <f>Položky!BA50</f>
        <v>0</v>
      </c>
      <c r="F8" s="196">
        <f>Položky!BB50</f>
        <v>0</v>
      </c>
      <c r="G8" s="196">
        <f>Položky!BC50</f>
        <v>0</v>
      </c>
      <c r="H8" s="196">
        <f>Položky!BD50</f>
        <v>0</v>
      </c>
      <c r="I8" s="197">
        <f>Položky!BE50</f>
        <v>0</v>
      </c>
    </row>
    <row r="9" spans="1:9" s="31" customFormat="1">
      <c r="A9" s="194" t="str">
        <f>Položky!B51</f>
        <v>63</v>
      </c>
      <c r="B9" s="111" t="str">
        <f>Položky!C51</f>
        <v>Podlahy a podlahové konstrukce</v>
      </c>
      <c r="C9" s="62"/>
      <c r="D9" s="112"/>
      <c r="E9" s="195">
        <f>Položky!BA79</f>
        <v>0</v>
      </c>
      <c r="F9" s="196">
        <f>Položky!BB79</f>
        <v>0</v>
      </c>
      <c r="G9" s="196">
        <f>Položky!BC79</f>
        <v>0</v>
      </c>
      <c r="H9" s="196">
        <f>Položky!BD79</f>
        <v>0</v>
      </c>
      <c r="I9" s="197">
        <f>Položky!BE79</f>
        <v>0</v>
      </c>
    </row>
    <row r="10" spans="1:9" s="31" customFormat="1">
      <c r="A10" s="194" t="str">
        <f>Položky!B80</f>
        <v>64</v>
      </c>
      <c r="B10" s="111" t="str">
        <f>Položky!C80</f>
        <v>Výplně otvorů</v>
      </c>
      <c r="C10" s="62"/>
      <c r="D10" s="112"/>
      <c r="E10" s="195">
        <f>Položky!BA86</f>
        <v>0</v>
      </c>
      <c r="F10" s="196">
        <f>Položky!BB86</f>
        <v>0</v>
      </c>
      <c r="G10" s="196">
        <f>Položky!BC86</f>
        <v>0</v>
      </c>
      <c r="H10" s="196">
        <f>Položky!BD86</f>
        <v>0</v>
      </c>
      <c r="I10" s="197">
        <f>Položky!BE86</f>
        <v>0</v>
      </c>
    </row>
    <row r="11" spans="1:9" s="31" customFormat="1">
      <c r="A11" s="194" t="str">
        <f>Položky!B87</f>
        <v>94</v>
      </c>
      <c r="B11" s="111" t="str">
        <f>Položky!C87</f>
        <v>Lešení a stavební výtahy</v>
      </c>
      <c r="C11" s="62"/>
      <c r="D11" s="112"/>
      <c r="E11" s="195">
        <f>Položky!BA95</f>
        <v>0</v>
      </c>
      <c r="F11" s="196">
        <f>Položky!BB95</f>
        <v>0</v>
      </c>
      <c r="G11" s="196">
        <f>Položky!BC95</f>
        <v>0</v>
      </c>
      <c r="H11" s="196">
        <f>Položky!BD95</f>
        <v>0</v>
      </c>
      <c r="I11" s="197">
        <f>Položky!BE95</f>
        <v>0</v>
      </c>
    </row>
    <row r="12" spans="1:9" s="31" customFormat="1">
      <c r="A12" s="194" t="str">
        <f>Položky!B96</f>
        <v>95</v>
      </c>
      <c r="B12" s="111" t="str">
        <f>Položky!C96</f>
        <v>Dokončovací konstrukce na pozemních stavbách</v>
      </c>
      <c r="C12" s="62"/>
      <c r="D12" s="112"/>
      <c r="E12" s="195">
        <f>Položky!BA103</f>
        <v>0</v>
      </c>
      <c r="F12" s="196">
        <f>Položky!BB103</f>
        <v>0</v>
      </c>
      <c r="G12" s="196">
        <f>Položky!BC103</f>
        <v>0</v>
      </c>
      <c r="H12" s="196">
        <f>Položky!BD103</f>
        <v>0</v>
      </c>
      <c r="I12" s="197">
        <f>Položky!BE103</f>
        <v>0</v>
      </c>
    </row>
    <row r="13" spans="1:9" s="31" customFormat="1">
      <c r="A13" s="194" t="str">
        <f>Položky!B104</f>
        <v>96</v>
      </c>
      <c r="B13" s="111" t="str">
        <f>Položky!C104</f>
        <v>Bourání konstrukcí</v>
      </c>
      <c r="C13" s="62"/>
      <c r="D13" s="112"/>
      <c r="E13" s="195">
        <f>Položky!BA125</f>
        <v>0</v>
      </c>
      <c r="F13" s="196">
        <f>Položky!BB125</f>
        <v>0</v>
      </c>
      <c r="G13" s="196">
        <f>Položky!BC125</f>
        <v>0</v>
      </c>
      <c r="H13" s="196">
        <f>Položky!BD125</f>
        <v>0</v>
      </c>
      <c r="I13" s="197">
        <f>Položky!BE125</f>
        <v>0</v>
      </c>
    </row>
    <row r="14" spans="1:9" s="31" customFormat="1">
      <c r="A14" s="194" t="str">
        <f>Položky!B126</f>
        <v>97</v>
      </c>
      <c r="B14" s="111" t="str">
        <f>Položky!C126</f>
        <v>Prorážení otvorů</v>
      </c>
      <c r="C14" s="62"/>
      <c r="D14" s="112"/>
      <c r="E14" s="195">
        <f>Položky!BA166</f>
        <v>0</v>
      </c>
      <c r="F14" s="196">
        <f>Položky!BB166</f>
        <v>0</v>
      </c>
      <c r="G14" s="196">
        <f>Položky!BC166</f>
        <v>0</v>
      </c>
      <c r="H14" s="196">
        <f>Položky!BD166</f>
        <v>0</v>
      </c>
      <c r="I14" s="197">
        <f>Položky!BE166</f>
        <v>0</v>
      </c>
    </row>
    <row r="15" spans="1:9" s="31" customFormat="1">
      <c r="A15" s="194" t="str">
        <f>Položky!B167</f>
        <v>99</v>
      </c>
      <c r="B15" s="111" t="str">
        <f>Položky!C167</f>
        <v>Staveništní přesun hmot</v>
      </c>
      <c r="C15" s="62"/>
      <c r="D15" s="112"/>
      <c r="E15" s="195">
        <f>Položky!BA169</f>
        <v>0</v>
      </c>
      <c r="F15" s="196">
        <f>Položky!BB169</f>
        <v>0</v>
      </c>
      <c r="G15" s="196">
        <f>Položky!BC169</f>
        <v>0</v>
      </c>
      <c r="H15" s="196">
        <f>Položky!BD169</f>
        <v>0</v>
      </c>
      <c r="I15" s="197">
        <f>Položky!BE169</f>
        <v>0</v>
      </c>
    </row>
    <row r="16" spans="1:9" s="31" customFormat="1">
      <c r="A16" s="194" t="str">
        <f>Položky!B170</f>
        <v>VN</v>
      </c>
      <c r="B16" s="111" t="str">
        <f>Položky!C170</f>
        <v>Vedlejší náklady</v>
      </c>
      <c r="C16" s="62"/>
      <c r="D16" s="112"/>
      <c r="E16" s="195">
        <f>Položky!BA177</f>
        <v>0</v>
      </c>
      <c r="F16" s="196">
        <f>Položky!BB177</f>
        <v>0</v>
      </c>
      <c r="G16" s="196">
        <f>Položky!BC177</f>
        <v>0</v>
      </c>
      <c r="H16" s="196">
        <f>Položky!BD177</f>
        <v>0</v>
      </c>
      <c r="I16" s="197">
        <f>Položky!BE177</f>
        <v>0</v>
      </c>
    </row>
    <row r="17" spans="1:57" s="31" customFormat="1">
      <c r="A17" s="194" t="str">
        <f>Položky!B178</f>
        <v>711</v>
      </c>
      <c r="B17" s="111" t="str">
        <f>Položky!C178</f>
        <v>Izolace proti vodě</v>
      </c>
      <c r="C17" s="62"/>
      <c r="D17" s="112"/>
      <c r="E17" s="195">
        <f>Položky!BA206</f>
        <v>0</v>
      </c>
      <c r="F17" s="196">
        <f>Položky!BB206</f>
        <v>0</v>
      </c>
      <c r="G17" s="196">
        <f>Položky!BC206</f>
        <v>0</v>
      </c>
      <c r="H17" s="196">
        <f>Položky!BD206</f>
        <v>0</v>
      </c>
      <c r="I17" s="197">
        <f>Položky!BE206</f>
        <v>0</v>
      </c>
    </row>
    <row r="18" spans="1:57" s="31" customFormat="1">
      <c r="A18" s="194" t="str">
        <f>Položky!B207</f>
        <v>720</v>
      </c>
      <c r="B18" s="111" t="str">
        <f>Položky!C207</f>
        <v>Zdravotechnická instalace</v>
      </c>
      <c r="C18" s="62"/>
      <c r="D18" s="112"/>
      <c r="E18" s="195">
        <f>Položky!BA210</f>
        <v>0</v>
      </c>
      <c r="F18" s="196">
        <f>Položky!BB210</f>
        <v>0</v>
      </c>
      <c r="G18" s="196">
        <f>Položky!BC210</f>
        <v>0</v>
      </c>
      <c r="H18" s="196">
        <f>Položky!BD210</f>
        <v>0</v>
      </c>
      <c r="I18" s="197">
        <f>Položky!BE210</f>
        <v>0</v>
      </c>
    </row>
    <row r="19" spans="1:57" s="31" customFormat="1">
      <c r="A19" s="194" t="str">
        <f>Položky!B211</f>
        <v>764</v>
      </c>
      <c r="B19" s="111" t="str">
        <f>Položky!C211</f>
        <v>Konstrukce klempířské</v>
      </c>
      <c r="C19" s="62"/>
      <c r="D19" s="112"/>
      <c r="E19" s="195">
        <f>Položky!BA225</f>
        <v>0</v>
      </c>
      <c r="F19" s="196">
        <f>Položky!BB225</f>
        <v>0</v>
      </c>
      <c r="G19" s="196">
        <f>Položky!BC225</f>
        <v>0</v>
      </c>
      <c r="H19" s="196">
        <f>Položky!BD225</f>
        <v>0</v>
      </c>
      <c r="I19" s="197">
        <f>Položky!BE225</f>
        <v>0</v>
      </c>
    </row>
    <row r="20" spans="1:57" s="31" customFormat="1">
      <c r="A20" s="194" t="str">
        <f>Položky!B226</f>
        <v>766</v>
      </c>
      <c r="B20" s="111" t="str">
        <f>Položky!C226</f>
        <v>Konstrukce truhlářské</v>
      </c>
      <c r="C20" s="62"/>
      <c r="D20" s="112"/>
      <c r="E20" s="195">
        <f>Položky!BA244</f>
        <v>0</v>
      </c>
      <c r="F20" s="196">
        <f>Položky!BB244</f>
        <v>0</v>
      </c>
      <c r="G20" s="196">
        <f>Položky!BC244</f>
        <v>0</v>
      </c>
      <c r="H20" s="196">
        <f>Položky!BD244</f>
        <v>0</v>
      </c>
      <c r="I20" s="197">
        <f>Položky!BE244</f>
        <v>0</v>
      </c>
    </row>
    <row r="21" spans="1:57" s="31" customFormat="1">
      <c r="A21" s="194" t="str">
        <f>Položky!B245</f>
        <v>767</v>
      </c>
      <c r="B21" s="111" t="str">
        <f>Položky!C245</f>
        <v>Konstrukce zámečnické</v>
      </c>
      <c r="C21" s="62"/>
      <c r="D21" s="112"/>
      <c r="E21" s="195">
        <f>Položky!BA272</f>
        <v>0</v>
      </c>
      <c r="F21" s="196">
        <f>Položky!BB272</f>
        <v>0</v>
      </c>
      <c r="G21" s="196">
        <f>Položky!BC272</f>
        <v>0</v>
      </c>
      <c r="H21" s="196">
        <f>Položky!BD272</f>
        <v>0</v>
      </c>
      <c r="I21" s="197">
        <f>Položky!BE272</f>
        <v>0</v>
      </c>
    </row>
    <row r="22" spans="1:57" s="31" customFormat="1">
      <c r="A22" s="194" t="str">
        <f>Položky!B273</f>
        <v>771</v>
      </c>
      <c r="B22" s="111" t="str">
        <f>Položky!C273</f>
        <v>Podlahy z dlaždic a obklady</v>
      </c>
      <c r="C22" s="62"/>
      <c r="D22" s="112"/>
      <c r="E22" s="195">
        <f>Položky!BA305</f>
        <v>0</v>
      </c>
      <c r="F22" s="196">
        <f>Položky!BB305</f>
        <v>0</v>
      </c>
      <c r="G22" s="196">
        <f>Položky!BC305</f>
        <v>0</v>
      </c>
      <c r="H22" s="196">
        <f>Položky!BD305</f>
        <v>0</v>
      </c>
      <c r="I22" s="197">
        <f>Položky!BE305</f>
        <v>0</v>
      </c>
    </row>
    <row r="23" spans="1:57" s="31" customFormat="1">
      <c r="A23" s="194" t="str">
        <f>Položky!B306</f>
        <v>781</v>
      </c>
      <c r="B23" s="111" t="str">
        <f>Položky!C306</f>
        <v>Obklady keramické</v>
      </c>
      <c r="C23" s="62"/>
      <c r="D23" s="112"/>
      <c r="E23" s="195">
        <f>Položky!BA354</f>
        <v>0</v>
      </c>
      <c r="F23" s="196">
        <f>Položky!BB354</f>
        <v>0</v>
      </c>
      <c r="G23" s="196">
        <f>Položky!BC354</f>
        <v>0</v>
      </c>
      <c r="H23" s="196">
        <f>Položky!BD354</f>
        <v>0</v>
      </c>
      <c r="I23" s="197">
        <f>Položky!BE354</f>
        <v>0</v>
      </c>
    </row>
    <row r="24" spans="1:57" s="31" customFormat="1">
      <c r="A24" s="194" t="str">
        <f>Položky!B355</f>
        <v>783</v>
      </c>
      <c r="B24" s="111" t="str">
        <f>Položky!C355</f>
        <v>Nátěry</v>
      </c>
      <c r="C24" s="62"/>
      <c r="D24" s="112"/>
      <c r="E24" s="195">
        <f>Položky!BA359</f>
        <v>0</v>
      </c>
      <c r="F24" s="196">
        <f>Položky!BB359</f>
        <v>0</v>
      </c>
      <c r="G24" s="196">
        <f>Položky!BC359</f>
        <v>0</v>
      </c>
      <c r="H24" s="196">
        <f>Položky!BD359</f>
        <v>0</v>
      </c>
      <c r="I24" s="197">
        <f>Položky!BE359</f>
        <v>0</v>
      </c>
    </row>
    <row r="25" spans="1:57" s="31" customFormat="1">
      <c r="A25" s="194" t="str">
        <f>Položky!B360</f>
        <v>784</v>
      </c>
      <c r="B25" s="111" t="str">
        <f>Položky!C360</f>
        <v>Malby</v>
      </c>
      <c r="C25" s="62"/>
      <c r="D25" s="112"/>
      <c r="E25" s="195">
        <f>Položky!BA385</f>
        <v>0</v>
      </c>
      <c r="F25" s="196">
        <f>Položky!BB385</f>
        <v>0</v>
      </c>
      <c r="G25" s="196">
        <f>Položky!BC385</f>
        <v>0</v>
      </c>
      <c r="H25" s="196">
        <f>Položky!BD385</f>
        <v>0</v>
      </c>
      <c r="I25" s="197">
        <f>Položky!BE385</f>
        <v>0</v>
      </c>
    </row>
    <row r="26" spans="1:57" s="31" customFormat="1">
      <c r="A26" s="194" t="str">
        <f>Položky!B386</f>
        <v>787</v>
      </c>
      <c r="B26" s="111" t="str">
        <f>Položky!C386</f>
        <v>Zasklívání</v>
      </c>
      <c r="C26" s="62"/>
      <c r="D26" s="112"/>
      <c r="E26" s="195">
        <f>Položky!BA415</f>
        <v>0</v>
      </c>
      <c r="F26" s="196">
        <f>Položky!BB415</f>
        <v>0</v>
      </c>
      <c r="G26" s="196">
        <f>Položky!BC415</f>
        <v>0</v>
      </c>
      <c r="H26" s="196">
        <f>Položky!BD415</f>
        <v>0</v>
      </c>
      <c r="I26" s="197">
        <f>Položky!BE415</f>
        <v>0</v>
      </c>
    </row>
    <row r="27" spans="1:57" s="31" customFormat="1">
      <c r="A27" s="194" t="str">
        <f>Položky!B416</f>
        <v>M21</v>
      </c>
      <c r="B27" s="111" t="str">
        <f>Položky!C416</f>
        <v>Elektromontáže</v>
      </c>
      <c r="C27" s="62"/>
      <c r="D27" s="112"/>
      <c r="E27" s="195">
        <f>Položky!BA418</f>
        <v>0</v>
      </c>
      <c r="F27" s="196">
        <f>Položky!BB418</f>
        <v>0</v>
      </c>
      <c r="G27" s="196">
        <f>Položky!BC418</f>
        <v>0</v>
      </c>
      <c r="H27" s="196">
        <f>Položky!BD418</f>
        <v>0</v>
      </c>
      <c r="I27" s="197">
        <f>Položky!BE418</f>
        <v>0</v>
      </c>
    </row>
    <row r="28" spans="1:57" s="31" customFormat="1">
      <c r="A28" s="194" t="str">
        <f>Položky!B419</f>
        <v>M24</v>
      </c>
      <c r="B28" s="111" t="str">
        <f>Položky!C419</f>
        <v>Montáže vzduchotechnických zařízení</v>
      </c>
      <c r="C28" s="62"/>
      <c r="D28" s="112"/>
      <c r="E28" s="195">
        <f>Položky!BA421</f>
        <v>0</v>
      </c>
      <c r="F28" s="196">
        <f>Položky!BB421</f>
        <v>0</v>
      </c>
      <c r="G28" s="196">
        <f>Položky!BC421</f>
        <v>0</v>
      </c>
      <c r="H28" s="196">
        <f>Položky!BD421</f>
        <v>0</v>
      </c>
      <c r="I28" s="197">
        <f>Položky!BE421</f>
        <v>0</v>
      </c>
    </row>
    <row r="29" spans="1:57" s="31" customFormat="1" ht="13.8" thickBot="1">
      <c r="A29" s="194" t="str">
        <f>Položky!B422</f>
        <v>M99</v>
      </c>
      <c r="B29" s="111" t="str">
        <f>Položky!C422</f>
        <v>Ostatní práce "M"</v>
      </c>
      <c r="C29" s="62"/>
      <c r="D29" s="112"/>
      <c r="E29" s="195">
        <f>Položky!BA425</f>
        <v>0</v>
      </c>
      <c r="F29" s="196">
        <f>Položky!BB425</f>
        <v>0</v>
      </c>
      <c r="G29" s="196">
        <f>Položky!BC425</f>
        <v>0</v>
      </c>
      <c r="H29" s="196">
        <f>Položky!BD425</f>
        <v>0</v>
      </c>
      <c r="I29" s="197">
        <f>Položky!BE425</f>
        <v>0</v>
      </c>
    </row>
    <row r="30" spans="1:57" s="119" customFormat="1" ht="13.8" thickBot="1">
      <c r="A30" s="113"/>
      <c r="B30" s="114" t="s">
        <v>58</v>
      </c>
      <c r="C30" s="114"/>
      <c r="D30" s="115"/>
      <c r="E30" s="116">
        <f>SUM(E7:E29)</f>
        <v>0</v>
      </c>
      <c r="F30" s="117">
        <f>SUM(F7:F29)</f>
        <v>0</v>
      </c>
      <c r="G30" s="117">
        <f>SUM(G7:G29)</f>
        <v>0</v>
      </c>
      <c r="H30" s="117">
        <f>SUM(H7:H29)</f>
        <v>0</v>
      </c>
      <c r="I30" s="118">
        <f>SUM(I7:I29)</f>
        <v>0</v>
      </c>
    </row>
    <row r="31" spans="1:57">
      <c r="A31" s="62"/>
      <c r="B31" s="62"/>
      <c r="C31" s="62"/>
      <c r="D31" s="62"/>
      <c r="E31" s="62"/>
      <c r="F31" s="62"/>
      <c r="G31" s="62"/>
      <c r="H31" s="62"/>
      <c r="I31" s="62"/>
    </row>
    <row r="32" spans="1:57" ht="19.5" customHeight="1">
      <c r="A32" s="103" t="s">
        <v>59</v>
      </c>
      <c r="B32" s="103"/>
      <c r="C32" s="103"/>
      <c r="D32" s="103"/>
      <c r="E32" s="103"/>
      <c r="F32" s="103"/>
      <c r="G32" s="120"/>
      <c r="H32" s="103"/>
      <c r="I32" s="103"/>
      <c r="BA32" s="37"/>
      <c r="BB32" s="37"/>
      <c r="BC32" s="37"/>
      <c r="BD32" s="37"/>
      <c r="BE32" s="37"/>
    </row>
    <row r="33" spans="1:53" ht="13.8" thickBot="1">
      <c r="A33" s="73"/>
      <c r="B33" s="73"/>
      <c r="C33" s="73"/>
      <c r="D33" s="73"/>
      <c r="E33" s="73"/>
      <c r="F33" s="73"/>
      <c r="G33" s="73"/>
      <c r="H33" s="73"/>
      <c r="I33" s="73"/>
    </row>
    <row r="34" spans="1:53">
      <c r="A34" s="67" t="s">
        <v>60</v>
      </c>
      <c r="B34" s="68"/>
      <c r="C34" s="68"/>
      <c r="D34" s="121"/>
      <c r="E34" s="122" t="s">
        <v>61</v>
      </c>
      <c r="F34" s="123" t="s">
        <v>62</v>
      </c>
      <c r="G34" s="124" t="s">
        <v>63</v>
      </c>
      <c r="H34" s="125"/>
      <c r="I34" s="126" t="s">
        <v>61</v>
      </c>
    </row>
    <row r="35" spans="1:53">
      <c r="A35" s="60" t="s">
        <v>547</v>
      </c>
      <c r="B35" s="51"/>
      <c r="C35" s="51"/>
      <c r="D35" s="127"/>
      <c r="E35" s="128">
        <v>0</v>
      </c>
      <c r="F35" s="129">
        <v>5</v>
      </c>
      <c r="G35" s="130">
        <f>CHOOSE(BA35+1,HSV+PSV,HSV+PSV+Mont,HSV+PSV+Dodavka+Mont,HSV,PSV,Mont,Dodavka,Mont+Dodavka,0)</f>
        <v>0</v>
      </c>
      <c r="H35" s="131"/>
      <c r="I35" s="132">
        <f>E35+F35*G35/100</f>
        <v>0</v>
      </c>
      <c r="BA35">
        <v>0</v>
      </c>
    </row>
    <row r="36" spans="1:53" ht="13.8" thickBot="1">
      <c r="A36" s="133"/>
      <c r="B36" s="134" t="s">
        <v>64</v>
      </c>
      <c r="C36" s="135"/>
      <c r="D36" s="136"/>
      <c r="E36" s="137"/>
      <c r="F36" s="138"/>
      <c r="G36" s="138"/>
      <c r="H36" s="222">
        <f>SUM(I35:I35)</f>
        <v>0</v>
      </c>
      <c r="I36" s="223"/>
    </row>
    <row r="38" spans="1:53">
      <c r="B38" s="119"/>
      <c r="F38" s="139"/>
      <c r="G38" s="140"/>
      <c r="H38" s="140"/>
      <c r="I38" s="141"/>
    </row>
    <row r="39" spans="1:53">
      <c r="F39" s="139"/>
      <c r="G39" s="140"/>
      <c r="H39" s="140"/>
      <c r="I39" s="141"/>
    </row>
    <row r="40" spans="1:53">
      <c r="F40" s="139"/>
      <c r="G40" s="140"/>
      <c r="H40" s="140"/>
      <c r="I40" s="141"/>
    </row>
    <row r="41" spans="1:53">
      <c r="F41" s="139"/>
      <c r="G41" s="140"/>
      <c r="H41" s="140"/>
      <c r="I41" s="141"/>
    </row>
    <row r="42" spans="1:53">
      <c r="F42" s="139"/>
      <c r="G42" s="140"/>
      <c r="H42" s="140"/>
      <c r="I42" s="141"/>
    </row>
    <row r="43" spans="1:53">
      <c r="F43" s="139"/>
      <c r="G43" s="140"/>
      <c r="H43" s="140"/>
      <c r="I43" s="141"/>
    </row>
    <row r="44" spans="1:53">
      <c r="F44" s="139"/>
      <c r="G44" s="140"/>
      <c r="H44" s="140"/>
      <c r="I44" s="141"/>
    </row>
    <row r="45" spans="1:53">
      <c r="F45" s="139"/>
      <c r="G45" s="140"/>
      <c r="H45" s="140"/>
      <c r="I45" s="141"/>
    </row>
    <row r="46" spans="1:53">
      <c r="F46" s="139"/>
      <c r="G46" s="140"/>
      <c r="H46" s="140"/>
      <c r="I46" s="141"/>
    </row>
    <row r="47" spans="1:53">
      <c r="F47" s="139"/>
      <c r="G47" s="140"/>
      <c r="H47" s="140"/>
      <c r="I47" s="141"/>
    </row>
    <row r="48" spans="1:53">
      <c r="F48" s="139"/>
      <c r="G48" s="140"/>
      <c r="H48" s="140"/>
      <c r="I48" s="141"/>
    </row>
    <row r="49" spans="6:9">
      <c r="F49" s="139"/>
      <c r="G49" s="140"/>
      <c r="H49" s="140"/>
      <c r="I49" s="141"/>
    </row>
    <row r="50" spans="6:9">
      <c r="F50" s="139"/>
      <c r="G50" s="140"/>
      <c r="H50" s="140"/>
      <c r="I50" s="141"/>
    </row>
    <row r="51" spans="6:9">
      <c r="F51" s="139"/>
      <c r="G51" s="140"/>
      <c r="H51" s="140"/>
      <c r="I51" s="141"/>
    </row>
    <row r="52" spans="6:9">
      <c r="F52" s="139"/>
      <c r="G52" s="140"/>
      <c r="H52" s="140"/>
      <c r="I52" s="141"/>
    </row>
    <row r="53" spans="6:9">
      <c r="F53" s="139"/>
      <c r="G53" s="140"/>
      <c r="H53" s="140"/>
      <c r="I53" s="141"/>
    </row>
    <row r="54" spans="6:9">
      <c r="F54" s="139"/>
      <c r="G54" s="140"/>
      <c r="H54" s="140"/>
      <c r="I54" s="141"/>
    </row>
    <row r="55" spans="6:9">
      <c r="F55" s="139"/>
      <c r="G55" s="140"/>
      <c r="H55" s="140"/>
      <c r="I55" s="141"/>
    </row>
    <row r="56" spans="6:9">
      <c r="F56" s="139"/>
      <c r="G56" s="140"/>
      <c r="H56" s="140"/>
      <c r="I56" s="141"/>
    </row>
    <row r="57" spans="6:9">
      <c r="F57" s="139"/>
      <c r="G57" s="140"/>
      <c r="H57" s="140"/>
      <c r="I57" s="141"/>
    </row>
    <row r="58" spans="6:9">
      <c r="F58" s="139"/>
      <c r="G58" s="140"/>
      <c r="H58" s="140"/>
      <c r="I58" s="141"/>
    </row>
    <row r="59" spans="6:9">
      <c r="F59" s="139"/>
      <c r="G59" s="140"/>
      <c r="H59" s="140"/>
      <c r="I59" s="141"/>
    </row>
    <row r="60" spans="6:9">
      <c r="F60" s="139"/>
      <c r="G60" s="140"/>
      <c r="H60" s="140"/>
      <c r="I60" s="141"/>
    </row>
    <row r="61" spans="6:9">
      <c r="F61" s="139"/>
      <c r="G61" s="140"/>
      <c r="H61" s="140"/>
      <c r="I61" s="141"/>
    </row>
    <row r="62" spans="6:9">
      <c r="F62" s="139"/>
      <c r="G62" s="140"/>
      <c r="H62" s="140"/>
      <c r="I62" s="141"/>
    </row>
    <row r="63" spans="6:9">
      <c r="F63" s="139"/>
      <c r="G63" s="140"/>
      <c r="H63" s="140"/>
      <c r="I63" s="141"/>
    </row>
    <row r="64" spans="6:9">
      <c r="F64" s="139"/>
      <c r="G64" s="140"/>
      <c r="H64" s="140"/>
      <c r="I64" s="141"/>
    </row>
    <row r="65" spans="6:9">
      <c r="F65" s="139"/>
      <c r="G65" s="140"/>
      <c r="H65" s="140"/>
      <c r="I65" s="141"/>
    </row>
    <row r="66" spans="6:9">
      <c r="F66" s="139"/>
      <c r="G66" s="140"/>
      <c r="H66" s="140"/>
      <c r="I66" s="141"/>
    </row>
    <row r="67" spans="6:9">
      <c r="F67" s="139"/>
      <c r="G67" s="140"/>
      <c r="H67" s="140"/>
      <c r="I67" s="141"/>
    </row>
    <row r="68" spans="6:9">
      <c r="F68" s="139"/>
      <c r="G68" s="140"/>
      <c r="H68" s="140"/>
      <c r="I68" s="141"/>
    </row>
    <row r="69" spans="6:9">
      <c r="F69" s="139"/>
      <c r="G69" s="140"/>
      <c r="H69" s="140"/>
      <c r="I69" s="141"/>
    </row>
    <row r="70" spans="6:9">
      <c r="F70" s="139"/>
      <c r="G70" s="140"/>
      <c r="H70" s="140"/>
      <c r="I70" s="141"/>
    </row>
    <row r="71" spans="6:9">
      <c r="F71" s="139"/>
      <c r="G71" s="140"/>
      <c r="H71" s="140"/>
      <c r="I71" s="141"/>
    </row>
    <row r="72" spans="6:9">
      <c r="F72" s="139"/>
      <c r="G72" s="140"/>
      <c r="H72" s="140"/>
      <c r="I72" s="141"/>
    </row>
    <row r="73" spans="6:9">
      <c r="F73" s="139"/>
      <c r="G73" s="140"/>
      <c r="H73" s="140"/>
      <c r="I73" s="141"/>
    </row>
    <row r="74" spans="6:9">
      <c r="F74" s="139"/>
      <c r="G74" s="140"/>
      <c r="H74" s="140"/>
      <c r="I74" s="141"/>
    </row>
    <row r="75" spans="6:9">
      <c r="F75" s="139"/>
      <c r="G75" s="140"/>
      <c r="H75" s="140"/>
      <c r="I75" s="141"/>
    </row>
    <row r="76" spans="6:9">
      <c r="F76" s="139"/>
      <c r="G76" s="140"/>
      <c r="H76" s="140"/>
      <c r="I76" s="141"/>
    </row>
    <row r="77" spans="6:9">
      <c r="F77" s="139"/>
      <c r="G77" s="140"/>
      <c r="H77" s="140"/>
      <c r="I77" s="141"/>
    </row>
    <row r="78" spans="6:9">
      <c r="F78" s="139"/>
      <c r="G78" s="140"/>
      <c r="H78" s="140"/>
      <c r="I78" s="141"/>
    </row>
    <row r="79" spans="6:9">
      <c r="F79" s="139"/>
      <c r="G79" s="140"/>
      <c r="H79" s="140"/>
      <c r="I79" s="141"/>
    </row>
    <row r="80" spans="6:9">
      <c r="F80" s="139"/>
      <c r="G80" s="140"/>
      <c r="H80" s="140"/>
      <c r="I80" s="141"/>
    </row>
    <row r="81" spans="6:9">
      <c r="F81" s="139"/>
      <c r="G81" s="140"/>
      <c r="H81" s="140"/>
      <c r="I81" s="141"/>
    </row>
    <row r="82" spans="6:9">
      <c r="F82" s="139"/>
      <c r="G82" s="140"/>
      <c r="H82" s="140"/>
      <c r="I82" s="141"/>
    </row>
    <row r="83" spans="6:9">
      <c r="F83" s="139"/>
      <c r="G83" s="140"/>
      <c r="H83" s="140"/>
      <c r="I83" s="141"/>
    </row>
    <row r="84" spans="6:9">
      <c r="F84" s="139"/>
      <c r="G84" s="140"/>
      <c r="H84" s="140"/>
      <c r="I84" s="141"/>
    </row>
    <row r="85" spans="6:9">
      <c r="F85" s="139"/>
      <c r="G85" s="140"/>
      <c r="H85" s="140"/>
      <c r="I85" s="141"/>
    </row>
    <row r="86" spans="6:9">
      <c r="F86" s="139"/>
      <c r="G86" s="140"/>
      <c r="H86" s="140"/>
      <c r="I86" s="141"/>
    </row>
    <row r="87" spans="6:9">
      <c r="F87" s="139"/>
      <c r="G87" s="140"/>
      <c r="H87" s="140"/>
      <c r="I87" s="141"/>
    </row>
  </sheetData>
  <mergeCells count="4">
    <mergeCell ref="A1:B1"/>
    <mergeCell ref="A2:B2"/>
    <mergeCell ref="G2:I2"/>
    <mergeCell ref="H36:I3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98"/>
  <sheetViews>
    <sheetView showGridLines="0" showZeros="0" topLeftCell="A394" zoomScale="80" zoomScaleNormal="80" workbookViewId="0">
      <selection activeCell="I127" sqref="I127"/>
    </sheetView>
  </sheetViews>
  <sheetFormatPr defaultColWidth="9.109375" defaultRowHeight="13.2"/>
  <cols>
    <col min="1" max="1" width="4.44140625" style="142" customWidth="1"/>
    <col min="2" max="2" width="11.5546875" style="142" customWidth="1"/>
    <col min="3" max="3" width="40.44140625" style="142" customWidth="1"/>
    <col min="4" max="4" width="5.5546875" style="142" customWidth="1"/>
    <col min="5" max="5" width="8.5546875" style="188" customWidth="1"/>
    <col min="6" max="6" width="9.88671875" style="142" customWidth="1"/>
    <col min="7" max="7" width="13.88671875" style="142" customWidth="1"/>
    <col min="8" max="11" width="9.109375" style="142"/>
    <col min="12" max="12" width="75.21875" style="142" customWidth="1"/>
    <col min="13" max="13" width="45.21875" style="142" customWidth="1"/>
    <col min="14" max="16384" width="9.109375" style="142"/>
  </cols>
  <sheetData>
    <row r="1" spans="1:104" ht="15.6">
      <c r="A1" s="224" t="s">
        <v>65</v>
      </c>
      <c r="B1" s="224"/>
      <c r="C1" s="224"/>
      <c r="D1" s="224"/>
      <c r="E1" s="224"/>
      <c r="F1" s="224"/>
      <c r="G1" s="224"/>
    </row>
    <row r="2" spans="1:104" ht="14.25" customHeight="1" thickBot="1">
      <c r="A2" s="143"/>
      <c r="B2" s="144"/>
      <c r="C2" s="145"/>
      <c r="D2" s="145"/>
      <c r="E2" s="146"/>
      <c r="F2" s="145"/>
      <c r="G2" s="145"/>
    </row>
    <row r="3" spans="1:104" ht="13.8" thickTop="1">
      <c r="A3" s="215" t="s">
        <v>49</v>
      </c>
      <c r="B3" s="216"/>
      <c r="C3" s="93" t="str">
        <f>CONCATENATE(cislostavby," ",nazevstavby)</f>
        <v>Si_202416 OPRAVA SOCIÁLNÍHO ZAŘÍZENÍ ZŠ SLOVAN, Zeyerova 3354</v>
      </c>
      <c r="D3" s="94"/>
      <c r="E3" s="147" t="s">
        <v>66</v>
      </c>
      <c r="F3" s="148">
        <f>Rekapitulace!H1</f>
        <v>3</v>
      </c>
      <c r="G3" s="149"/>
    </row>
    <row r="4" spans="1:104" ht="13.8" thickBot="1">
      <c r="A4" s="225" t="s">
        <v>51</v>
      </c>
      <c r="B4" s="218"/>
      <c r="C4" s="99" t="str">
        <f>CONCATENATE(cisloobjektu," ",nazevobjektu)</f>
        <v>D.1.1-01 stavební část</v>
      </c>
      <c r="D4" s="100"/>
      <c r="E4" s="226" t="str">
        <f>Rekapitulace!G2</f>
        <v>dle projektu DSP</v>
      </c>
      <c r="F4" s="227"/>
      <c r="G4" s="228"/>
    </row>
    <row r="5" spans="1:104" ht="13.8" thickTop="1">
      <c r="A5" s="150"/>
      <c r="B5" s="143"/>
      <c r="C5" s="143"/>
      <c r="D5" s="143"/>
      <c r="E5" s="151"/>
      <c r="F5" s="143"/>
      <c r="G5" s="152"/>
    </row>
    <row r="6" spans="1:104">
      <c r="A6" s="153" t="s">
        <v>67</v>
      </c>
      <c r="B6" s="154" t="s">
        <v>68</v>
      </c>
      <c r="C6" s="154" t="s">
        <v>69</v>
      </c>
      <c r="D6" s="154" t="s">
        <v>70</v>
      </c>
      <c r="E6" s="155" t="s">
        <v>71</v>
      </c>
      <c r="F6" s="154" t="s">
        <v>72</v>
      </c>
      <c r="G6" s="156" t="s">
        <v>73</v>
      </c>
    </row>
    <row r="7" spans="1:104">
      <c r="A7" s="157" t="s">
        <v>74</v>
      </c>
      <c r="B7" s="158" t="s">
        <v>79</v>
      </c>
      <c r="C7" s="159" t="s">
        <v>80</v>
      </c>
      <c r="D7" s="160"/>
      <c r="E7" s="161"/>
      <c r="F7" s="161"/>
      <c r="G7" s="162"/>
      <c r="H7" s="163"/>
      <c r="I7" s="163"/>
      <c r="O7" s="164">
        <v>1</v>
      </c>
    </row>
    <row r="8" spans="1:104" ht="20.399999999999999">
      <c r="A8" s="165">
        <v>1</v>
      </c>
      <c r="B8" s="166" t="s">
        <v>81</v>
      </c>
      <c r="C8" s="167" t="s">
        <v>569</v>
      </c>
      <c r="D8" s="168" t="s">
        <v>82</v>
      </c>
      <c r="E8" s="169">
        <v>8.4499999999999993</v>
      </c>
      <c r="F8" s="200"/>
      <c r="G8" s="170">
        <f>E8*F8</f>
        <v>0</v>
      </c>
      <c r="O8" s="164">
        <v>2</v>
      </c>
      <c r="AA8" s="142">
        <v>1</v>
      </c>
      <c r="AB8" s="142">
        <v>1</v>
      </c>
      <c r="AC8" s="142">
        <v>1</v>
      </c>
      <c r="AZ8" s="142">
        <v>1</v>
      </c>
      <c r="BA8" s="142">
        <f>IF(AZ8=1,G8,0)</f>
        <v>0</v>
      </c>
      <c r="BB8" s="142">
        <f>IF(AZ8=2,G8,0)</f>
        <v>0</v>
      </c>
      <c r="BC8" s="142">
        <f>IF(AZ8=3,G8,0)</f>
        <v>0</v>
      </c>
      <c r="BD8" s="142">
        <f>IF(AZ8=4,G8,0)</f>
        <v>0</v>
      </c>
      <c r="BE8" s="142">
        <f>IF(AZ8=5,G8,0)</f>
        <v>0</v>
      </c>
      <c r="CA8" s="171">
        <v>1</v>
      </c>
      <c r="CB8" s="171">
        <v>1</v>
      </c>
      <c r="CZ8" s="142">
        <v>0.11219</v>
      </c>
    </row>
    <row r="9" spans="1:104">
      <c r="A9" s="172"/>
      <c r="B9" s="174"/>
      <c r="C9" s="229" t="s">
        <v>83</v>
      </c>
      <c r="D9" s="230"/>
      <c r="E9" s="175">
        <v>8.4499999999999993</v>
      </c>
      <c r="F9" s="176"/>
      <c r="G9" s="177"/>
      <c r="M9" s="173" t="s">
        <v>83</v>
      </c>
      <c r="O9" s="164"/>
    </row>
    <row r="10" spans="1:104">
      <c r="A10" s="165">
        <v>2</v>
      </c>
      <c r="B10" s="166" t="s">
        <v>84</v>
      </c>
      <c r="C10" s="167" t="s">
        <v>85</v>
      </c>
      <c r="D10" s="168" t="s">
        <v>86</v>
      </c>
      <c r="E10" s="169">
        <v>4</v>
      </c>
      <c r="F10" s="200"/>
      <c r="G10" s="170">
        <f>E10*F10</f>
        <v>0</v>
      </c>
      <c r="O10" s="164">
        <v>2</v>
      </c>
      <c r="AA10" s="142">
        <v>1</v>
      </c>
      <c r="AB10" s="142">
        <v>1</v>
      </c>
      <c r="AC10" s="142">
        <v>1</v>
      </c>
      <c r="AZ10" s="142">
        <v>1</v>
      </c>
      <c r="BA10" s="142">
        <f>IF(AZ10=1,G10,0)</f>
        <v>0</v>
      </c>
      <c r="BB10" s="142">
        <f>IF(AZ10=2,G10,0)</f>
        <v>0</v>
      </c>
      <c r="BC10" s="142">
        <f>IF(AZ10=3,G10,0)</f>
        <v>0</v>
      </c>
      <c r="BD10" s="142">
        <f>IF(AZ10=4,G10,0)</f>
        <v>0</v>
      </c>
      <c r="BE10" s="142">
        <f>IF(AZ10=5,G10,0)</f>
        <v>0</v>
      </c>
      <c r="CA10" s="171">
        <v>1</v>
      </c>
      <c r="CB10" s="171">
        <v>1</v>
      </c>
      <c r="CZ10" s="142">
        <v>1.6000000000000001E-4</v>
      </c>
    </row>
    <row r="11" spans="1:104">
      <c r="A11" s="172"/>
      <c r="B11" s="174"/>
      <c r="C11" s="229" t="s">
        <v>87</v>
      </c>
      <c r="D11" s="230"/>
      <c r="E11" s="175">
        <v>1</v>
      </c>
      <c r="F11" s="176"/>
      <c r="G11" s="177"/>
      <c r="M11" s="173" t="s">
        <v>87</v>
      </c>
      <c r="O11" s="164"/>
    </row>
    <row r="12" spans="1:104">
      <c r="A12" s="172"/>
      <c r="B12" s="174"/>
      <c r="C12" s="229" t="s">
        <v>88</v>
      </c>
      <c r="D12" s="230"/>
      <c r="E12" s="175">
        <v>3</v>
      </c>
      <c r="F12" s="176"/>
      <c r="G12" s="177"/>
      <c r="M12" s="173" t="s">
        <v>88</v>
      </c>
      <c r="O12" s="164"/>
    </row>
    <row r="13" spans="1:104" ht="20.399999999999999">
      <c r="A13" s="165">
        <v>3</v>
      </c>
      <c r="B13" s="166" t="s">
        <v>89</v>
      </c>
      <c r="C13" s="167" t="s">
        <v>90</v>
      </c>
      <c r="D13" s="168" t="s">
        <v>82</v>
      </c>
      <c r="E13" s="169">
        <v>27.273700000000002</v>
      </c>
      <c r="F13" s="200"/>
      <c r="G13" s="170">
        <f>E13*F13</f>
        <v>0</v>
      </c>
      <c r="O13" s="164">
        <v>2</v>
      </c>
      <c r="AA13" s="142">
        <v>1</v>
      </c>
      <c r="AB13" s="142">
        <v>1</v>
      </c>
      <c r="AC13" s="142">
        <v>1</v>
      </c>
      <c r="AZ13" s="142">
        <v>1</v>
      </c>
      <c r="BA13" s="142">
        <f>IF(AZ13=1,G13,0)</f>
        <v>0</v>
      </c>
      <c r="BB13" s="142">
        <f>IF(AZ13=2,G13,0)</f>
        <v>0</v>
      </c>
      <c r="BC13" s="142">
        <f>IF(AZ13=3,G13,0)</f>
        <v>0</v>
      </c>
      <c r="BD13" s="142">
        <f>IF(AZ13=4,G13,0)</f>
        <v>0</v>
      </c>
      <c r="BE13" s="142">
        <f>IF(AZ13=5,G13,0)</f>
        <v>0</v>
      </c>
      <c r="CA13" s="171">
        <v>1</v>
      </c>
      <c r="CB13" s="171">
        <v>1</v>
      </c>
      <c r="CZ13" s="142">
        <v>1.2149999999999999E-2</v>
      </c>
    </row>
    <row r="14" spans="1:104">
      <c r="A14" s="172"/>
      <c r="B14" s="174"/>
      <c r="C14" s="229" t="s">
        <v>91</v>
      </c>
      <c r="D14" s="230"/>
      <c r="E14" s="175">
        <v>2.625</v>
      </c>
      <c r="F14" s="176"/>
      <c r="G14" s="177"/>
      <c r="M14" s="173" t="s">
        <v>91</v>
      </c>
      <c r="O14" s="164"/>
    </row>
    <row r="15" spans="1:104">
      <c r="A15" s="172"/>
      <c r="B15" s="174"/>
      <c r="C15" s="229" t="s">
        <v>92</v>
      </c>
      <c r="D15" s="230"/>
      <c r="E15" s="175">
        <v>2.7</v>
      </c>
      <c r="F15" s="176"/>
      <c r="G15" s="177"/>
      <c r="M15" s="173" t="s">
        <v>92</v>
      </c>
      <c r="O15" s="164"/>
    </row>
    <row r="16" spans="1:104">
      <c r="A16" s="172"/>
      <c r="B16" s="174"/>
      <c r="C16" s="229" t="s">
        <v>93</v>
      </c>
      <c r="D16" s="230"/>
      <c r="E16" s="175">
        <v>8.9375</v>
      </c>
      <c r="F16" s="176"/>
      <c r="G16" s="177"/>
      <c r="M16" s="173" t="s">
        <v>93</v>
      </c>
      <c r="O16" s="164"/>
    </row>
    <row r="17" spans="1:104">
      <c r="A17" s="172"/>
      <c r="B17" s="174"/>
      <c r="C17" s="229" t="s">
        <v>94</v>
      </c>
      <c r="D17" s="230"/>
      <c r="E17" s="175">
        <v>10.811199999999999</v>
      </c>
      <c r="F17" s="176"/>
      <c r="G17" s="177"/>
      <c r="M17" s="173" t="s">
        <v>94</v>
      </c>
      <c r="O17" s="164"/>
    </row>
    <row r="18" spans="1:104">
      <c r="A18" s="172"/>
      <c r="B18" s="174"/>
      <c r="C18" s="229" t="s">
        <v>95</v>
      </c>
      <c r="D18" s="230"/>
      <c r="E18" s="175">
        <v>2.2000000000000002</v>
      </c>
      <c r="F18" s="176"/>
      <c r="G18" s="177"/>
      <c r="M18" s="173" t="s">
        <v>95</v>
      </c>
      <c r="O18" s="164"/>
    </row>
    <row r="19" spans="1:104" ht="20.399999999999999">
      <c r="A19" s="165">
        <v>4</v>
      </c>
      <c r="B19" s="166" t="s">
        <v>96</v>
      </c>
      <c r="C19" s="167" t="s">
        <v>570</v>
      </c>
      <c r="D19" s="168" t="s">
        <v>82</v>
      </c>
      <c r="E19" s="169">
        <v>9.1199999999999992</v>
      </c>
      <c r="F19" s="200"/>
      <c r="G19" s="170">
        <f>E19*F19</f>
        <v>0</v>
      </c>
      <c r="O19" s="164">
        <v>2</v>
      </c>
      <c r="AA19" s="142">
        <v>1</v>
      </c>
      <c r="AB19" s="142">
        <v>1</v>
      </c>
      <c r="AC19" s="142">
        <v>1</v>
      </c>
      <c r="AZ19" s="142">
        <v>1</v>
      </c>
      <c r="BA19" s="142">
        <f>IF(AZ19=1,G19,0)</f>
        <v>0</v>
      </c>
      <c r="BB19" s="142">
        <f>IF(AZ19=2,G19,0)</f>
        <v>0</v>
      </c>
      <c r="BC19" s="142">
        <f>IF(AZ19=3,G19,0)</f>
        <v>0</v>
      </c>
      <c r="BD19" s="142">
        <f>IF(AZ19=4,G19,0)</f>
        <v>0</v>
      </c>
      <c r="BE19" s="142">
        <f>IF(AZ19=5,G19,0)</f>
        <v>0</v>
      </c>
      <c r="CA19" s="171">
        <v>1</v>
      </c>
      <c r="CB19" s="171">
        <v>1</v>
      </c>
      <c r="CZ19" s="142">
        <v>7.392E-2</v>
      </c>
    </row>
    <row r="20" spans="1:104">
      <c r="A20" s="172"/>
      <c r="B20" s="174"/>
      <c r="C20" s="229" t="s">
        <v>97</v>
      </c>
      <c r="D20" s="230"/>
      <c r="E20" s="175">
        <v>6.48</v>
      </c>
      <c r="F20" s="176"/>
      <c r="G20" s="177"/>
      <c r="M20" s="173" t="s">
        <v>97</v>
      </c>
      <c r="O20" s="164"/>
    </row>
    <row r="21" spans="1:104">
      <c r="A21" s="172"/>
      <c r="B21" s="174"/>
      <c r="C21" s="229" t="s">
        <v>98</v>
      </c>
      <c r="D21" s="230"/>
      <c r="E21" s="175">
        <v>2.64</v>
      </c>
      <c r="F21" s="176"/>
      <c r="G21" s="177"/>
      <c r="M21" s="173" t="s">
        <v>98</v>
      </c>
      <c r="O21" s="164"/>
    </row>
    <row r="22" spans="1:104">
      <c r="A22" s="165">
        <v>5</v>
      </c>
      <c r="B22" s="166" t="s">
        <v>99</v>
      </c>
      <c r="C22" s="167" t="s">
        <v>100</v>
      </c>
      <c r="D22" s="168" t="s">
        <v>86</v>
      </c>
      <c r="E22" s="169">
        <v>3</v>
      </c>
      <c r="F22" s="200"/>
      <c r="G22" s="170">
        <f>E22*F22</f>
        <v>0</v>
      </c>
      <c r="O22" s="164">
        <v>2</v>
      </c>
      <c r="AA22" s="142">
        <v>3</v>
      </c>
      <c r="AB22" s="142">
        <v>1</v>
      </c>
      <c r="AC22" s="142" t="s">
        <v>99</v>
      </c>
      <c r="AZ22" s="142">
        <v>1</v>
      </c>
      <c r="BA22" s="142">
        <f>IF(AZ22=1,G22,0)</f>
        <v>0</v>
      </c>
      <c r="BB22" s="142">
        <f>IF(AZ22=2,G22,0)</f>
        <v>0</v>
      </c>
      <c r="BC22" s="142">
        <f>IF(AZ22=3,G22,0)</f>
        <v>0</v>
      </c>
      <c r="BD22" s="142">
        <f>IF(AZ22=4,G22,0)</f>
        <v>0</v>
      </c>
      <c r="BE22" s="142">
        <f>IF(AZ22=5,G22,0)</f>
        <v>0</v>
      </c>
      <c r="CA22" s="171">
        <v>3</v>
      </c>
      <c r="CB22" s="171">
        <v>1</v>
      </c>
      <c r="CZ22" s="142">
        <v>5.9999999999999995E-4</v>
      </c>
    </row>
    <row r="23" spans="1:104">
      <c r="A23" s="165">
        <v>6</v>
      </c>
      <c r="B23" s="166" t="s">
        <v>101</v>
      </c>
      <c r="C23" s="167" t="s">
        <v>102</v>
      </c>
      <c r="D23" s="168" t="s">
        <v>86</v>
      </c>
      <c r="E23" s="169">
        <v>1</v>
      </c>
      <c r="F23" s="200"/>
      <c r="G23" s="170">
        <f>E23*F23</f>
        <v>0</v>
      </c>
      <c r="O23" s="164">
        <v>2</v>
      </c>
      <c r="AA23" s="142">
        <v>3</v>
      </c>
      <c r="AB23" s="142">
        <v>1</v>
      </c>
      <c r="AC23" s="142">
        <v>28349016</v>
      </c>
      <c r="AZ23" s="142">
        <v>1</v>
      </c>
      <c r="BA23" s="142">
        <f>IF(AZ23=1,G23,0)</f>
        <v>0</v>
      </c>
      <c r="BB23" s="142">
        <f>IF(AZ23=2,G23,0)</f>
        <v>0</v>
      </c>
      <c r="BC23" s="142">
        <f>IF(AZ23=3,G23,0)</f>
        <v>0</v>
      </c>
      <c r="BD23" s="142">
        <f>IF(AZ23=4,G23,0)</f>
        <v>0</v>
      </c>
      <c r="BE23" s="142">
        <f>IF(AZ23=5,G23,0)</f>
        <v>0</v>
      </c>
      <c r="CA23" s="171">
        <v>3</v>
      </c>
      <c r="CB23" s="171">
        <v>1</v>
      </c>
      <c r="CZ23" s="142">
        <v>1E-3</v>
      </c>
    </row>
    <row r="24" spans="1:104">
      <c r="A24" s="178"/>
      <c r="B24" s="179" t="s">
        <v>75</v>
      </c>
      <c r="C24" s="180" t="str">
        <f>CONCATENATE(B7," ",C7)</f>
        <v>34 Stěny a příčky</v>
      </c>
      <c r="D24" s="181"/>
      <c r="E24" s="182"/>
      <c r="F24" s="183"/>
      <c r="G24" s="184">
        <f>SUM(G7:G23)</f>
        <v>0</v>
      </c>
      <c r="O24" s="164">
        <v>4</v>
      </c>
      <c r="BA24" s="185">
        <f>SUM(BA7:BA23)</f>
        <v>0</v>
      </c>
      <c r="BB24" s="185">
        <f>SUM(BB7:BB23)</f>
        <v>0</v>
      </c>
      <c r="BC24" s="185">
        <f>SUM(BC7:BC23)</f>
        <v>0</v>
      </c>
      <c r="BD24" s="185">
        <f>SUM(BD7:BD23)</f>
        <v>0</v>
      </c>
      <c r="BE24" s="185">
        <f>SUM(BE7:BE23)</f>
        <v>0</v>
      </c>
    </row>
    <row r="25" spans="1:104">
      <c r="A25" s="157" t="s">
        <v>74</v>
      </c>
      <c r="B25" s="158" t="s">
        <v>103</v>
      </c>
      <c r="C25" s="159" t="s">
        <v>104</v>
      </c>
      <c r="D25" s="160"/>
      <c r="E25" s="161"/>
      <c r="F25" s="161"/>
      <c r="G25" s="162"/>
      <c r="H25" s="163"/>
      <c r="I25" s="163"/>
      <c r="O25" s="164">
        <v>1</v>
      </c>
    </row>
    <row r="26" spans="1:104">
      <c r="A26" s="165">
        <v>7</v>
      </c>
      <c r="B26" s="166" t="s">
        <v>105</v>
      </c>
      <c r="C26" s="167" t="s">
        <v>106</v>
      </c>
      <c r="D26" s="168" t="s">
        <v>82</v>
      </c>
      <c r="E26" s="169">
        <v>1.08</v>
      </c>
      <c r="F26" s="200"/>
      <c r="G26" s="170">
        <f>E26*F26</f>
        <v>0</v>
      </c>
      <c r="O26" s="164">
        <v>2</v>
      </c>
      <c r="AA26" s="142">
        <v>1</v>
      </c>
      <c r="AB26" s="142">
        <v>1</v>
      </c>
      <c r="AC26" s="142">
        <v>1</v>
      </c>
      <c r="AZ26" s="142">
        <v>1</v>
      </c>
      <c r="BA26" s="142">
        <f>IF(AZ26=1,G26,0)</f>
        <v>0</v>
      </c>
      <c r="BB26" s="142">
        <f>IF(AZ26=2,G26,0)</f>
        <v>0</v>
      </c>
      <c r="BC26" s="142">
        <f>IF(AZ26=3,G26,0)</f>
        <v>0</v>
      </c>
      <c r="BD26" s="142">
        <f>IF(AZ26=4,G26,0)</f>
        <v>0</v>
      </c>
      <c r="BE26" s="142">
        <f>IF(AZ26=5,G26,0)</f>
        <v>0</v>
      </c>
      <c r="CA26" s="171">
        <v>1</v>
      </c>
      <c r="CB26" s="171">
        <v>1</v>
      </c>
      <c r="CZ26" s="142">
        <v>4.0000000000000003E-5</v>
      </c>
    </row>
    <row r="27" spans="1:104">
      <c r="A27" s="172"/>
      <c r="B27" s="174"/>
      <c r="C27" s="229" t="s">
        <v>107</v>
      </c>
      <c r="D27" s="230"/>
      <c r="E27" s="175">
        <v>1.08</v>
      </c>
      <c r="F27" s="176"/>
      <c r="G27" s="177"/>
      <c r="M27" s="173" t="s">
        <v>107</v>
      </c>
      <c r="O27" s="164"/>
    </row>
    <row r="28" spans="1:104" ht="20.399999999999999">
      <c r="A28" s="165">
        <v>8</v>
      </c>
      <c r="B28" s="166" t="s">
        <v>108</v>
      </c>
      <c r="C28" s="167" t="s">
        <v>109</v>
      </c>
      <c r="D28" s="168" t="s">
        <v>86</v>
      </c>
      <c r="E28" s="169">
        <v>4</v>
      </c>
      <c r="F28" s="200"/>
      <c r="G28" s="170">
        <f>E28*F28</f>
        <v>0</v>
      </c>
      <c r="O28" s="164">
        <v>2</v>
      </c>
      <c r="AA28" s="142">
        <v>1</v>
      </c>
      <c r="AB28" s="142">
        <v>1</v>
      </c>
      <c r="AC28" s="142">
        <v>1</v>
      </c>
      <c r="AZ28" s="142">
        <v>1</v>
      </c>
      <c r="BA28" s="142">
        <f>IF(AZ28=1,G28,0)</f>
        <v>0</v>
      </c>
      <c r="BB28" s="142">
        <f>IF(AZ28=2,G28,0)</f>
        <v>0</v>
      </c>
      <c r="BC28" s="142">
        <f>IF(AZ28=3,G28,0)</f>
        <v>0</v>
      </c>
      <c r="BD28" s="142">
        <f>IF(AZ28=4,G28,0)</f>
        <v>0</v>
      </c>
      <c r="BE28" s="142">
        <f>IF(AZ28=5,G28,0)</f>
        <v>0</v>
      </c>
      <c r="CA28" s="171">
        <v>1</v>
      </c>
      <c r="CB28" s="171">
        <v>1</v>
      </c>
      <c r="CZ28" s="142">
        <v>3.5619999999999999E-2</v>
      </c>
    </row>
    <row r="29" spans="1:104">
      <c r="A29" s="172"/>
      <c r="B29" s="174"/>
      <c r="C29" s="229" t="s">
        <v>110</v>
      </c>
      <c r="D29" s="230"/>
      <c r="E29" s="175">
        <v>0</v>
      </c>
      <c r="F29" s="176"/>
      <c r="G29" s="177"/>
      <c r="M29" s="173" t="s">
        <v>110</v>
      </c>
      <c r="O29" s="164"/>
    </row>
    <row r="30" spans="1:104">
      <c r="A30" s="172"/>
      <c r="B30" s="174"/>
      <c r="C30" s="229" t="s">
        <v>111</v>
      </c>
      <c r="D30" s="230"/>
      <c r="E30" s="175">
        <v>4</v>
      </c>
      <c r="F30" s="176"/>
      <c r="G30" s="177"/>
      <c r="M30" s="173" t="s">
        <v>111</v>
      </c>
      <c r="O30" s="164"/>
    </row>
    <row r="31" spans="1:104">
      <c r="A31" s="165">
        <v>9</v>
      </c>
      <c r="B31" s="166" t="s">
        <v>112</v>
      </c>
      <c r="C31" s="167" t="s">
        <v>113</v>
      </c>
      <c r="D31" s="168" t="s">
        <v>114</v>
      </c>
      <c r="E31" s="169">
        <v>40</v>
      </c>
      <c r="F31" s="200"/>
      <c r="G31" s="170">
        <f>E31*F31</f>
        <v>0</v>
      </c>
      <c r="O31" s="164">
        <v>2</v>
      </c>
      <c r="AA31" s="142">
        <v>1</v>
      </c>
      <c r="AB31" s="142">
        <v>1</v>
      </c>
      <c r="AC31" s="142">
        <v>1</v>
      </c>
      <c r="AZ31" s="142">
        <v>1</v>
      </c>
      <c r="BA31" s="142">
        <f>IF(AZ31=1,G31,0)</f>
        <v>0</v>
      </c>
      <c r="BB31" s="142">
        <f>IF(AZ31=2,G31,0)</f>
        <v>0</v>
      </c>
      <c r="BC31" s="142">
        <f>IF(AZ31=3,G31,0)</f>
        <v>0</v>
      </c>
      <c r="BD31" s="142">
        <f>IF(AZ31=4,G31,0)</f>
        <v>0</v>
      </c>
      <c r="BE31" s="142">
        <f>IF(AZ31=5,G31,0)</f>
        <v>0</v>
      </c>
      <c r="CA31" s="171">
        <v>1</v>
      </c>
      <c r="CB31" s="171">
        <v>1</v>
      </c>
      <c r="CZ31" s="142">
        <v>8.6599999999999993E-3</v>
      </c>
    </row>
    <row r="32" spans="1:104">
      <c r="A32" s="172"/>
      <c r="B32" s="174"/>
      <c r="C32" s="229" t="s">
        <v>115</v>
      </c>
      <c r="D32" s="230"/>
      <c r="E32" s="175">
        <v>0</v>
      </c>
      <c r="F32" s="176"/>
      <c r="G32" s="177"/>
      <c r="M32" s="173" t="s">
        <v>115</v>
      </c>
      <c r="O32" s="164"/>
    </row>
    <row r="33" spans="1:104">
      <c r="A33" s="172"/>
      <c r="B33" s="174"/>
      <c r="C33" s="229" t="s">
        <v>116</v>
      </c>
      <c r="D33" s="230"/>
      <c r="E33" s="175">
        <v>40</v>
      </c>
      <c r="F33" s="176"/>
      <c r="G33" s="177"/>
      <c r="M33" s="173" t="s">
        <v>116</v>
      </c>
      <c r="O33" s="164"/>
    </row>
    <row r="34" spans="1:104">
      <c r="A34" s="165">
        <v>10</v>
      </c>
      <c r="B34" s="166" t="s">
        <v>117</v>
      </c>
      <c r="C34" s="167" t="s">
        <v>118</v>
      </c>
      <c r="D34" s="168" t="s">
        <v>82</v>
      </c>
      <c r="E34" s="169">
        <v>126.688</v>
      </c>
      <c r="F34" s="200"/>
      <c r="G34" s="170">
        <f>E34*F34</f>
        <v>0</v>
      </c>
      <c r="O34" s="164">
        <v>2</v>
      </c>
      <c r="AA34" s="142">
        <v>1</v>
      </c>
      <c r="AB34" s="142">
        <v>1</v>
      </c>
      <c r="AC34" s="142">
        <v>1</v>
      </c>
      <c r="AZ34" s="142">
        <v>1</v>
      </c>
      <c r="BA34" s="142">
        <f>IF(AZ34=1,G34,0)</f>
        <v>0</v>
      </c>
      <c r="BB34" s="142">
        <f>IF(AZ34=2,G34,0)</f>
        <v>0</v>
      </c>
      <c r="BC34" s="142">
        <f>IF(AZ34=3,G34,0)</f>
        <v>0</v>
      </c>
      <c r="BD34" s="142">
        <f>IF(AZ34=4,G34,0)</f>
        <v>0</v>
      </c>
      <c r="BE34" s="142">
        <f>IF(AZ34=5,G34,0)</f>
        <v>0</v>
      </c>
      <c r="CA34" s="171">
        <v>1</v>
      </c>
      <c r="CB34" s="171">
        <v>1</v>
      </c>
      <c r="CZ34" s="142">
        <v>1.5810000000000001E-2</v>
      </c>
    </row>
    <row r="35" spans="1:104">
      <c r="A35" s="172"/>
      <c r="B35" s="174"/>
      <c r="C35" s="229" t="s">
        <v>119</v>
      </c>
      <c r="D35" s="230"/>
      <c r="E35" s="175">
        <v>0</v>
      </c>
      <c r="F35" s="176"/>
      <c r="G35" s="177"/>
      <c r="M35" s="173" t="s">
        <v>119</v>
      </c>
      <c r="O35" s="164"/>
    </row>
    <row r="36" spans="1:104">
      <c r="A36" s="172"/>
      <c r="B36" s="174"/>
      <c r="C36" s="229" t="s">
        <v>120</v>
      </c>
      <c r="D36" s="230"/>
      <c r="E36" s="175">
        <v>0</v>
      </c>
      <c r="F36" s="176"/>
      <c r="G36" s="177"/>
      <c r="M36" s="173" t="s">
        <v>120</v>
      </c>
      <c r="O36" s="164"/>
    </row>
    <row r="37" spans="1:104">
      <c r="A37" s="172"/>
      <c r="B37" s="174"/>
      <c r="C37" s="229" t="s">
        <v>121</v>
      </c>
      <c r="D37" s="230"/>
      <c r="E37" s="175">
        <v>19.5</v>
      </c>
      <c r="F37" s="176"/>
      <c r="G37" s="177"/>
      <c r="M37" s="173" t="s">
        <v>121</v>
      </c>
      <c r="O37" s="164"/>
    </row>
    <row r="38" spans="1:104">
      <c r="A38" s="172"/>
      <c r="B38" s="174"/>
      <c r="C38" s="229" t="s">
        <v>122</v>
      </c>
      <c r="D38" s="230"/>
      <c r="E38" s="175">
        <v>19.8</v>
      </c>
      <c r="F38" s="176"/>
      <c r="G38" s="177"/>
      <c r="M38" s="173" t="s">
        <v>122</v>
      </c>
      <c r="O38" s="164"/>
    </row>
    <row r="39" spans="1:104">
      <c r="A39" s="172"/>
      <c r="B39" s="174"/>
      <c r="C39" s="229" t="s">
        <v>123</v>
      </c>
      <c r="D39" s="230"/>
      <c r="E39" s="175">
        <v>36</v>
      </c>
      <c r="F39" s="176"/>
      <c r="G39" s="177"/>
      <c r="M39" s="173" t="s">
        <v>123</v>
      </c>
      <c r="O39" s="164"/>
    </row>
    <row r="40" spans="1:104">
      <c r="A40" s="172"/>
      <c r="B40" s="174"/>
      <c r="C40" s="229" t="s">
        <v>124</v>
      </c>
      <c r="D40" s="230"/>
      <c r="E40" s="175">
        <v>41.988</v>
      </c>
      <c r="F40" s="176"/>
      <c r="G40" s="177"/>
      <c r="M40" s="173" t="s">
        <v>124</v>
      </c>
      <c r="O40" s="164"/>
    </row>
    <row r="41" spans="1:104">
      <c r="A41" s="172"/>
      <c r="B41" s="174"/>
      <c r="C41" s="229" t="s">
        <v>125</v>
      </c>
      <c r="D41" s="230"/>
      <c r="E41" s="175">
        <v>19.2</v>
      </c>
      <c r="F41" s="176"/>
      <c r="G41" s="177"/>
      <c r="M41" s="173" t="s">
        <v>125</v>
      </c>
      <c r="O41" s="164"/>
    </row>
    <row r="42" spans="1:104">
      <c r="A42" s="172"/>
      <c r="B42" s="174"/>
      <c r="C42" s="229" t="s">
        <v>126</v>
      </c>
      <c r="D42" s="230"/>
      <c r="E42" s="175">
        <v>-9.8000000000000007</v>
      </c>
      <c r="F42" s="176"/>
      <c r="G42" s="177"/>
      <c r="M42" s="173" t="s">
        <v>126</v>
      </c>
      <c r="O42" s="164"/>
    </row>
    <row r="43" spans="1:104" ht="20.399999999999999">
      <c r="A43" s="165">
        <v>11</v>
      </c>
      <c r="B43" s="166" t="s">
        <v>127</v>
      </c>
      <c r="C43" s="167" t="s">
        <v>128</v>
      </c>
      <c r="D43" s="168" t="s">
        <v>82</v>
      </c>
      <c r="E43" s="169">
        <v>45.496000000000002</v>
      </c>
      <c r="F43" s="200"/>
      <c r="G43" s="170">
        <f>E43*F43</f>
        <v>0</v>
      </c>
      <c r="O43" s="164">
        <v>2</v>
      </c>
      <c r="AA43" s="142">
        <v>1</v>
      </c>
      <c r="AB43" s="142">
        <v>1</v>
      </c>
      <c r="AC43" s="142">
        <v>1</v>
      </c>
      <c r="AZ43" s="142">
        <v>1</v>
      </c>
      <c r="BA43" s="142">
        <f>IF(AZ43=1,G43,0)</f>
        <v>0</v>
      </c>
      <c r="BB43" s="142">
        <f>IF(AZ43=2,G43,0)</f>
        <v>0</v>
      </c>
      <c r="BC43" s="142">
        <f>IF(AZ43=3,G43,0)</f>
        <v>0</v>
      </c>
      <c r="BD43" s="142">
        <f>IF(AZ43=4,G43,0)</f>
        <v>0</v>
      </c>
      <c r="BE43" s="142">
        <f>IF(AZ43=5,G43,0)</f>
        <v>0</v>
      </c>
      <c r="CA43" s="171">
        <v>1</v>
      </c>
      <c r="CB43" s="171">
        <v>1</v>
      </c>
      <c r="CZ43" s="142">
        <v>4.4600000000000004E-3</v>
      </c>
    </row>
    <row r="44" spans="1:104">
      <c r="A44" s="172"/>
      <c r="B44" s="174"/>
      <c r="C44" s="229" t="s">
        <v>129</v>
      </c>
      <c r="D44" s="230"/>
      <c r="E44" s="175">
        <v>0</v>
      </c>
      <c r="F44" s="176"/>
      <c r="G44" s="177"/>
      <c r="M44" s="173" t="s">
        <v>129</v>
      </c>
      <c r="O44" s="164"/>
    </row>
    <row r="45" spans="1:104">
      <c r="A45" s="172"/>
      <c r="B45" s="174"/>
      <c r="C45" s="229" t="s">
        <v>130</v>
      </c>
      <c r="D45" s="230"/>
      <c r="E45" s="175">
        <v>6.5</v>
      </c>
      <c r="F45" s="176"/>
      <c r="G45" s="177"/>
      <c r="M45" s="173" t="s">
        <v>130</v>
      </c>
      <c r="O45" s="164"/>
    </row>
    <row r="46" spans="1:104">
      <c r="A46" s="172"/>
      <c r="B46" s="174"/>
      <c r="C46" s="229" t="s">
        <v>131</v>
      </c>
      <c r="D46" s="230"/>
      <c r="E46" s="175">
        <v>6.6</v>
      </c>
      <c r="F46" s="176"/>
      <c r="G46" s="177"/>
      <c r="M46" s="173" t="s">
        <v>131</v>
      </c>
      <c r="O46" s="164"/>
    </row>
    <row r="47" spans="1:104">
      <c r="A47" s="172"/>
      <c r="B47" s="174"/>
      <c r="C47" s="229" t="s">
        <v>132</v>
      </c>
      <c r="D47" s="230"/>
      <c r="E47" s="175">
        <v>12</v>
      </c>
      <c r="F47" s="176"/>
      <c r="G47" s="177"/>
      <c r="M47" s="173" t="s">
        <v>132</v>
      </c>
      <c r="O47" s="164"/>
    </row>
    <row r="48" spans="1:104">
      <c r="A48" s="172"/>
      <c r="B48" s="174"/>
      <c r="C48" s="229" t="s">
        <v>133</v>
      </c>
      <c r="D48" s="230"/>
      <c r="E48" s="175">
        <v>13.996</v>
      </c>
      <c r="F48" s="176"/>
      <c r="G48" s="177"/>
      <c r="M48" s="173" t="s">
        <v>133</v>
      </c>
      <c r="O48" s="164"/>
    </row>
    <row r="49" spans="1:104">
      <c r="A49" s="172"/>
      <c r="B49" s="174"/>
      <c r="C49" s="229" t="s">
        <v>134</v>
      </c>
      <c r="D49" s="230"/>
      <c r="E49" s="175">
        <v>6.4</v>
      </c>
      <c r="F49" s="176"/>
      <c r="G49" s="177"/>
      <c r="M49" s="173" t="s">
        <v>134</v>
      </c>
      <c r="O49" s="164"/>
    </row>
    <row r="50" spans="1:104">
      <c r="A50" s="178"/>
      <c r="B50" s="179" t="s">
        <v>75</v>
      </c>
      <c r="C50" s="180" t="str">
        <f>CONCATENATE(B25," ",C25)</f>
        <v>61 Upravy povrchů vnitřní</v>
      </c>
      <c r="D50" s="181"/>
      <c r="E50" s="182"/>
      <c r="F50" s="183"/>
      <c r="G50" s="184">
        <f>SUM(G25:G49)</f>
        <v>0</v>
      </c>
      <c r="O50" s="164">
        <v>4</v>
      </c>
      <c r="BA50" s="185">
        <f>SUM(BA25:BA49)</f>
        <v>0</v>
      </c>
      <c r="BB50" s="185">
        <f>SUM(BB25:BB49)</f>
        <v>0</v>
      </c>
      <c r="BC50" s="185">
        <f>SUM(BC25:BC49)</f>
        <v>0</v>
      </c>
      <c r="BD50" s="185">
        <f>SUM(BD25:BD49)</f>
        <v>0</v>
      </c>
      <c r="BE50" s="185">
        <f>SUM(BE25:BE49)</f>
        <v>0</v>
      </c>
    </row>
    <row r="51" spans="1:104">
      <c r="A51" s="157" t="s">
        <v>74</v>
      </c>
      <c r="B51" s="158" t="s">
        <v>135</v>
      </c>
      <c r="C51" s="159" t="s">
        <v>136</v>
      </c>
      <c r="D51" s="160"/>
      <c r="E51" s="161"/>
      <c r="F51" s="161"/>
      <c r="G51" s="162"/>
      <c r="H51" s="163"/>
      <c r="I51" s="163"/>
      <c r="O51" s="164">
        <v>1</v>
      </c>
    </row>
    <row r="52" spans="1:104">
      <c r="A52" s="165">
        <v>12</v>
      </c>
      <c r="B52" s="166" t="s">
        <v>137</v>
      </c>
      <c r="C52" s="167" t="s">
        <v>138</v>
      </c>
      <c r="D52" s="168" t="s">
        <v>139</v>
      </c>
      <c r="E52" s="169">
        <v>0.1976</v>
      </c>
      <c r="F52" s="200"/>
      <c r="G52" s="170">
        <f>E52*F52</f>
        <v>0</v>
      </c>
      <c r="O52" s="164">
        <v>2</v>
      </c>
      <c r="AA52" s="142">
        <v>1</v>
      </c>
      <c r="AB52" s="142">
        <v>1</v>
      </c>
      <c r="AC52" s="142">
        <v>1</v>
      </c>
      <c r="AZ52" s="142">
        <v>1</v>
      </c>
      <c r="BA52" s="142">
        <f>IF(AZ52=1,G52,0)</f>
        <v>0</v>
      </c>
      <c r="BB52" s="142">
        <f>IF(AZ52=2,G52,0)</f>
        <v>0</v>
      </c>
      <c r="BC52" s="142">
        <f>IF(AZ52=3,G52,0)</f>
        <v>0</v>
      </c>
      <c r="BD52" s="142">
        <f>IF(AZ52=4,G52,0)</f>
        <v>0</v>
      </c>
      <c r="BE52" s="142">
        <f>IF(AZ52=5,G52,0)</f>
        <v>0</v>
      </c>
      <c r="CA52" s="171">
        <v>1</v>
      </c>
      <c r="CB52" s="171">
        <v>1</v>
      </c>
      <c r="CZ52" s="142">
        <v>2.5249999999999999</v>
      </c>
    </row>
    <row r="53" spans="1:104">
      <c r="A53" s="172"/>
      <c r="B53" s="174"/>
      <c r="C53" s="229" t="s">
        <v>140</v>
      </c>
      <c r="D53" s="230"/>
      <c r="E53" s="175">
        <v>0</v>
      </c>
      <c r="F53" s="176"/>
      <c r="G53" s="177"/>
      <c r="M53" s="173" t="s">
        <v>140</v>
      </c>
      <c r="O53" s="164"/>
    </row>
    <row r="54" spans="1:104">
      <c r="A54" s="172"/>
      <c r="B54" s="174"/>
      <c r="C54" s="229" t="s">
        <v>141</v>
      </c>
      <c r="D54" s="230"/>
      <c r="E54" s="175">
        <v>0.1976</v>
      </c>
      <c r="F54" s="176"/>
      <c r="G54" s="177"/>
      <c r="M54" s="173" t="s">
        <v>141</v>
      </c>
      <c r="O54" s="164"/>
    </row>
    <row r="55" spans="1:104" ht="20.399999999999999">
      <c r="A55" s="165">
        <v>13</v>
      </c>
      <c r="B55" s="166" t="s">
        <v>142</v>
      </c>
      <c r="C55" s="167" t="s">
        <v>143</v>
      </c>
      <c r="D55" s="168" t="s">
        <v>144</v>
      </c>
      <c r="E55" s="169">
        <v>1.0699999999999999E-2</v>
      </c>
      <c r="F55" s="200"/>
      <c r="G55" s="170">
        <f>E55*F55</f>
        <v>0</v>
      </c>
      <c r="O55" s="164">
        <v>2</v>
      </c>
      <c r="AA55" s="142">
        <v>1</v>
      </c>
      <c r="AB55" s="142">
        <v>1</v>
      </c>
      <c r="AC55" s="142">
        <v>1</v>
      </c>
      <c r="AZ55" s="142">
        <v>1</v>
      </c>
      <c r="BA55" s="142">
        <f>IF(AZ55=1,G55,0)</f>
        <v>0</v>
      </c>
      <c r="BB55" s="142">
        <f>IF(AZ55=2,G55,0)</f>
        <v>0</v>
      </c>
      <c r="BC55" s="142">
        <f>IF(AZ55=3,G55,0)</f>
        <v>0</v>
      </c>
      <c r="BD55" s="142">
        <f>IF(AZ55=4,G55,0)</f>
        <v>0</v>
      </c>
      <c r="BE55" s="142">
        <f>IF(AZ55=5,G55,0)</f>
        <v>0</v>
      </c>
      <c r="CA55" s="171">
        <v>1</v>
      </c>
      <c r="CB55" s="171">
        <v>1</v>
      </c>
      <c r="CZ55" s="142">
        <v>1.0662499999999999</v>
      </c>
    </row>
    <row r="56" spans="1:104">
      <c r="A56" s="172"/>
      <c r="B56" s="174"/>
      <c r="C56" s="229" t="s">
        <v>145</v>
      </c>
      <c r="D56" s="230"/>
      <c r="E56" s="175">
        <v>0</v>
      </c>
      <c r="F56" s="176"/>
      <c r="G56" s="177"/>
      <c r="M56" s="173" t="s">
        <v>145</v>
      </c>
      <c r="O56" s="164"/>
    </row>
    <row r="57" spans="1:104">
      <c r="A57" s="172"/>
      <c r="B57" s="174"/>
      <c r="C57" s="229" t="s">
        <v>146</v>
      </c>
      <c r="D57" s="230"/>
      <c r="E57" s="175">
        <v>1.0699999999999999E-2</v>
      </c>
      <c r="F57" s="176"/>
      <c r="G57" s="177"/>
      <c r="M57" s="173" t="s">
        <v>146</v>
      </c>
      <c r="O57" s="164"/>
    </row>
    <row r="58" spans="1:104" ht="20.399999999999999">
      <c r="A58" s="165">
        <v>14</v>
      </c>
      <c r="B58" s="166" t="s">
        <v>147</v>
      </c>
      <c r="C58" s="167" t="s">
        <v>568</v>
      </c>
      <c r="D58" s="168" t="s">
        <v>82</v>
      </c>
      <c r="E58" s="169">
        <v>2.4700000000000002</v>
      </c>
      <c r="F58" s="200"/>
      <c r="G58" s="170">
        <f>E58*F58</f>
        <v>0</v>
      </c>
      <c r="O58" s="164">
        <v>2</v>
      </c>
      <c r="AA58" s="142">
        <v>1</v>
      </c>
      <c r="AB58" s="142">
        <v>1</v>
      </c>
      <c r="AC58" s="142">
        <v>1</v>
      </c>
      <c r="AZ58" s="142">
        <v>1</v>
      </c>
      <c r="BA58" s="142">
        <f>IF(AZ58=1,G58,0)</f>
        <v>0</v>
      </c>
      <c r="BB58" s="142">
        <f>IF(AZ58=2,G58,0)</f>
        <v>0</v>
      </c>
      <c r="BC58" s="142">
        <f>IF(AZ58=3,G58,0)</f>
        <v>0</v>
      </c>
      <c r="BD58" s="142">
        <f>IF(AZ58=4,G58,0)</f>
        <v>0</v>
      </c>
      <c r="BE58" s="142">
        <f>IF(AZ58=5,G58,0)</f>
        <v>0</v>
      </c>
      <c r="CA58" s="171">
        <v>1</v>
      </c>
      <c r="CB58" s="171">
        <v>1</v>
      </c>
      <c r="CZ58" s="142">
        <v>0.12089999999999999</v>
      </c>
    </row>
    <row r="59" spans="1:104">
      <c r="A59" s="172"/>
      <c r="B59" s="174"/>
      <c r="C59" s="229" t="s">
        <v>148</v>
      </c>
      <c r="D59" s="230"/>
      <c r="E59" s="175">
        <v>0</v>
      </c>
      <c r="F59" s="176"/>
      <c r="G59" s="177"/>
      <c r="M59" s="173" t="s">
        <v>148</v>
      </c>
      <c r="O59" s="164"/>
    </row>
    <row r="60" spans="1:104">
      <c r="A60" s="172"/>
      <c r="B60" s="174"/>
      <c r="C60" s="229" t="s">
        <v>149</v>
      </c>
      <c r="D60" s="230"/>
      <c r="E60" s="175">
        <v>2.4700000000000002</v>
      </c>
      <c r="F60" s="176"/>
      <c r="G60" s="177"/>
      <c r="M60" s="173" t="s">
        <v>149</v>
      </c>
      <c r="O60" s="164"/>
    </row>
    <row r="61" spans="1:104">
      <c r="A61" s="165">
        <v>15</v>
      </c>
      <c r="B61" s="166" t="s">
        <v>150</v>
      </c>
      <c r="C61" s="167" t="s">
        <v>151</v>
      </c>
      <c r="D61" s="168" t="s">
        <v>82</v>
      </c>
      <c r="E61" s="169">
        <v>14.247999999999999</v>
      </c>
      <c r="F61" s="200"/>
      <c r="G61" s="170">
        <f>E61*F61</f>
        <v>0</v>
      </c>
      <c r="O61" s="164">
        <v>2</v>
      </c>
      <c r="AA61" s="142">
        <v>1</v>
      </c>
      <c r="AB61" s="142">
        <v>1</v>
      </c>
      <c r="AC61" s="142">
        <v>1</v>
      </c>
      <c r="AZ61" s="142">
        <v>1</v>
      </c>
      <c r="BA61" s="142">
        <f>IF(AZ61=1,G61,0)</f>
        <v>0</v>
      </c>
      <c r="BB61" s="142">
        <f>IF(AZ61=2,G61,0)</f>
        <v>0</v>
      </c>
      <c r="BC61" s="142">
        <f>IF(AZ61=3,G61,0)</f>
        <v>0</v>
      </c>
      <c r="BD61" s="142">
        <f>IF(AZ61=4,G61,0)</f>
        <v>0</v>
      </c>
      <c r="BE61" s="142">
        <f>IF(AZ61=5,G61,0)</f>
        <v>0</v>
      </c>
      <c r="CA61" s="171">
        <v>1</v>
      </c>
      <c r="CB61" s="171">
        <v>1</v>
      </c>
      <c r="CZ61" s="142">
        <v>1.771E-2</v>
      </c>
    </row>
    <row r="62" spans="1:104">
      <c r="A62" s="172"/>
      <c r="B62" s="174"/>
      <c r="C62" s="229" t="s">
        <v>152</v>
      </c>
      <c r="D62" s="230"/>
      <c r="E62" s="175">
        <v>0</v>
      </c>
      <c r="F62" s="176"/>
      <c r="G62" s="177"/>
      <c r="M62" s="173" t="s">
        <v>152</v>
      </c>
      <c r="O62" s="164"/>
    </row>
    <row r="63" spans="1:104">
      <c r="A63" s="172"/>
      <c r="B63" s="174"/>
      <c r="C63" s="229" t="s">
        <v>153</v>
      </c>
      <c r="D63" s="230"/>
      <c r="E63" s="175">
        <v>4.29</v>
      </c>
      <c r="F63" s="176"/>
      <c r="G63" s="177"/>
      <c r="M63" s="173" t="s">
        <v>153</v>
      </c>
      <c r="O63" s="164"/>
    </row>
    <row r="64" spans="1:104">
      <c r="A64" s="172"/>
      <c r="B64" s="174"/>
      <c r="C64" s="229" t="s">
        <v>154</v>
      </c>
      <c r="D64" s="230"/>
      <c r="E64" s="175">
        <v>2.5739999999999998</v>
      </c>
      <c r="F64" s="176"/>
      <c r="G64" s="177"/>
      <c r="M64" s="173" t="s">
        <v>154</v>
      </c>
      <c r="O64" s="164"/>
    </row>
    <row r="65" spans="1:104">
      <c r="A65" s="172"/>
      <c r="B65" s="174"/>
      <c r="C65" s="229" t="s">
        <v>155</v>
      </c>
      <c r="D65" s="230"/>
      <c r="E65" s="175">
        <v>0.72</v>
      </c>
      <c r="F65" s="176"/>
      <c r="G65" s="177"/>
      <c r="M65" s="173" t="s">
        <v>155</v>
      </c>
      <c r="O65" s="164"/>
    </row>
    <row r="66" spans="1:104">
      <c r="A66" s="172"/>
      <c r="B66" s="174"/>
      <c r="C66" s="229" t="s">
        <v>156</v>
      </c>
      <c r="D66" s="230"/>
      <c r="E66" s="175">
        <v>0.59399999999999997</v>
      </c>
      <c r="F66" s="176"/>
      <c r="G66" s="177"/>
      <c r="M66" s="173" t="s">
        <v>156</v>
      </c>
      <c r="O66" s="164"/>
    </row>
    <row r="67" spans="1:104">
      <c r="A67" s="172"/>
      <c r="B67" s="174"/>
      <c r="C67" s="229" t="s">
        <v>157</v>
      </c>
      <c r="D67" s="230"/>
      <c r="E67" s="175">
        <v>2.4700000000000002</v>
      </c>
      <c r="F67" s="176"/>
      <c r="G67" s="177"/>
      <c r="M67" s="173" t="s">
        <v>157</v>
      </c>
      <c r="O67" s="164"/>
    </row>
    <row r="68" spans="1:104">
      <c r="A68" s="172"/>
      <c r="B68" s="174"/>
      <c r="C68" s="229" t="s">
        <v>158</v>
      </c>
      <c r="D68" s="230"/>
      <c r="E68" s="175">
        <v>1.56</v>
      </c>
      <c r="F68" s="176"/>
      <c r="G68" s="177"/>
      <c r="M68" s="173" t="s">
        <v>158</v>
      </c>
      <c r="O68" s="164"/>
    </row>
    <row r="69" spans="1:104">
      <c r="A69" s="172"/>
      <c r="B69" s="174"/>
      <c r="C69" s="229" t="s">
        <v>159</v>
      </c>
      <c r="D69" s="230"/>
      <c r="E69" s="175">
        <v>2.04</v>
      </c>
      <c r="F69" s="176"/>
      <c r="G69" s="177"/>
      <c r="M69" s="173" t="s">
        <v>159</v>
      </c>
      <c r="O69" s="164"/>
    </row>
    <row r="70" spans="1:104">
      <c r="A70" s="165">
        <v>16</v>
      </c>
      <c r="B70" s="166" t="s">
        <v>160</v>
      </c>
      <c r="C70" s="167" t="s">
        <v>161</v>
      </c>
      <c r="D70" s="168" t="s">
        <v>82</v>
      </c>
      <c r="E70" s="169">
        <v>14.247999999999999</v>
      </c>
      <c r="F70" s="200"/>
      <c r="G70" s="170">
        <f>E70*F70</f>
        <v>0</v>
      </c>
      <c r="O70" s="164">
        <v>2</v>
      </c>
      <c r="AA70" s="142">
        <v>1</v>
      </c>
      <c r="AB70" s="142">
        <v>1</v>
      </c>
      <c r="AC70" s="142">
        <v>1</v>
      </c>
      <c r="AZ70" s="142">
        <v>1</v>
      </c>
      <c r="BA70" s="142">
        <f>IF(AZ70=1,G70,0)</f>
        <v>0</v>
      </c>
      <c r="BB70" s="142">
        <f>IF(AZ70=2,G70,0)</f>
        <v>0</v>
      </c>
      <c r="BC70" s="142">
        <f>IF(AZ70=3,G70,0)</f>
        <v>0</v>
      </c>
      <c r="BD70" s="142">
        <f>IF(AZ70=4,G70,0)</f>
        <v>0</v>
      </c>
      <c r="BE70" s="142">
        <f>IF(AZ70=5,G70,0)</f>
        <v>0</v>
      </c>
      <c r="CA70" s="171">
        <v>1</v>
      </c>
      <c r="CB70" s="171">
        <v>1</v>
      </c>
      <c r="CZ70" s="142">
        <v>3.141E-2</v>
      </c>
    </row>
    <row r="71" spans="1:104">
      <c r="A71" s="172"/>
      <c r="B71" s="174"/>
      <c r="C71" s="229" t="s">
        <v>162</v>
      </c>
      <c r="D71" s="230"/>
      <c r="E71" s="175">
        <v>14.247999999999999</v>
      </c>
      <c r="F71" s="176"/>
      <c r="G71" s="177"/>
      <c r="M71" s="173" t="s">
        <v>162</v>
      </c>
      <c r="O71" s="164"/>
    </row>
    <row r="72" spans="1:104">
      <c r="A72" s="165">
        <v>17</v>
      </c>
      <c r="B72" s="166" t="s">
        <v>163</v>
      </c>
      <c r="C72" s="167" t="s">
        <v>164</v>
      </c>
      <c r="D72" s="168" t="s">
        <v>114</v>
      </c>
      <c r="E72" s="169">
        <v>19.2</v>
      </c>
      <c r="F72" s="200"/>
      <c r="G72" s="170">
        <f>E72*F72</f>
        <v>0</v>
      </c>
      <c r="O72" s="164">
        <v>2</v>
      </c>
      <c r="AA72" s="142">
        <v>1</v>
      </c>
      <c r="AB72" s="142">
        <v>7</v>
      </c>
      <c r="AC72" s="142">
        <v>7</v>
      </c>
      <c r="AZ72" s="142">
        <v>1</v>
      </c>
      <c r="BA72" s="142">
        <f>IF(AZ72=1,G72,0)</f>
        <v>0</v>
      </c>
      <c r="BB72" s="142">
        <f>IF(AZ72=2,G72,0)</f>
        <v>0</v>
      </c>
      <c r="BC72" s="142">
        <f>IF(AZ72=3,G72,0)</f>
        <v>0</v>
      </c>
      <c r="BD72" s="142">
        <f>IF(AZ72=4,G72,0)</f>
        <v>0</v>
      </c>
      <c r="BE72" s="142">
        <f>IF(AZ72=5,G72,0)</f>
        <v>0</v>
      </c>
      <c r="CA72" s="171">
        <v>1</v>
      </c>
      <c r="CB72" s="171">
        <v>7</v>
      </c>
      <c r="CZ72" s="142">
        <v>0</v>
      </c>
    </row>
    <row r="73" spans="1:104">
      <c r="A73" s="172"/>
      <c r="B73" s="174"/>
      <c r="C73" s="229" t="s">
        <v>165</v>
      </c>
      <c r="D73" s="230"/>
      <c r="E73" s="175">
        <v>0</v>
      </c>
      <c r="F73" s="176"/>
      <c r="G73" s="177"/>
      <c r="M73" s="173" t="s">
        <v>165</v>
      </c>
      <c r="O73" s="164"/>
    </row>
    <row r="74" spans="1:104">
      <c r="A74" s="172"/>
      <c r="B74" s="174"/>
      <c r="C74" s="229" t="s">
        <v>166</v>
      </c>
      <c r="D74" s="230"/>
      <c r="E74" s="175">
        <v>15.6</v>
      </c>
      <c r="F74" s="176"/>
      <c r="G74" s="177"/>
      <c r="M74" s="173" t="s">
        <v>166</v>
      </c>
      <c r="O74" s="164"/>
    </row>
    <row r="75" spans="1:104">
      <c r="A75" s="172"/>
      <c r="B75" s="174"/>
      <c r="C75" s="229" t="s">
        <v>167</v>
      </c>
      <c r="D75" s="230"/>
      <c r="E75" s="175">
        <v>3.6</v>
      </c>
      <c r="F75" s="176"/>
      <c r="G75" s="177"/>
      <c r="M75" s="173" t="s">
        <v>167</v>
      </c>
      <c r="O75" s="164"/>
    </row>
    <row r="76" spans="1:104">
      <c r="A76" s="165">
        <v>18</v>
      </c>
      <c r="B76" s="166" t="s">
        <v>168</v>
      </c>
      <c r="C76" s="167" t="s">
        <v>169</v>
      </c>
      <c r="D76" s="168" t="s">
        <v>114</v>
      </c>
      <c r="E76" s="169">
        <v>22.08</v>
      </c>
      <c r="F76" s="200"/>
      <c r="G76" s="170">
        <f>E76*F76</f>
        <v>0</v>
      </c>
      <c r="O76" s="164">
        <v>2</v>
      </c>
      <c r="AA76" s="142">
        <v>1</v>
      </c>
      <c r="AB76" s="142">
        <v>1</v>
      </c>
      <c r="AC76" s="142">
        <v>1</v>
      </c>
      <c r="AZ76" s="142">
        <v>1</v>
      </c>
      <c r="BA76" s="142">
        <f>IF(AZ76=1,G76,0)</f>
        <v>0</v>
      </c>
      <c r="BB76" s="142">
        <f>IF(AZ76=2,G76,0)</f>
        <v>0</v>
      </c>
      <c r="BC76" s="142">
        <f>IF(AZ76=3,G76,0)</f>
        <v>0</v>
      </c>
      <c r="BD76" s="142">
        <f>IF(AZ76=4,G76,0)</f>
        <v>0</v>
      </c>
      <c r="BE76" s="142">
        <f>IF(AZ76=5,G76,0)</f>
        <v>0</v>
      </c>
      <c r="CA76" s="171">
        <v>1</v>
      </c>
      <c r="CB76" s="171">
        <v>1</v>
      </c>
      <c r="CZ76" s="142">
        <v>5.0000000000000001E-4</v>
      </c>
    </row>
    <row r="77" spans="1:104">
      <c r="A77" s="172"/>
      <c r="B77" s="174"/>
      <c r="C77" s="229" t="s">
        <v>170</v>
      </c>
      <c r="D77" s="230"/>
      <c r="E77" s="175">
        <v>19.2</v>
      </c>
      <c r="F77" s="176"/>
      <c r="G77" s="177"/>
      <c r="M77" s="173" t="s">
        <v>170</v>
      </c>
      <c r="O77" s="164"/>
    </row>
    <row r="78" spans="1:104">
      <c r="A78" s="172"/>
      <c r="B78" s="174"/>
      <c r="C78" s="229" t="s">
        <v>171</v>
      </c>
      <c r="D78" s="230"/>
      <c r="E78" s="175">
        <v>2.88</v>
      </c>
      <c r="F78" s="176"/>
      <c r="G78" s="177"/>
      <c r="M78" s="173" t="s">
        <v>171</v>
      </c>
      <c r="O78" s="164"/>
    </row>
    <row r="79" spans="1:104">
      <c r="A79" s="178"/>
      <c r="B79" s="179" t="s">
        <v>75</v>
      </c>
      <c r="C79" s="180" t="str">
        <f>CONCATENATE(B51," ",C51)</f>
        <v>63 Podlahy a podlahové konstrukce</v>
      </c>
      <c r="D79" s="181"/>
      <c r="E79" s="182"/>
      <c r="F79" s="183"/>
      <c r="G79" s="184">
        <f>SUM(G51:G78)</f>
        <v>0</v>
      </c>
      <c r="O79" s="164">
        <v>4</v>
      </c>
      <c r="BA79" s="185">
        <f>SUM(BA51:BA78)</f>
        <v>0</v>
      </c>
      <c r="BB79" s="185">
        <f>SUM(BB51:BB78)</f>
        <v>0</v>
      </c>
      <c r="BC79" s="185">
        <f>SUM(BC51:BC78)</f>
        <v>0</v>
      </c>
      <c r="BD79" s="185">
        <f>SUM(BD51:BD78)</f>
        <v>0</v>
      </c>
      <c r="BE79" s="185">
        <f>SUM(BE51:BE78)</f>
        <v>0</v>
      </c>
    </row>
    <row r="80" spans="1:104">
      <c r="A80" s="157" t="s">
        <v>74</v>
      </c>
      <c r="B80" s="158" t="s">
        <v>172</v>
      </c>
      <c r="C80" s="159" t="s">
        <v>173</v>
      </c>
      <c r="D80" s="160"/>
      <c r="E80" s="161"/>
      <c r="F80" s="161"/>
      <c r="G80" s="162"/>
      <c r="H80" s="163"/>
      <c r="I80" s="163"/>
      <c r="O80" s="164">
        <v>1</v>
      </c>
    </row>
    <row r="81" spans="1:104">
      <c r="A81" s="165">
        <v>19</v>
      </c>
      <c r="B81" s="166" t="s">
        <v>174</v>
      </c>
      <c r="C81" s="167" t="s">
        <v>175</v>
      </c>
      <c r="D81" s="168" t="s">
        <v>86</v>
      </c>
      <c r="E81" s="169">
        <v>5</v>
      </c>
      <c r="F81" s="200"/>
      <c r="G81" s="170">
        <f>E81*F81</f>
        <v>0</v>
      </c>
      <c r="O81" s="164">
        <v>2</v>
      </c>
      <c r="AA81" s="142">
        <v>1</v>
      </c>
      <c r="AB81" s="142">
        <v>1</v>
      </c>
      <c r="AC81" s="142">
        <v>1</v>
      </c>
      <c r="AZ81" s="142">
        <v>1</v>
      </c>
      <c r="BA81" s="142">
        <f>IF(AZ81=1,G81,0)</f>
        <v>0</v>
      </c>
      <c r="BB81" s="142">
        <f>IF(AZ81=2,G81,0)</f>
        <v>0</v>
      </c>
      <c r="BC81" s="142">
        <f>IF(AZ81=3,G81,0)</f>
        <v>0</v>
      </c>
      <c r="BD81" s="142">
        <f>IF(AZ81=4,G81,0)</f>
        <v>0</v>
      </c>
      <c r="BE81" s="142">
        <f>IF(AZ81=5,G81,0)</f>
        <v>0</v>
      </c>
      <c r="CA81" s="171">
        <v>1</v>
      </c>
      <c r="CB81" s="171">
        <v>1</v>
      </c>
      <c r="CZ81" s="142">
        <v>5.4109999999999998E-2</v>
      </c>
    </row>
    <row r="82" spans="1:104">
      <c r="A82" s="172"/>
      <c r="B82" s="174"/>
      <c r="C82" s="229" t="s">
        <v>176</v>
      </c>
      <c r="D82" s="230"/>
      <c r="E82" s="175">
        <v>5</v>
      </c>
      <c r="F82" s="176"/>
      <c r="G82" s="177"/>
      <c r="M82" s="173" t="s">
        <v>176</v>
      </c>
      <c r="O82" s="164"/>
    </row>
    <row r="83" spans="1:104" ht="20.399999999999999">
      <c r="A83" s="165">
        <v>20</v>
      </c>
      <c r="B83" s="166" t="s">
        <v>177</v>
      </c>
      <c r="C83" s="167" t="s">
        <v>178</v>
      </c>
      <c r="D83" s="168" t="s">
        <v>114</v>
      </c>
      <c r="E83" s="169">
        <v>1.9</v>
      </c>
      <c r="F83" s="200"/>
      <c r="G83" s="170">
        <f>E83*F83</f>
        <v>0</v>
      </c>
      <c r="O83" s="164">
        <v>2</v>
      </c>
      <c r="AA83" s="142">
        <v>1</v>
      </c>
      <c r="AB83" s="142">
        <v>1</v>
      </c>
      <c r="AC83" s="142">
        <v>1</v>
      </c>
      <c r="AZ83" s="142">
        <v>1</v>
      </c>
      <c r="BA83" s="142">
        <f>IF(AZ83=1,G83,0)</f>
        <v>0</v>
      </c>
      <c r="BB83" s="142">
        <f>IF(AZ83=2,G83,0)</f>
        <v>0</v>
      </c>
      <c r="BC83" s="142">
        <f>IF(AZ83=3,G83,0)</f>
        <v>0</v>
      </c>
      <c r="BD83" s="142">
        <f>IF(AZ83=4,G83,0)</f>
        <v>0</v>
      </c>
      <c r="BE83" s="142">
        <f>IF(AZ83=5,G83,0)</f>
        <v>0</v>
      </c>
      <c r="CA83" s="171">
        <v>1</v>
      </c>
      <c r="CB83" s="171">
        <v>1</v>
      </c>
      <c r="CZ83" s="142">
        <v>5.5100000000000001E-3</v>
      </c>
    </row>
    <row r="84" spans="1:104">
      <c r="A84" s="172"/>
      <c r="B84" s="174"/>
      <c r="C84" s="229" t="s">
        <v>179</v>
      </c>
      <c r="D84" s="230"/>
      <c r="E84" s="175">
        <v>1.9</v>
      </c>
      <c r="F84" s="176"/>
      <c r="G84" s="177"/>
      <c r="M84" s="173" t="s">
        <v>179</v>
      </c>
      <c r="O84" s="164"/>
    </row>
    <row r="85" spans="1:104">
      <c r="A85" s="165">
        <v>21</v>
      </c>
      <c r="B85" s="166" t="s">
        <v>180</v>
      </c>
      <c r="C85" s="167" t="s">
        <v>181</v>
      </c>
      <c r="D85" s="168" t="s">
        <v>86</v>
      </c>
      <c r="E85" s="169">
        <v>5</v>
      </c>
      <c r="F85" s="200"/>
      <c r="G85" s="170">
        <f>E85*F85</f>
        <v>0</v>
      </c>
      <c r="O85" s="164">
        <v>2</v>
      </c>
      <c r="AA85" s="142">
        <v>3</v>
      </c>
      <c r="AB85" s="142">
        <v>1</v>
      </c>
      <c r="AC85" s="142">
        <v>553310031</v>
      </c>
      <c r="AZ85" s="142">
        <v>1</v>
      </c>
      <c r="BA85" s="142">
        <f>IF(AZ85=1,G85,0)</f>
        <v>0</v>
      </c>
      <c r="BB85" s="142">
        <f>IF(AZ85=2,G85,0)</f>
        <v>0</v>
      </c>
      <c r="BC85" s="142">
        <f>IF(AZ85=3,G85,0)</f>
        <v>0</v>
      </c>
      <c r="BD85" s="142">
        <f>IF(AZ85=4,G85,0)</f>
        <v>0</v>
      </c>
      <c r="BE85" s="142">
        <f>IF(AZ85=5,G85,0)</f>
        <v>0</v>
      </c>
      <c r="CA85" s="171">
        <v>3</v>
      </c>
      <c r="CB85" s="171">
        <v>1</v>
      </c>
      <c r="CZ85" s="142">
        <v>1.7500000000000002E-2</v>
      </c>
    </row>
    <row r="86" spans="1:104">
      <c r="A86" s="178"/>
      <c r="B86" s="179" t="s">
        <v>75</v>
      </c>
      <c r="C86" s="180" t="str">
        <f>CONCATENATE(B80," ",C80)</f>
        <v>64 Výplně otvorů</v>
      </c>
      <c r="D86" s="181"/>
      <c r="E86" s="182"/>
      <c r="F86" s="183"/>
      <c r="G86" s="184">
        <f>SUM(G80:G85)</f>
        <v>0</v>
      </c>
      <c r="O86" s="164">
        <v>4</v>
      </c>
      <c r="BA86" s="185">
        <f>SUM(BA80:BA85)</f>
        <v>0</v>
      </c>
      <c r="BB86" s="185">
        <f>SUM(BB80:BB85)</f>
        <v>0</v>
      </c>
      <c r="BC86" s="185">
        <f>SUM(BC80:BC85)</f>
        <v>0</v>
      </c>
      <c r="BD86" s="185">
        <f>SUM(BD80:BD85)</f>
        <v>0</v>
      </c>
      <c r="BE86" s="185">
        <f>SUM(BE80:BE85)</f>
        <v>0</v>
      </c>
    </row>
    <row r="87" spans="1:104">
      <c r="A87" s="157" t="s">
        <v>74</v>
      </c>
      <c r="B87" s="158" t="s">
        <v>182</v>
      </c>
      <c r="C87" s="159" t="s">
        <v>183</v>
      </c>
      <c r="D87" s="160"/>
      <c r="E87" s="161"/>
      <c r="F87" s="161"/>
      <c r="G87" s="162"/>
      <c r="H87" s="163"/>
      <c r="I87" s="163"/>
      <c r="O87" s="164">
        <v>1</v>
      </c>
    </row>
    <row r="88" spans="1:104">
      <c r="A88" s="165">
        <v>22</v>
      </c>
      <c r="B88" s="166" t="s">
        <v>184</v>
      </c>
      <c r="C88" s="167" t="s">
        <v>185</v>
      </c>
      <c r="D88" s="168" t="s">
        <v>82</v>
      </c>
      <c r="E88" s="169">
        <v>27.273700000000002</v>
      </c>
      <c r="F88" s="200"/>
      <c r="G88" s="170">
        <f>E88*F88</f>
        <v>0</v>
      </c>
      <c r="O88" s="164">
        <v>2</v>
      </c>
      <c r="AA88" s="142">
        <v>1</v>
      </c>
      <c r="AB88" s="142">
        <v>1</v>
      </c>
      <c r="AC88" s="142">
        <v>1</v>
      </c>
      <c r="AZ88" s="142">
        <v>1</v>
      </c>
      <c r="BA88" s="142">
        <f>IF(AZ88=1,G88,0)</f>
        <v>0</v>
      </c>
      <c r="BB88" s="142">
        <f>IF(AZ88=2,G88,0)</f>
        <v>0</v>
      </c>
      <c r="BC88" s="142">
        <f>IF(AZ88=3,G88,0)</f>
        <v>0</v>
      </c>
      <c r="BD88" s="142">
        <f>IF(AZ88=4,G88,0)</f>
        <v>0</v>
      </c>
      <c r="BE88" s="142">
        <f>IF(AZ88=5,G88,0)</f>
        <v>0</v>
      </c>
      <c r="CA88" s="171">
        <v>1</v>
      </c>
      <c r="CB88" s="171">
        <v>1</v>
      </c>
      <c r="CZ88" s="142">
        <v>1.2099999999999999E-3</v>
      </c>
    </row>
    <row r="89" spans="1:104">
      <c r="A89" s="172"/>
      <c r="B89" s="174"/>
      <c r="C89" s="229" t="s">
        <v>186</v>
      </c>
      <c r="D89" s="230"/>
      <c r="E89" s="175">
        <v>0</v>
      </c>
      <c r="F89" s="176"/>
      <c r="G89" s="177"/>
      <c r="M89" s="173" t="s">
        <v>186</v>
      </c>
      <c r="O89" s="164"/>
    </row>
    <row r="90" spans="1:104">
      <c r="A90" s="172"/>
      <c r="B90" s="174"/>
      <c r="C90" s="229" t="s">
        <v>91</v>
      </c>
      <c r="D90" s="230"/>
      <c r="E90" s="175">
        <v>2.625</v>
      </c>
      <c r="F90" s="176"/>
      <c r="G90" s="177"/>
      <c r="M90" s="173" t="s">
        <v>91</v>
      </c>
      <c r="O90" s="164"/>
    </row>
    <row r="91" spans="1:104">
      <c r="A91" s="172"/>
      <c r="B91" s="174"/>
      <c r="C91" s="229" t="s">
        <v>92</v>
      </c>
      <c r="D91" s="230"/>
      <c r="E91" s="175">
        <v>2.7</v>
      </c>
      <c r="F91" s="176"/>
      <c r="G91" s="177"/>
      <c r="M91" s="173" t="s">
        <v>92</v>
      </c>
      <c r="O91" s="164"/>
    </row>
    <row r="92" spans="1:104">
      <c r="A92" s="172"/>
      <c r="B92" s="174"/>
      <c r="C92" s="229" t="s">
        <v>93</v>
      </c>
      <c r="D92" s="230"/>
      <c r="E92" s="175">
        <v>8.9375</v>
      </c>
      <c r="F92" s="176"/>
      <c r="G92" s="177"/>
      <c r="M92" s="173" t="s">
        <v>93</v>
      </c>
      <c r="O92" s="164"/>
    </row>
    <row r="93" spans="1:104">
      <c r="A93" s="172"/>
      <c r="B93" s="174"/>
      <c r="C93" s="229" t="s">
        <v>94</v>
      </c>
      <c r="D93" s="230"/>
      <c r="E93" s="175">
        <v>10.811199999999999</v>
      </c>
      <c r="F93" s="176"/>
      <c r="G93" s="177"/>
      <c r="M93" s="173" t="s">
        <v>94</v>
      </c>
      <c r="O93" s="164"/>
    </row>
    <row r="94" spans="1:104">
      <c r="A94" s="172"/>
      <c r="B94" s="174"/>
      <c r="C94" s="229" t="s">
        <v>95</v>
      </c>
      <c r="D94" s="230"/>
      <c r="E94" s="175">
        <v>2.2000000000000002</v>
      </c>
      <c r="F94" s="176"/>
      <c r="G94" s="177"/>
      <c r="M94" s="173" t="s">
        <v>95</v>
      </c>
      <c r="O94" s="164"/>
    </row>
    <row r="95" spans="1:104">
      <c r="A95" s="178"/>
      <c r="B95" s="179" t="s">
        <v>75</v>
      </c>
      <c r="C95" s="180" t="str">
        <f>CONCATENATE(B87," ",C87)</f>
        <v>94 Lešení a stavební výtahy</v>
      </c>
      <c r="D95" s="181"/>
      <c r="E95" s="182"/>
      <c r="F95" s="183"/>
      <c r="G95" s="184">
        <f>SUM(G87:G94)</f>
        <v>0</v>
      </c>
      <c r="O95" s="164">
        <v>4</v>
      </c>
      <c r="BA95" s="185">
        <f>SUM(BA87:BA94)</f>
        <v>0</v>
      </c>
      <c r="BB95" s="185">
        <f>SUM(BB87:BB94)</f>
        <v>0</v>
      </c>
      <c r="BC95" s="185">
        <f>SUM(BC87:BC94)</f>
        <v>0</v>
      </c>
      <c r="BD95" s="185">
        <f>SUM(BD87:BD94)</f>
        <v>0</v>
      </c>
      <c r="BE95" s="185">
        <f>SUM(BE87:BE94)</f>
        <v>0</v>
      </c>
    </row>
    <row r="96" spans="1:104">
      <c r="A96" s="157" t="s">
        <v>74</v>
      </c>
      <c r="B96" s="158" t="s">
        <v>187</v>
      </c>
      <c r="C96" s="159" t="s">
        <v>188</v>
      </c>
      <c r="D96" s="160"/>
      <c r="E96" s="161"/>
      <c r="F96" s="161"/>
      <c r="G96" s="162"/>
      <c r="H96" s="163"/>
      <c r="I96" s="163"/>
      <c r="O96" s="164">
        <v>1</v>
      </c>
    </row>
    <row r="97" spans="1:104">
      <c r="A97" s="165">
        <v>23</v>
      </c>
      <c r="B97" s="166" t="s">
        <v>189</v>
      </c>
      <c r="C97" s="167" t="s">
        <v>190</v>
      </c>
      <c r="D97" s="168" t="s">
        <v>82</v>
      </c>
      <c r="E97" s="169">
        <v>26.1187</v>
      </c>
      <c r="F97" s="200"/>
      <c r="G97" s="170">
        <f>E97*F97</f>
        <v>0</v>
      </c>
      <c r="O97" s="164">
        <v>2</v>
      </c>
      <c r="AA97" s="142">
        <v>1</v>
      </c>
      <c r="AB97" s="142">
        <v>1</v>
      </c>
      <c r="AC97" s="142">
        <v>1</v>
      </c>
      <c r="AZ97" s="142">
        <v>1</v>
      </c>
      <c r="BA97" s="142">
        <f>IF(AZ97=1,G97,0)</f>
        <v>0</v>
      </c>
      <c r="BB97" s="142">
        <f>IF(AZ97=2,G97,0)</f>
        <v>0</v>
      </c>
      <c r="BC97" s="142">
        <f>IF(AZ97=3,G97,0)</f>
        <v>0</v>
      </c>
      <c r="BD97" s="142">
        <f>IF(AZ97=4,G97,0)</f>
        <v>0</v>
      </c>
      <c r="BE97" s="142">
        <f>IF(AZ97=5,G97,0)</f>
        <v>0</v>
      </c>
      <c r="CA97" s="171">
        <v>1</v>
      </c>
      <c r="CB97" s="171">
        <v>1</v>
      </c>
      <c r="CZ97" s="142">
        <v>4.0000000000000003E-5</v>
      </c>
    </row>
    <row r="98" spans="1:104">
      <c r="A98" s="172"/>
      <c r="B98" s="174"/>
      <c r="C98" s="229" t="s">
        <v>91</v>
      </c>
      <c r="D98" s="230"/>
      <c r="E98" s="175">
        <v>2.625</v>
      </c>
      <c r="F98" s="176"/>
      <c r="G98" s="177"/>
      <c r="M98" s="173" t="s">
        <v>91</v>
      </c>
      <c r="O98" s="164"/>
    </row>
    <row r="99" spans="1:104">
      <c r="A99" s="172"/>
      <c r="B99" s="174"/>
      <c r="C99" s="229" t="s">
        <v>92</v>
      </c>
      <c r="D99" s="230"/>
      <c r="E99" s="175">
        <v>2.7</v>
      </c>
      <c r="F99" s="176"/>
      <c r="G99" s="177"/>
      <c r="M99" s="173" t="s">
        <v>92</v>
      </c>
      <c r="O99" s="164"/>
    </row>
    <row r="100" spans="1:104">
      <c r="A100" s="172"/>
      <c r="B100" s="174"/>
      <c r="C100" s="229" t="s">
        <v>191</v>
      </c>
      <c r="D100" s="230"/>
      <c r="E100" s="175">
        <v>8.5250000000000004</v>
      </c>
      <c r="F100" s="176"/>
      <c r="G100" s="177"/>
      <c r="M100" s="173" t="s">
        <v>191</v>
      </c>
      <c r="O100" s="164"/>
    </row>
    <row r="101" spans="1:104">
      <c r="A101" s="172"/>
      <c r="B101" s="174"/>
      <c r="C101" s="229" t="s">
        <v>192</v>
      </c>
      <c r="D101" s="230"/>
      <c r="E101" s="175">
        <v>10.0687</v>
      </c>
      <c r="F101" s="176"/>
      <c r="G101" s="177"/>
      <c r="M101" s="173" t="s">
        <v>192</v>
      </c>
      <c r="O101" s="164"/>
    </row>
    <row r="102" spans="1:104">
      <c r="A102" s="172"/>
      <c r="B102" s="174"/>
      <c r="C102" s="229" t="s">
        <v>95</v>
      </c>
      <c r="D102" s="230"/>
      <c r="E102" s="175">
        <v>2.2000000000000002</v>
      </c>
      <c r="F102" s="176"/>
      <c r="G102" s="177"/>
      <c r="M102" s="173" t="s">
        <v>95</v>
      </c>
      <c r="O102" s="164"/>
    </row>
    <row r="103" spans="1:104">
      <c r="A103" s="178"/>
      <c r="B103" s="179" t="s">
        <v>75</v>
      </c>
      <c r="C103" s="180" t="str">
        <f>CONCATENATE(B96," ",C96)</f>
        <v>95 Dokončovací konstrukce na pozemních stavbách</v>
      </c>
      <c r="D103" s="181"/>
      <c r="E103" s="182"/>
      <c r="F103" s="183"/>
      <c r="G103" s="184">
        <f>SUM(G96:G102)</f>
        <v>0</v>
      </c>
      <c r="O103" s="164">
        <v>4</v>
      </c>
      <c r="BA103" s="185">
        <f>SUM(BA96:BA102)</f>
        <v>0</v>
      </c>
      <c r="BB103" s="185">
        <f>SUM(BB96:BB102)</f>
        <v>0</v>
      </c>
      <c r="BC103" s="185">
        <f>SUM(BC96:BC102)</f>
        <v>0</v>
      </c>
      <c r="BD103" s="185">
        <f>SUM(BD96:BD102)</f>
        <v>0</v>
      </c>
      <c r="BE103" s="185">
        <f>SUM(BE96:BE102)</f>
        <v>0</v>
      </c>
    </row>
    <row r="104" spans="1:104">
      <c r="A104" s="157" t="s">
        <v>74</v>
      </c>
      <c r="B104" s="158" t="s">
        <v>193</v>
      </c>
      <c r="C104" s="159" t="s">
        <v>194</v>
      </c>
      <c r="D104" s="160"/>
      <c r="E104" s="161"/>
      <c r="F104" s="161"/>
      <c r="G104" s="162"/>
      <c r="H104" s="163"/>
      <c r="I104" s="163"/>
      <c r="O104" s="164">
        <v>1</v>
      </c>
    </row>
    <row r="105" spans="1:104">
      <c r="A105" s="165">
        <v>24</v>
      </c>
      <c r="B105" s="166" t="s">
        <v>195</v>
      </c>
      <c r="C105" s="167" t="s">
        <v>196</v>
      </c>
      <c r="D105" s="168" t="s">
        <v>82</v>
      </c>
      <c r="E105" s="169">
        <v>7.8</v>
      </c>
      <c r="F105" s="200"/>
      <c r="G105" s="170">
        <f>E105*F105</f>
        <v>0</v>
      </c>
      <c r="O105" s="164">
        <v>2</v>
      </c>
      <c r="AA105" s="142">
        <v>1</v>
      </c>
      <c r="AB105" s="142">
        <v>1</v>
      </c>
      <c r="AC105" s="142">
        <v>1</v>
      </c>
      <c r="AZ105" s="142">
        <v>1</v>
      </c>
      <c r="BA105" s="142">
        <f>IF(AZ105=1,G105,0)</f>
        <v>0</v>
      </c>
      <c r="BB105" s="142">
        <f>IF(AZ105=2,G105,0)</f>
        <v>0</v>
      </c>
      <c r="BC105" s="142">
        <f>IF(AZ105=3,G105,0)</f>
        <v>0</v>
      </c>
      <c r="BD105" s="142">
        <f>IF(AZ105=4,G105,0)</f>
        <v>0</v>
      </c>
      <c r="BE105" s="142">
        <f>IF(AZ105=5,G105,0)</f>
        <v>0</v>
      </c>
      <c r="CA105" s="171">
        <v>1</v>
      </c>
      <c r="CB105" s="171">
        <v>1</v>
      </c>
      <c r="CZ105" s="142">
        <v>6.7000000000000002E-4</v>
      </c>
    </row>
    <row r="106" spans="1:104">
      <c r="A106" s="172"/>
      <c r="B106" s="174"/>
      <c r="C106" s="229" t="s">
        <v>197</v>
      </c>
      <c r="D106" s="230"/>
      <c r="E106" s="175">
        <v>7.8</v>
      </c>
      <c r="F106" s="176"/>
      <c r="G106" s="177"/>
      <c r="M106" s="173" t="s">
        <v>197</v>
      </c>
      <c r="O106" s="164"/>
    </row>
    <row r="107" spans="1:104" ht="20.399999999999999">
      <c r="A107" s="165">
        <v>25</v>
      </c>
      <c r="B107" s="166" t="s">
        <v>198</v>
      </c>
      <c r="C107" s="167" t="s">
        <v>199</v>
      </c>
      <c r="D107" s="168" t="s">
        <v>82</v>
      </c>
      <c r="E107" s="169">
        <v>26.1187</v>
      </c>
      <c r="F107" s="200"/>
      <c r="G107" s="170">
        <f>E107*F107</f>
        <v>0</v>
      </c>
      <c r="O107" s="164">
        <v>2</v>
      </c>
      <c r="AA107" s="142">
        <v>1</v>
      </c>
      <c r="AB107" s="142">
        <v>1</v>
      </c>
      <c r="AC107" s="142">
        <v>1</v>
      </c>
      <c r="AZ107" s="142">
        <v>1</v>
      </c>
      <c r="BA107" s="142">
        <f>IF(AZ107=1,G107,0)</f>
        <v>0</v>
      </c>
      <c r="BB107" s="142">
        <f>IF(AZ107=2,G107,0)</f>
        <v>0</v>
      </c>
      <c r="BC107" s="142">
        <f>IF(AZ107=3,G107,0)</f>
        <v>0</v>
      </c>
      <c r="BD107" s="142">
        <f>IF(AZ107=4,G107,0)</f>
        <v>0</v>
      </c>
      <c r="BE107" s="142">
        <f>IF(AZ107=5,G107,0)</f>
        <v>0</v>
      </c>
      <c r="CA107" s="171">
        <v>1</v>
      </c>
      <c r="CB107" s="171">
        <v>1</v>
      </c>
      <c r="CZ107" s="142">
        <v>0</v>
      </c>
    </row>
    <row r="108" spans="1:104">
      <c r="A108" s="172"/>
      <c r="B108" s="174"/>
      <c r="C108" s="229" t="s">
        <v>200</v>
      </c>
      <c r="D108" s="230"/>
      <c r="E108" s="175">
        <v>0</v>
      </c>
      <c r="F108" s="176"/>
      <c r="G108" s="177"/>
      <c r="M108" s="173" t="s">
        <v>200</v>
      </c>
      <c r="O108" s="164"/>
    </row>
    <row r="109" spans="1:104">
      <c r="A109" s="172"/>
      <c r="B109" s="174"/>
      <c r="C109" s="229" t="s">
        <v>91</v>
      </c>
      <c r="D109" s="230"/>
      <c r="E109" s="175">
        <v>2.625</v>
      </c>
      <c r="F109" s="176"/>
      <c r="G109" s="177"/>
      <c r="M109" s="173" t="s">
        <v>91</v>
      </c>
      <c r="O109" s="164"/>
    </row>
    <row r="110" spans="1:104">
      <c r="A110" s="172"/>
      <c r="B110" s="174"/>
      <c r="C110" s="229" t="s">
        <v>92</v>
      </c>
      <c r="D110" s="230"/>
      <c r="E110" s="175">
        <v>2.7</v>
      </c>
      <c r="F110" s="176"/>
      <c r="G110" s="177"/>
      <c r="M110" s="173" t="s">
        <v>92</v>
      </c>
      <c r="O110" s="164"/>
    </row>
    <row r="111" spans="1:104">
      <c r="A111" s="172"/>
      <c r="B111" s="174"/>
      <c r="C111" s="229" t="s">
        <v>191</v>
      </c>
      <c r="D111" s="230"/>
      <c r="E111" s="175">
        <v>8.5250000000000004</v>
      </c>
      <c r="F111" s="176"/>
      <c r="G111" s="177"/>
      <c r="M111" s="173" t="s">
        <v>191</v>
      </c>
      <c r="O111" s="164"/>
    </row>
    <row r="112" spans="1:104">
      <c r="A112" s="172"/>
      <c r="B112" s="174"/>
      <c r="C112" s="229" t="s">
        <v>192</v>
      </c>
      <c r="D112" s="230"/>
      <c r="E112" s="175">
        <v>10.0687</v>
      </c>
      <c r="F112" s="176"/>
      <c r="G112" s="177"/>
      <c r="M112" s="173" t="s">
        <v>192</v>
      </c>
      <c r="O112" s="164"/>
    </row>
    <row r="113" spans="1:104">
      <c r="A113" s="172"/>
      <c r="B113" s="174"/>
      <c r="C113" s="229" t="s">
        <v>95</v>
      </c>
      <c r="D113" s="230"/>
      <c r="E113" s="175">
        <v>2.2000000000000002</v>
      </c>
      <c r="F113" s="176"/>
      <c r="G113" s="177"/>
      <c r="M113" s="173" t="s">
        <v>95</v>
      </c>
      <c r="O113" s="164"/>
    </row>
    <row r="114" spans="1:104">
      <c r="A114" s="165">
        <v>26</v>
      </c>
      <c r="B114" s="166" t="s">
        <v>201</v>
      </c>
      <c r="C114" s="167" t="s">
        <v>202</v>
      </c>
      <c r="D114" s="168" t="s">
        <v>82</v>
      </c>
      <c r="E114" s="169">
        <v>3.75</v>
      </c>
      <c r="F114" s="200"/>
      <c r="G114" s="170">
        <f>E114*F114</f>
        <v>0</v>
      </c>
      <c r="O114" s="164">
        <v>2</v>
      </c>
      <c r="AA114" s="142">
        <v>1</v>
      </c>
      <c r="AB114" s="142">
        <v>1</v>
      </c>
      <c r="AC114" s="142">
        <v>1</v>
      </c>
      <c r="AZ114" s="142">
        <v>1</v>
      </c>
      <c r="BA114" s="142">
        <f>IF(AZ114=1,G114,0)</f>
        <v>0</v>
      </c>
      <c r="BB114" s="142">
        <f>IF(AZ114=2,G114,0)</f>
        <v>0</v>
      </c>
      <c r="BC114" s="142">
        <f>IF(AZ114=3,G114,0)</f>
        <v>0</v>
      </c>
      <c r="BD114" s="142">
        <f>IF(AZ114=4,G114,0)</f>
        <v>0</v>
      </c>
      <c r="BE114" s="142">
        <f>IF(AZ114=5,G114,0)</f>
        <v>0</v>
      </c>
      <c r="CA114" s="171">
        <v>1</v>
      </c>
      <c r="CB114" s="171">
        <v>1</v>
      </c>
      <c r="CZ114" s="142">
        <v>0</v>
      </c>
    </row>
    <row r="115" spans="1:104">
      <c r="A115" s="172"/>
      <c r="B115" s="174"/>
      <c r="C115" s="229" t="s">
        <v>203</v>
      </c>
      <c r="D115" s="230"/>
      <c r="E115" s="175">
        <v>0</v>
      </c>
      <c r="F115" s="176"/>
      <c r="G115" s="177"/>
      <c r="M115" s="173" t="s">
        <v>203</v>
      </c>
      <c r="O115" s="164"/>
    </row>
    <row r="116" spans="1:104">
      <c r="A116" s="172"/>
      <c r="B116" s="174"/>
      <c r="C116" s="229" t="s">
        <v>204</v>
      </c>
      <c r="D116" s="230"/>
      <c r="E116" s="175">
        <v>3.75</v>
      </c>
      <c r="F116" s="176"/>
      <c r="G116" s="177"/>
      <c r="M116" s="173" t="s">
        <v>204</v>
      </c>
      <c r="O116" s="164"/>
    </row>
    <row r="117" spans="1:104">
      <c r="A117" s="165">
        <v>27</v>
      </c>
      <c r="B117" s="166" t="s">
        <v>205</v>
      </c>
      <c r="C117" s="167" t="s">
        <v>206</v>
      </c>
      <c r="D117" s="168" t="s">
        <v>86</v>
      </c>
      <c r="E117" s="169">
        <v>5</v>
      </c>
      <c r="F117" s="200"/>
      <c r="G117" s="170">
        <f>E117*F117</f>
        <v>0</v>
      </c>
      <c r="O117" s="164">
        <v>2</v>
      </c>
      <c r="AA117" s="142">
        <v>1</v>
      </c>
      <c r="AB117" s="142">
        <v>1</v>
      </c>
      <c r="AC117" s="142">
        <v>1</v>
      </c>
      <c r="AZ117" s="142">
        <v>1</v>
      </c>
      <c r="BA117" s="142">
        <f>IF(AZ117=1,G117,0)</f>
        <v>0</v>
      </c>
      <c r="BB117" s="142">
        <f>IF(AZ117=2,G117,0)</f>
        <v>0</v>
      </c>
      <c r="BC117" s="142">
        <f>IF(AZ117=3,G117,0)</f>
        <v>0</v>
      </c>
      <c r="BD117" s="142">
        <f>IF(AZ117=4,G117,0)</f>
        <v>0</v>
      </c>
      <c r="BE117" s="142">
        <f>IF(AZ117=5,G117,0)</f>
        <v>0</v>
      </c>
      <c r="CA117" s="171">
        <v>1</v>
      </c>
      <c r="CB117" s="171">
        <v>1</v>
      </c>
      <c r="CZ117" s="142">
        <v>0</v>
      </c>
    </row>
    <row r="118" spans="1:104">
      <c r="A118" s="165">
        <v>28</v>
      </c>
      <c r="B118" s="166" t="s">
        <v>207</v>
      </c>
      <c r="C118" s="167" t="s">
        <v>208</v>
      </c>
      <c r="D118" s="168" t="s">
        <v>82</v>
      </c>
      <c r="E118" s="169">
        <v>8.1999999999999993</v>
      </c>
      <c r="F118" s="200"/>
      <c r="G118" s="170">
        <f>E118*F118</f>
        <v>0</v>
      </c>
      <c r="O118" s="164">
        <v>2</v>
      </c>
      <c r="AA118" s="142">
        <v>1</v>
      </c>
      <c r="AB118" s="142">
        <v>1</v>
      </c>
      <c r="AC118" s="142">
        <v>1</v>
      </c>
      <c r="AZ118" s="142">
        <v>1</v>
      </c>
      <c r="BA118" s="142">
        <f>IF(AZ118=1,G118,0)</f>
        <v>0</v>
      </c>
      <c r="BB118" s="142">
        <f>IF(AZ118=2,G118,0)</f>
        <v>0</v>
      </c>
      <c r="BC118" s="142">
        <f>IF(AZ118=3,G118,0)</f>
        <v>0</v>
      </c>
      <c r="BD118" s="142">
        <f>IF(AZ118=4,G118,0)</f>
        <v>0</v>
      </c>
      <c r="BE118" s="142">
        <f>IF(AZ118=5,G118,0)</f>
        <v>0</v>
      </c>
      <c r="CA118" s="171">
        <v>1</v>
      </c>
      <c r="CB118" s="171">
        <v>1</v>
      </c>
      <c r="CZ118" s="142">
        <v>1.17E-3</v>
      </c>
    </row>
    <row r="119" spans="1:104">
      <c r="A119" s="172"/>
      <c r="B119" s="174"/>
      <c r="C119" s="229" t="s">
        <v>209</v>
      </c>
      <c r="D119" s="230"/>
      <c r="E119" s="175">
        <v>8.1999999999999993</v>
      </c>
      <c r="F119" s="176"/>
      <c r="G119" s="177"/>
      <c r="M119" s="173" t="s">
        <v>209</v>
      </c>
      <c r="O119" s="164"/>
    </row>
    <row r="120" spans="1:104">
      <c r="A120" s="165">
        <v>29</v>
      </c>
      <c r="B120" s="166" t="s">
        <v>210</v>
      </c>
      <c r="C120" s="167" t="s">
        <v>211</v>
      </c>
      <c r="D120" s="168" t="s">
        <v>114</v>
      </c>
      <c r="E120" s="169">
        <v>60</v>
      </c>
      <c r="F120" s="200"/>
      <c r="G120" s="170">
        <f>E120*F120</f>
        <v>0</v>
      </c>
      <c r="O120" s="164">
        <v>2</v>
      </c>
      <c r="AA120" s="142">
        <v>1</v>
      </c>
      <c r="AB120" s="142">
        <v>1</v>
      </c>
      <c r="AC120" s="142">
        <v>1</v>
      </c>
      <c r="AZ120" s="142">
        <v>1</v>
      </c>
      <c r="BA120" s="142">
        <f>IF(AZ120=1,G120,0)</f>
        <v>0</v>
      </c>
      <c r="BB120" s="142">
        <f>IF(AZ120=2,G120,0)</f>
        <v>0</v>
      </c>
      <c r="BC120" s="142">
        <f>IF(AZ120=3,G120,0)</f>
        <v>0</v>
      </c>
      <c r="BD120" s="142">
        <f>IF(AZ120=4,G120,0)</f>
        <v>0</v>
      </c>
      <c r="BE120" s="142">
        <f>IF(AZ120=5,G120,0)</f>
        <v>0</v>
      </c>
      <c r="CA120" s="171">
        <v>1</v>
      </c>
      <c r="CB120" s="171">
        <v>1</v>
      </c>
      <c r="CZ120" s="142">
        <v>3.8000000000000002E-4</v>
      </c>
    </row>
    <row r="121" spans="1:104">
      <c r="A121" s="172"/>
      <c r="B121" s="174"/>
      <c r="C121" s="229" t="s">
        <v>212</v>
      </c>
      <c r="D121" s="230"/>
      <c r="E121" s="175">
        <v>60</v>
      </c>
      <c r="F121" s="176"/>
      <c r="G121" s="177"/>
      <c r="M121" s="173" t="s">
        <v>212</v>
      </c>
      <c r="O121" s="164"/>
    </row>
    <row r="122" spans="1:104">
      <c r="A122" s="165">
        <v>30</v>
      </c>
      <c r="B122" s="166" t="s">
        <v>213</v>
      </c>
      <c r="C122" s="167" t="s">
        <v>214</v>
      </c>
      <c r="D122" s="168" t="s">
        <v>215</v>
      </c>
      <c r="E122" s="169">
        <v>1</v>
      </c>
      <c r="F122" s="200"/>
      <c r="G122" s="170">
        <f>E122*F122</f>
        <v>0</v>
      </c>
      <c r="O122" s="164">
        <v>2</v>
      </c>
      <c r="AA122" s="142">
        <v>12</v>
      </c>
      <c r="AB122" s="142">
        <v>0</v>
      </c>
      <c r="AC122" s="142">
        <v>219</v>
      </c>
      <c r="AZ122" s="142">
        <v>1</v>
      </c>
      <c r="BA122" s="142">
        <f>IF(AZ122=1,G122,0)</f>
        <v>0</v>
      </c>
      <c r="BB122" s="142">
        <f>IF(AZ122=2,G122,0)</f>
        <v>0</v>
      </c>
      <c r="BC122" s="142">
        <f>IF(AZ122=3,G122,0)</f>
        <v>0</v>
      </c>
      <c r="BD122" s="142">
        <f>IF(AZ122=4,G122,0)</f>
        <v>0</v>
      </c>
      <c r="BE122" s="142">
        <f>IF(AZ122=5,G122,0)</f>
        <v>0</v>
      </c>
      <c r="CA122" s="171">
        <v>12</v>
      </c>
      <c r="CB122" s="171">
        <v>0</v>
      </c>
      <c r="CZ122" s="142">
        <v>5.0000000000000001E-3</v>
      </c>
    </row>
    <row r="123" spans="1:104">
      <c r="A123" s="172"/>
      <c r="B123" s="174"/>
      <c r="C123" s="229" t="s">
        <v>216</v>
      </c>
      <c r="D123" s="230"/>
      <c r="E123" s="175">
        <v>0</v>
      </c>
      <c r="F123" s="176"/>
      <c r="G123" s="177"/>
      <c r="M123" s="173" t="s">
        <v>216</v>
      </c>
      <c r="O123" s="164"/>
    </row>
    <row r="124" spans="1:104">
      <c r="A124" s="172"/>
      <c r="B124" s="174"/>
      <c r="C124" s="229" t="s">
        <v>217</v>
      </c>
      <c r="D124" s="230"/>
      <c r="E124" s="175">
        <v>1</v>
      </c>
      <c r="F124" s="176"/>
      <c r="G124" s="177"/>
      <c r="M124" s="173" t="s">
        <v>217</v>
      </c>
      <c r="O124" s="164"/>
    </row>
    <row r="125" spans="1:104">
      <c r="A125" s="178"/>
      <c r="B125" s="179" t="s">
        <v>75</v>
      </c>
      <c r="C125" s="180" t="str">
        <f>CONCATENATE(B104," ",C104)</f>
        <v>96 Bourání konstrukcí</v>
      </c>
      <c r="D125" s="181"/>
      <c r="E125" s="182"/>
      <c r="F125" s="183"/>
      <c r="G125" s="184">
        <f>SUM(G104:G124)</f>
        <v>0</v>
      </c>
      <c r="O125" s="164">
        <v>4</v>
      </c>
      <c r="BA125" s="185">
        <f>SUM(BA104:BA124)</f>
        <v>0</v>
      </c>
      <c r="BB125" s="185">
        <f>SUM(BB104:BB124)</f>
        <v>0</v>
      </c>
      <c r="BC125" s="185">
        <f>SUM(BC104:BC124)</f>
        <v>0</v>
      </c>
      <c r="BD125" s="185">
        <f>SUM(BD104:BD124)</f>
        <v>0</v>
      </c>
      <c r="BE125" s="185">
        <f>SUM(BE104:BE124)</f>
        <v>0</v>
      </c>
    </row>
    <row r="126" spans="1:104">
      <c r="A126" s="157" t="s">
        <v>74</v>
      </c>
      <c r="B126" s="158" t="s">
        <v>218</v>
      </c>
      <c r="C126" s="159" t="s">
        <v>219</v>
      </c>
      <c r="D126" s="160"/>
      <c r="E126" s="161"/>
      <c r="F126" s="161"/>
      <c r="G126" s="162"/>
      <c r="H126" s="163"/>
      <c r="I126" s="163"/>
      <c r="O126" s="164">
        <v>1</v>
      </c>
    </row>
    <row r="127" spans="1:104">
      <c r="A127" s="165">
        <v>31</v>
      </c>
      <c r="B127" s="166" t="s">
        <v>220</v>
      </c>
      <c r="C127" s="167" t="s">
        <v>221</v>
      </c>
      <c r="D127" s="168" t="s">
        <v>86</v>
      </c>
      <c r="E127" s="169">
        <v>8</v>
      </c>
      <c r="F127" s="200"/>
      <c r="G127" s="170">
        <f>E127*F127</f>
        <v>0</v>
      </c>
      <c r="O127" s="164">
        <v>2</v>
      </c>
      <c r="AA127" s="142">
        <v>1</v>
      </c>
      <c r="AB127" s="142">
        <v>1</v>
      </c>
      <c r="AC127" s="142">
        <v>1</v>
      </c>
      <c r="AZ127" s="142">
        <v>1</v>
      </c>
      <c r="BA127" s="142">
        <f>IF(AZ127=1,G127,0)</f>
        <v>0</v>
      </c>
      <c r="BB127" s="142">
        <f>IF(AZ127=2,G127,0)</f>
        <v>0</v>
      </c>
      <c r="BC127" s="142">
        <f>IF(AZ127=3,G127,0)</f>
        <v>0</v>
      </c>
      <c r="BD127" s="142">
        <f>IF(AZ127=4,G127,0)</f>
        <v>0</v>
      </c>
      <c r="BE127" s="142">
        <f>IF(AZ127=5,G127,0)</f>
        <v>0</v>
      </c>
      <c r="CA127" s="171">
        <v>1</v>
      </c>
      <c r="CB127" s="171">
        <v>1</v>
      </c>
      <c r="CZ127" s="142">
        <v>0</v>
      </c>
    </row>
    <row r="128" spans="1:104">
      <c r="A128" s="172"/>
      <c r="B128" s="174"/>
      <c r="C128" s="229" t="s">
        <v>222</v>
      </c>
      <c r="D128" s="230"/>
      <c r="E128" s="175">
        <v>0</v>
      </c>
      <c r="F128" s="176"/>
      <c r="G128" s="177"/>
      <c r="M128" s="173" t="s">
        <v>222</v>
      </c>
      <c r="O128" s="164"/>
    </row>
    <row r="129" spans="1:104">
      <c r="A129" s="172"/>
      <c r="B129" s="174"/>
      <c r="C129" s="229" t="s">
        <v>223</v>
      </c>
      <c r="D129" s="230"/>
      <c r="E129" s="175">
        <v>8</v>
      </c>
      <c r="F129" s="176"/>
      <c r="G129" s="177"/>
      <c r="M129" s="173" t="s">
        <v>223</v>
      </c>
      <c r="O129" s="164"/>
    </row>
    <row r="130" spans="1:104">
      <c r="A130" s="165">
        <v>32</v>
      </c>
      <c r="B130" s="166" t="s">
        <v>224</v>
      </c>
      <c r="C130" s="167" t="s">
        <v>225</v>
      </c>
      <c r="D130" s="168" t="s">
        <v>86</v>
      </c>
      <c r="E130" s="169">
        <v>1</v>
      </c>
      <c r="F130" s="200"/>
      <c r="G130" s="170">
        <f>E130*F130</f>
        <v>0</v>
      </c>
      <c r="O130" s="164">
        <v>2</v>
      </c>
      <c r="AA130" s="142">
        <v>1</v>
      </c>
      <c r="AB130" s="142">
        <v>1</v>
      </c>
      <c r="AC130" s="142">
        <v>1</v>
      </c>
      <c r="AZ130" s="142">
        <v>1</v>
      </c>
      <c r="BA130" s="142">
        <f>IF(AZ130=1,G130,0)</f>
        <v>0</v>
      </c>
      <c r="BB130" s="142">
        <f>IF(AZ130=2,G130,0)</f>
        <v>0</v>
      </c>
      <c r="BC130" s="142">
        <f>IF(AZ130=3,G130,0)</f>
        <v>0</v>
      </c>
      <c r="BD130" s="142">
        <f>IF(AZ130=4,G130,0)</f>
        <v>0</v>
      </c>
      <c r="BE130" s="142">
        <f>IF(AZ130=5,G130,0)</f>
        <v>0</v>
      </c>
      <c r="CA130" s="171">
        <v>1</v>
      </c>
      <c r="CB130" s="171">
        <v>1</v>
      </c>
      <c r="CZ130" s="142">
        <v>1.33E-3</v>
      </c>
    </row>
    <row r="131" spans="1:104">
      <c r="A131" s="172"/>
      <c r="B131" s="174"/>
      <c r="C131" s="229" t="s">
        <v>226</v>
      </c>
      <c r="D131" s="230"/>
      <c r="E131" s="175">
        <v>1</v>
      </c>
      <c r="F131" s="176"/>
      <c r="G131" s="177"/>
      <c r="M131" s="173" t="s">
        <v>226</v>
      </c>
      <c r="O131" s="164"/>
    </row>
    <row r="132" spans="1:104">
      <c r="A132" s="165">
        <v>33</v>
      </c>
      <c r="B132" s="166" t="s">
        <v>227</v>
      </c>
      <c r="C132" s="167" t="s">
        <v>228</v>
      </c>
      <c r="D132" s="168" t="s">
        <v>114</v>
      </c>
      <c r="E132" s="169">
        <v>9.43</v>
      </c>
      <c r="F132" s="200"/>
      <c r="G132" s="170">
        <f>E132*F132</f>
        <v>0</v>
      </c>
      <c r="O132" s="164">
        <v>2</v>
      </c>
      <c r="AA132" s="142">
        <v>1</v>
      </c>
      <c r="AB132" s="142">
        <v>1</v>
      </c>
      <c r="AC132" s="142">
        <v>1</v>
      </c>
      <c r="AZ132" s="142">
        <v>1</v>
      </c>
      <c r="BA132" s="142">
        <f>IF(AZ132=1,G132,0)</f>
        <v>0</v>
      </c>
      <c r="BB132" s="142">
        <f>IF(AZ132=2,G132,0)</f>
        <v>0</v>
      </c>
      <c r="BC132" s="142">
        <f>IF(AZ132=3,G132,0)</f>
        <v>0</v>
      </c>
      <c r="BD132" s="142">
        <f>IF(AZ132=4,G132,0)</f>
        <v>0</v>
      </c>
      <c r="BE132" s="142">
        <f>IF(AZ132=5,G132,0)</f>
        <v>0</v>
      </c>
      <c r="CA132" s="171">
        <v>1</v>
      </c>
      <c r="CB132" s="171">
        <v>1</v>
      </c>
      <c r="CZ132" s="142">
        <v>0</v>
      </c>
    </row>
    <row r="133" spans="1:104">
      <c r="A133" s="172"/>
      <c r="B133" s="174"/>
      <c r="C133" s="229" t="s">
        <v>229</v>
      </c>
      <c r="D133" s="230"/>
      <c r="E133" s="175">
        <v>0</v>
      </c>
      <c r="F133" s="176"/>
      <c r="G133" s="177"/>
      <c r="M133" s="173" t="s">
        <v>229</v>
      </c>
      <c r="O133" s="164"/>
    </row>
    <row r="134" spans="1:104">
      <c r="A134" s="172"/>
      <c r="B134" s="174"/>
      <c r="C134" s="229" t="s">
        <v>230</v>
      </c>
      <c r="D134" s="230"/>
      <c r="E134" s="175">
        <v>7.08</v>
      </c>
      <c r="F134" s="176"/>
      <c r="G134" s="177"/>
      <c r="M134" s="173" t="s">
        <v>230</v>
      </c>
      <c r="O134" s="164"/>
    </row>
    <row r="135" spans="1:104">
      <c r="A135" s="172"/>
      <c r="B135" s="174"/>
      <c r="C135" s="229" t="s">
        <v>231</v>
      </c>
      <c r="D135" s="230"/>
      <c r="E135" s="175">
        <v>2.35</v>
      </c>
      <c r="F135" s="176"/>
      <c r="G135" s="177"/>
      <c r="M135" s="173" t="s">
        <v>231</v>
      </c>
      <c r="O135" s="164"/>
    </row>
    <row r="136" spans="1:104">
      <c r="A136" s="165">
        <v>34</v>
      </c>
      <c r="B136" s="166" t="s">
        <v>232</v>
      </c>
      <c r="C136" s="167" t="s">
        <v>233</v>
      </c>
      <c r="D136" s="168" t="s">
        <v>86</v>
      </c>
      <c r="E136" s="169">
        <v>4</v>
      </c>
      <c r="F136" s="200"/>
      <c r="G136" s="170">
        <f>E136*F136</f>
        <v>0</v>
      </c>
      <c r="O136" s="164">
        <v>2</v>
      </c>
      <c r="AA136" s="142">
        <v>1</v>
      </c>
      <c r="AB136" s="142">
        <v>1</v>
      </c>
      <c r="AC136" s="142">
        <v>1</v>
      </c>
      <c r="AZ136" s="142">
        <v>1</v>
      </c>
      <c r="BA136" s="142">
        <f>IF(AZ136=1,G136,0)</f>
        <v>0</v>
      </c>
      <c r="BB136" s="142">
        <f>IF(AZ136=2,G136,0)</f>
        <v>0</v>
      </c>
      <c r="BC136" s="142">
        <f>IF(AZ136=3,G136,0)</f>
        <v>0</v>
      </c>
      <c r="BD136" s="142">
        <f>IF(AZ136=4,G136,0)</f>
        <v>0</v>
      </c>
      <c r="BE136" s="142">
        <f>IF(AZ136=5,G136,0)</f>
        <v>0</v>
      </c>
      <c r="CA136" s="171">
        <v>1</v>
      </c>
      <c r="CB136" s="171">
        <v>1</v>
      </c>
      <c r="CZ136" s="142">
        <v>0</v>
      </c>
    </row>
    <row r="137" spans="1:104">
      <c r="A137" s="172"/>
      <c r="B137" s="174"/>
      <c r="C137" s="229" t="s">
        <v>234</v>
      </c>
      <c r="D137" s="230"/>
      <c r="E137" s="175">
        <v>0</v>
      </c>
      <c r="F137" s="176"/>
      <c r="G137" s="177"/>
      <c r="M137" s="173" t="s">
        <v>234</v>
      </c>
      <c r="O137" s="164"/>
    </row>
    <row r="138" spans="1:104">
      <c r="A138" s="172"/>
      <c r="B138" s="174"/>
      <c r="C138" s="229" t="s">
        <v>235</v>
      </c>
      <c r="D138" s="230"/>
      <c r="E138" s="175">
        <v>4</v>
      </c>
      <c r="F138" s="176"/>
      <c r="G138" s="177"/>
      <c r="M138" s="173" t="s">
        <v>235</v>
      </c>
      <c r="O138" s="164"/>
    </row>
    <row r="139" spans="1:104">
      <c r="A139" s="165">
        <v>35</v>
      </c>
      <c r="B139" s="166" t="s">
        <v>236</v>
      </c>
      <c r="C139" s="167" t="s">
        <v>237</v>
      </c>
      <c r="D139" s="168" t="s">
        <v>82</v>
      </c>
      <c r="E139" s="169">
        <v>126.688</v>
      </c>
      <c r="F139" s="200"/>
      <c r="G139" s="170">
        <f>E139*F139</f>
        <v>0</v>
      </c>
      <c r="O139" s="164">
        <v>2</v>
      </c>
      <c r="AA139" s="142">
        <v>1</v>
      </c>
      <c r="AB139" s="142">
        <v>1</v>
      </c>
      <c r="AC139" s="142">
        <v>1</v>
      </c>
      <c r="AZ139" s="142">
        <v>1</v>
      </c>
      <c r="BA139" s="142">
        <f>IF(AZ139=1,G139,0)</f>
        <v>0</v>
      </c>
      <c r="BB139" s="142">
        <f>IF(AZ139=2,G139,0)</f>
        <v>0</v>
      </c>
      <c r="BC139" s="142">
        <f>IF(AZ139=3,G139,0)</f>
        <v>0</v>
      </c>
      <c r="BD139" s="142">
        <f>IF(AZ139=4,G139,0)</f>
        <v>0</v>
      </c>
      <c r="BE139" s="142">
        <f>IF(AZ139=5,G139,0)</f>
        <v>0</v>
      </c>
      <c r="CA139" s="171">
        <v>1</v>
      </c>
      <c r="CB139" s="171">
        <v>1</v>
      </c>
      <c r="CZ139" s="142">
        <v>0</v>
      </c>
    </row>
    <row r="140" spans="1:104">
      <c r="A140" s="172"/>
      <c r="B140" s="174"/>
      <c r="C140" s="229" t="s">
        <v>238</v>
      </c>
      <c r="D140" s="230"/>
      <c r="E140" s="175">
        <v>0</v>
      </c>
      <c r="F140" s="176"/>
      <c r="G140" s="177"/>
      <c r="M140" s="173" t="s">
        <v>238</v>
      </c>
      <c r="O140" s="164"/>
    </row>
    <row r="141" spans="1:104">
      <c r="A141" s="172"/>
      <c r="B141" s="174"/>
      <c r="C141" s="229" t="s">
        <v>121</v>
      </c>
      <c r="D141" s="230"/>
      <c r="E141" s="175">
        <v>19.5</v>
      </c>
      <c r="F141" s="176"/>
      <c r="G141" s="177"/>
      <c r="M141" s="173" t="s">
        <v>121</v>
      </c>
      <c r="O141" s="164"/>
    </row>
    <row r="142" spans="1:104">
      <c r="A142" s="172"/>
      <c r="B142" s="174"/>
      <c r="C142" s="229" t="s">
        <v>122</v>
      </c>
      <c r="D142" s="230"/>
      <c r="E142" s="175">
        <v>19.8</v>
      </c>
      <c r="F142" s="176"/>
      <c r="G142" s="177"/>
      <c r="M142" s="173" t="s">
        <v>122</v>
      </c>
      <c r="O142" s="164"/>
    </row>
    <row r="143" spans="1:104">
      <c r="A143" s="172"/>
      <c r="B143" s="174"/>
      <c r="C143" s="229" t="s">
        <v>123</v>
      </c>
      <c r="D143" s="230"/>
      <c r="E143" s="175">
        <v>36</v>
      </c>
      <c r="F143" s="176"/>
      <c r="G143" s="177"/>
      <c r="M143" s="173" t="s">
        <v>123</v>
      </c>
      <c r="O143" s="164"/>
    </row>
    <row r="144" spans="1:104">
      <c r="A144" s="172"/>
      <c r="B144" s="174"/>
      <c r="C144" s="229" t="s">
        <v>124</v>
      </c>
      <c r="D144" s="230"/>
      <c r="E144" s="175">
        <v>41.988</v>
      </c>
      <c r="F144" s="176"/>
      <c r="G144" s="177"/>
      <c r="M144" s="173" t="s">
        <v>124</v>
      </c>
      <c r="O144" s="164"/>
    </row>
    <row r="145" spans="1:104">
      <c r="A145" s="172"/>
      <c r="B145" s="174"/>
      <c r="C145" s="229" t="s">
        <v>125</v>
      </c>
      <c r="D145" s="230"/>
      <c r="E145" s="175">
        <v>19.2</v>
      </c>
      <c r="F145" s="176"/>
      <c r="G145" s="177"/>
      <c r="M145" s="173" t="s">
        <v>125</v>
      </c>
      <c r="O145" s="164"/>
    </row>
    <row r="146" spans="1:104">
      <c r="A146" s="172"/>
      <c r="B146" s="174"/>
      <c r="C146" s="229" t="s">
        <v>126</v>
      </c>
      <c r="D146" s="230"/>
      <c r="E146" s="175">
        <v>-9.8000000000000007</v>
      </c>
      <c r="F146" s="176"/>
      <c r="G146" s="177"/>
      <c r="M146" s="173" t="s">
        <v>126</v>
      </c>
      <c r="O146" s="164"/>
    </row>
    <row r="147" spans="1:104">
      <c r="A147" s="165">
        <v>36</v>
      </c>
      <c r="B147" s="166" t="s">
        <v>239</v>
      </c>
      <c r="C147" s="167" t="s">
        <v>240</v>
      </c>
      <c r="D147" s="168" t="s">
        <v>82</v>
      </c>
      <c r="E147" s="169">
        <v>81.191999999999993</v>
      </c>
      <c r="F147" s="200"/>
      <c r="G147" s="170">
        <f>E147*F147</f>
        <v>0</v>
      </c>
      <c r="O147" s="164">
        <v>2</v>
      </c>
      <c r="AA147" s="142">
        <v>1</v>
      </c>
      <c r="AB147" s="142">
        <v>1</v>
      </c>
      <c r="AC147" s="142">
        <v>1</v>
      </c>
      <c r="AZ147" s="142">
        <v>1</v>
      </c>
      <c r="BA147" s="142">
        <f>IF(AZ147=1,G147,0)</f>
        <v>0</v>
      </c>
      <c r="BB147" s="142">
        <f>IF(AZ147=2,G147,0)</f>
        <v>0</v>
      </c>
      <c r="BC147" s="142">
        <f>IF(AZ147=3,G147,0)</f>
        <v>0</v>
      </c>
      <c r="BD147" s="142">
        <f>IF(AZ147=4,G147,0)</f>
        <v>0</v>
      </c>
      <c r="BE147" s="142">
        <f>IF(AZ147=5,G147,0)</f>
        <v>0</v>
      </c>
      <c r="CA147" s="171">
        <v>1</v>
      </c>
      <c r="CB147" s="171">
        <v>1</v>
      </c>
      <c r="CZ147" s="142">
        <v>0</v>
      </c>
    </row>
    <row r="148" spans="1:104">
      <c r="A148" s="172"/>
      <c r="B148" s="174"/>
      <c r="C148" s="229" t="s">
        <v>241</v>
      </c>
      <c r="D148" s="230"/>
      <c r="E148" s="175">
        <v>0</v>
      </c>
      <c r="F148" s="176"/>
      <c r="G148" s="177"/>
      <c r="M148" s="173" t="s">
        <v>241</v>
      </c>
      <c r="O148" s="164"/>
    </row>
    <row r="149" spans="1:104">
      <c r="A149" s="172"/>
      <c r="B149" s="174"/>
      <c r="C149" s="229" t="s">
        <v>242</v>
      </c>
      <c r="D149" s="230"/>
      <c r="E149" s="175">
        <v>0</v>
      </c>
      <c r="F149" s="176"/>
      <c r="G149" s="177"/>
      <c r="M149" s="173" t="s">
        <v>242</v>
      </c>
      <c r="O149" s="164"/>
    </row>
    <row r="150" spans="1:104">
      <c r="A150" s="172"/>
      <c r="B150" s="174"/>
      <c r="C150" s="229" t="s">
        <v>243</v>
      </c>
      <c r="D150" s="230"/>
      <c r="E150" s="175">
        <v>13</v>
      </c>
      <c r="F150" s="176"/>
      <c r="G150" s="177"/>
      <c r="M150" s="173" t="s">
        <v>243</v>
      </c>
      <c r="O150" s="164"/>
    </row>
    <row r="151" spans="1:104">
      <c r="A151" s="172"/>
      <c r="B151" s="174"/>
      <c r="C151" s="229" t="s">
        <v>244</v>
      </c>
      <c r="D151" s="230"/>
      <c r="E151" s="175">
        <v>13.2</v>
      </c>
      <c r="F151" s="176"/>
      <c r="G151" s="177"/>
      <c r="M151" s="173" t="s">
        <v>244</v>
      </c>
      <c r="O151" s="164"/>
    </row>
    <row r="152" spans="1:104">
      <c r="A152" s="172"/>
      <c r="B152" s="174"/>
      <c r="C152" s="229" t="s">
        <v>245</v>
      </c>
      <c r="D152" s="230"/>
      <c r="E152" s="175">
        <v>24</v>
      </c>
      <c r="F152" s="176"/>
      <c r="G152" s="177"/>
      <c r="M152" s="173" t="s">
        <v>245</v>
      </c>
      <c r="O152" s="164"/>
    </row>
    <row r="153" spans="1:104">
      <c r="A153" s="172"/>
      <c r="B153" s="174"/>
      <c r="C153" s="229" t="s">
        <v>246</v>
      </c>
      <c r="D153" s="230"/>
      <c r="E153" s="175">
        <v>27.992000000000001</v>
      </c>
      <c r="F153" s="176"/>
      <c r="G153" s="177"/>
      <c r="M153" s="173" t="s">
        <v>246</v>
      </c>
      <c r="O153" s="164"/>
    </row>
    <row r="154" spans="1:104">
      <c r="A154" s="172"/>
      <c r="B154" s="174"/>
      <c r="C154" s="229" t="s">
        <v>247</v>
      </c>
      <c r="D154" s="230"/>
      <c r="E154" s="175">
        <v>12.8</v>
      </c>
      <c r="F154" s="176"/>
      <c r="G154" s="177"/>
      <c r="M154" s="173" t="s">
        <v>247</v>
      </c>
      <c r="O154" s="164"/>
    </row>
    <row r="155" spans="1:104">
      <c r="A155" s="172"/>
      <c r="B155" s="174"/>
      <c r="C155" s="229" t="s">
        <v>126</v>
      </c>
      <c r="D155" s="230"/>
      <c r="E155" s="175">
        <v>-9.8000000000000007</v>
      </c>
      <c r="F155" s="176"/>
      <c r="G155" s="177"/>
      <c r="M155" s="173" t="s">
        <v>126</v>
      </c>
      <c r="O155" s="164"/>
    </row>
    <row r="156" spans="1:104">
      <c r="A156" s="165">
        <v>37</v>
      </c>
      <c r="B156" s="166" t="s">
        <v>248</v>
      </c>
      <c r="C156" s="167" t="s">
        <v>249</v>
      </c>
      <c r="D156" s="168" t="s">
        <v>250</v>
      </c>
      <c r="E156" s="169">
        <v>10</v>
      </c>
      <c r="F156" s="200"/>
      <c r="G156" s="170">
        <f>E156*F156</f>
        <v>0</v>
      </c>
      <c r="O156" s="164">
        <v>2</v>
      </c>
      <c r="AA156" s="142">
        <v>1</v>
      </c>
      <c r="AB156" s="142">
        <v>1</v>
      </c>
      <c r="AC156" s="142">
        <v>1</v>
      </c>
      <c r="AZ156" s="142">
        <v>1</v>
      </c>
      <c r="BA156" s="142">
        <f>IF(AZ156=1,G156,0)</f>
        <v>0</v>
      </c>
      <c r="BB156" s="142">
        <f>IF(AZ156=2,G156,0)</f>
        <v>0</v>
      </c>
      <c r="BC156" s="142">
        <f>IF(AZ156=3,G156,0)</f>
        <v>0</v>
      </c>
      <c r="BD156" s="142">
        <f>IF(AZ156=4,G156,0)</f>
        <v>0</v>
      </c>
      <c r="BE156" s="142">
        <f>IF(AZ156=5,G156,0)</f>
        <v>0</v>
      </c>
      <c r="CA156" s="171">
        <v>1</v>
      </c>
      <c r="CB156" s="171">
        <v>1</v>
      </c>
      <c r="CZ156" s="142">
        <v>0</v>
      </c>
    </row>
    <row r="157" spans="1:104">
      <c r="A157" s="172"/>
      <c r="B157" s="174"/>
      <c r="C157" s="229" t="s">
        <v>251</v>
      </c>
      <c r="D157" s="230"/>
      <c r="E157" s="175">
        <v>10</v>
      </c>
      <c r="F157" s="176"/>
      <c r="G157" s="177"/>
      <c r="M157" s="173" t="s">
        <v>251</v>
      </c>
      <c r="O157" s="164"/>
    </row>
    <row r="158" spans="1:104">
      <c r="A158" s="165">
        <v>38</v>
      </c>
      <c r="B158" s="166" t="s">
        <v>252</v>
      </c>
      <c r="C158" s="167" t="s">
        <v>253</v>
      </c>
      <c r="D158" s="168" t="s">
        <v>144</v>
      </c>
      <c r="E158" s="169">
        <v>11.99587</v>
      </c>
      <c r="F158" s="200"/>
      <c r="G158" s="170">
        <f t="shared" ref="G158:G165" si="0">E158*F158</f>
        <v>0</v>
      </c>
      <c r="O158" s="164">
        <v>2</v>
      </c>
      <c r="AA158" s="142">
        <v>8</v>
      </c>
      <c r="AB158" s="142">
        <v>0</v>
      </c>
      <c r="AC158" s="142">
        <v>3</v>
      </c>
      <c r="AZ158" s="142">
        <v>1</v>
      </c>
      <c r="BA158" s="142">
        <f t="shared" ref="BA158:BA165" si="1">IF(AZ158=1,G158,0)</f>
        <v>0</v>
      </c>
      <c r="BB158" s="142">
        <f t="shared" ref="BB158:BB165" si="2">IF(AZ158=2,G158,0)</f>
        <v>0</v>
      </c>
      <c r="BC158" s="142">
        <f t="shared" ref="BC158:BC165" si="3">IF(AZ158=3,G158,0)</f>
        <v>0</v>
      </c>
      <c r="BD158" s="142">
        <f t="shared" ref="BD158:BD165" si="4">IF(AZ158=4,G158,0)</f>
        <v>0</v>
      </c>
      <c r="BE158" s="142">
        <f t="shared" ref="BE158:BE165" si="5">IF(AZ158=5,G158,0)</f>
        <v>0</v>
      </c>
      <c r="CA158" s="171">
        <v>8</v>
      </c>
      <c r="CB158" s="171">
        <v>0</v>
      </c>
      <c r="CZ158" s="142">
        <v>0</v>
      </c>
    </row>
    <row r="159" spans="1:104">
      <c r="A159" s="165">
        <v>39</v>
      </c>
      <c r="B159" s="166" t="s">
        <v>254</v>
      </c>
      <c r="C159" s="167" t="s">
        <v>255</v>
      </c>
      <c r="D159" s="168" t="s">
        <v>144</v>
      </c>
      <c r="E159" s="169">
        <v>107.96283</v>
      </c>
      <c r="F159" s="200"/>
      <c r="G159" s="170">
        <f t="shared" si="0"/>
        <v>0</v>
      </c>
      <c r="O159" s="164">
        <v>2</v>
      </c>
      <c r="AA159" s="142">
        <v>8</v>
      </c>
      <c r="AB159" s="142">
        <v>0</v>
      </c>
      <c r="AC159" s="142">
        <v>3</v>
      </c>
      <c r="AZ159" s="142">
        <v>1</v>
      </c>
      <c r="BA159" s="142">
        <f t="shared" si="1"/>
        <v>0</v>
      </c>
      <c r="BB159" s="142">
        <f t="shared" si="2"/>
        <v>0</v>
      </c>
      <c r="BC159" s="142">
        <f t="shared" si="3"/>
        <v>0</v>
      </c>
      <c r="BD159" s="142">
        <f t="shared" si="4"/>
        <v>0</v>
      </c>
      <c r="BE159" s="142">
        <f t="shared" si="5"/>
        <v>0</v>
      </c>
      <c r="CA159" s="171">
        <v>8</v>
      </c>
      <c r="CB159" s="171">
        <v>0</v>
      </c>
      <c r="CZ159" s="142">
        <v>0</v>
      </c>
    </row>
    <row r="160" spans="1:104">
      <c r="A160" s="165">
        <v>40</v>
      </c>
      <c r="B160" s="166" t="s">
        <v>256</v>
      </c>
      <c r="C160" s="167" t="s">
        <v>257</v>
      </c>
      <c r="D160" s="168" t="s">
        <v>144</v>
      </c>
      <c r="E160" s="169">
        <v>11.99587</v>
      </c>
      <c r="F160" s="200"/>
      <c r="G160" s="170">
        <f t="shared" si="0"/>
        <v>0</v>
      </c>
      <c r="O160" s="164">
        <v>2</v>
      </c>
      <c r="AA160" s="142">
        <v>8</v>
      </c>
      <c r="AB160" s="142">
        <v>0</v>
      </c>
      <c r="AC160" s="142">
        <v>3</v>
      </c>
      <c r="AZ160" s="142">
        <v>1</v>
      </c>
      <c r="BA160" s="142">
        <f t="shared" si="1"/>
        <v>0</v>
      </c>
      <c r="BB160" s="142">
        <f t="shared" si="2"/>
        <v>0</v>
      </c>
      <c r="BC160" s="142">
        <f t="shared" si="3"/>
        <v>0</v>
      </c>
      <c r="BD160" s="142">
        <f t="shared" si="4"/>
        <v>0</v>
      </c>
      <c r="BE160" s="142">
        <f t="shared" si="5"/>
        <v>0</v>
      </c>
      <c r="CA160" s="171">
        <v>8</v>
      </c>
      <c r="CB160" s="171">
        <v>0</v>
      </c>
      <c r="CZ160" s="142">
        <v>0</v>
      </c>
    </row>
    <row r="161" spans="1:104">
      <c r="A161" s="165">
        <v>41</v>
      </c>
      <c r="B161" s="166" t="s">
        <v>258</v>
      </c>
      <c r="C161" s="167" t="s">
        <v>259</v>
      </c>
      <c r="D161" s="168" t="s">
        <v>144</v>
      </c>
      <c r="E161" s="169">
        <v>35.987609999999997</v>
      </c>
      <c r="F161" s="200"/>
      <c r="G161" s="170">
        <f t="shared" si="0"/>
        <v>0</v>
      </c>
      <c r="O161" s="164">
        <v>2</v>
      </c>
      <c r="AA161" s="142">
        <v>8</v>
      </c>
      <c r="AB161" s="142">
        <v>0</v>
      </c>
      <c r="AC161" s="142">
        <v>3</v>
      </c>
      <c r="AZ161" s="142">
        <v>1</v>
      </c>
      <c r="BA161" s="142">
        <f t="shared" si="1"/>
        <v>0</v>
      </c>
      <c r="BB161" s="142">
        <f t="shared" si="2"/>
        <v>0</v>
      </c>
      <c r="BC161" s="142">
        <f t="shared" si="3"/>
        <v>0</v>
      </c>
      <c r="BD161" s="142">
        <f t="shared" si="4"/>
        <v>0</v>
      </c>
      <c r="BE161" s="142">
        <f t="shared" si="5"/>
        <v>0</v>
      </c>
      <c r="CA161" s="171">
        <v>8</v>
      </c>
      <c r="CB161" s="171">
        <v>0</v>
      </c>
      <c r="CZ161" s="142">
        <v>0</v>
      </c>
    </row>
    <row r="162" spans="1:104">
      <c r="A162" s="165">
        <v>42</v>
      </c>
      <c r="B162" s="166" t="s">
        <v>260</v>
      </c>
      <c r="C162" s="167" t="s">
        <v>261</v>
      </c>
      <c r="D162" s="168" t="s">
        <v>144</v>
      </c>
      <c r="E162" s="169">
        <v>11.99587</v>
      </c>
      <c r="F162" s="200"/>
      <c r="G162" s="170">
        <f t="shared" si="0"/>
        <v>0</v>
      </c>
      <c r="O162" s="164">
        <v>2</v>
      </c>
      <c r="AA162" s="142">
        <v>8</v>
      </c>
      <c r="AB162" s="142">
        <v>0</v>
      </c>
      <c r="AC162" s="142">
        <v>3</v>
      </c>
      <c r="AZ162" s="142">
        <v>1</v>
      </c>
      <c r="BA162" s="142">
        <f t="shared" si="1"/>
        <v>0</v>
      </c>
      <c r="BB162" s="142">
        <f t="shared" si="2"/>
        <v>0</v>
      </c>
      <c r="BC162" s="142">
        <f t="shared" si="3"/>
        <v>0</v>
      </c>
      <c r="BD162" s="142">
        <f t="shared" si="4"/>
        <v>0</v>
      </c>
      <c r="BE162" s="142">
        <f t="shared" si="5"/>
        <v>0</v>
      </c>
      <c r="CA162" s="171">
        <v>8</v>
      </c>
      <c r="CB162" s="171">
        <v>0</v>
      </c>
      <c r="CZ162" s="142">
        <v>0</v>
      </c>
    </row>
    <row r="163" spans="1:104">
      <c r="A163" s="165">
        <v>43</v>
      </c>
      <c r="B163" s="166" t="s">
        <v>262</v>
      </c>
      <c r="C163" s="167" t="s">
        <v>263</v>
      </c>
      <c r="D163" s="168" t="s">
        <v>144</v>
      </c>
      <c r="E163" s="169">
        <v>11.99587</v>
      </c>
      <c r="F163" s="200"/>
      <c r="G163" s="170">
        <f t="shared" si="0"/>
        <v>0</v>
      </c>
      <c r="O163" s="164">
        <v>2</v>
      </c>
      <c r="AA163" s="142">
        <v>8</v>
      </c>
      <c r="AB163" s="142">
        <v>0</v>
      </c>
      <c r="AC163" s="142">
        <v>3</v>
      </c>
      <c r="AZ163" s="142">
        <v>1</v>
      </c>
      <c r="BA163" s="142">
        <f t="shared" si="1"/>
        <v>0</v>
      </c>
      <c r="BB163" s="142">
        <f t="shared" si="2"/>
        <v>0</v>
      </c>
      <c r="BC163" s="142">
        <f t="shared" si="3"/>
        <v>0</v>
      </c>
      <c r="BD163" s="142">
        <f t="shared" si="4"/>
        <v>0</v>
      </c>
      <c r="BE163" s="142">
        <f t="shared" si="5"/>
        <v>0</v>
      </c>
      <c r="CA163" s="171">
        <v>8</v>
      </c>
      <c r="CB163" s="171">
        <v>0</v>
      </c>
      <c r="CZ163" s="142">
        <v>0</v>
      </c>
    </row>
    <row r="164" spans="1:104">
      <c r="A164" s="165">
        <v>44</v>
      </c>
      <c r="B164" s="166" t="s">
        <v>264</v>
      </c>
      <c r="C164" s="167" t="s">
        <v>265</v>
      </c>
      <c r="D164" s="168" t="s">
        <v>144</v>
      </c>
      <c r="E164" s="169">
        <v>11.99587</v>
      </c>
      <c r="F164" s="200"/>
      <c r="G164" s="170">
        <f t="shared" si="0"/>
        <v>0</v>
      </c>
      <c r="O164" s="164">
        <v>2</v>
      </c>
      <c r="AA164" s="142">
        <v>8</v>
      </c>
      <c r="AB164" s="142">
        <v>0</v>
      </c>
      <c r="AC164" s="142">
        <v>3</v>
      </c>
      <c r="AZ164" s="142">
        <v>1</v>
      </c>
      <c r="BA164" s="142">
        <f t="shared" si="1"/>
        <v>0</v>
      </c>
      <c r="BB164" s="142">
        <f t="shared" si="2"/>
        <v>0</v>
      </c>
      <c r="BC164" s="142">
        <f t="shared" si="3"/>
        <v>0</v>
      </c>
      <c r="BD164" s="142">
        <f t="shared" si="4"/>
        <v>0</v>
      </c>
      <c r="BE164" s="142">
        <f t="shared" si="5"/>
        <v>0</v>
      </c>
      <c r="CA164" s="171">
        <v>8</v>
      </c>
      <c r="CB164" s="171">
        <v>0</v>
      </c>
      <c r="CZ164" s="142">
        <v>0</v>
      </c>
    </row>
    <row r="165" spans="1:104" ht="20.399999999999999">
      <c r="A165" s="165">
        <v>45</v>
      </c>
      <c r="B165" s="166" t="s">
        <v>266</v>
      </c>
      <c r="C165" s="167" t="s">
        <v>267</v>
      </c>
      <c r="D165" s="168" t="s">
        <v>144</v>
      </c>
      <c r="E165" s="169">
        <v>11.99587</v>
      </c>
      <c r="F165" s="200"/>
      <c r="G165" s="170">
        <f t="shared" si="0"/>
        <v>0</v>
      </c>
      <c r="O165" s="164">
        <v>2</v>
      </c>
      <c r="AA165" s="142">
        <v>8</v>
      </c>
      <c r="AB165" s="142">
        <v>0</v>
      </c>
      <c r="AC165" s="142">
        <v>3</v>
      </c>
      <c r="AZ165" s="142">
        <v>1</v>
      </c>
      <c r="BA165" s="142">
        <f t="shared" si="1"/>
        <v>0</v>
      </c>
      <c r="BB165" s="142">
        <f t="shared" si="2"/>
        <v>0</v>
      </c>
      <c r="BC165" s="142">
        <f t="shared" si="3"/>
        <v>0</v>
      </c>
      <c r="BD165" s="142">
        <f t="shared" si="4"/>
        <v>0</v>
      </c>
      <c r="BE165" s="142">
        <f t="shared" si="5"/>
        <v>0</v>
      </c>
      <c r="CA165" s="171">
        <v>8</v>
      </c>
      <c r="CB165" s="171">
        <v>0</v>
      </c>
      <c r="CZ165" s="142">
        <v>0</v>
      </c>
    </row>
    <row r="166" spans="1:104">
      <c r="A166" s="178"/>
      <c r="B166" s="179" t="s">
        <v>75</v>
      </c>
      <c r="C166" s="180" t="str">
        <f>CONCATENATE(B126," ",C126)</f>
        <v>97 Prorážení otvorů</v>
      </c>
      <c r="D166" s="181"/>
      <c r="E166" s="182"/>
      <c r="F166" s="183"/>
      <c r="G166" s="184">
        <f>SUM(G126:G165)</f>
        <v>0</v>
      </c>
      <c r="O166" s="164">
        <v>4</v>
      </c>
      <c r="BA166" s="185">
        <f>SUM(BA126:BA165)</f>
        <v>0</v>
      </c>
      <c r="BB166" s="185">
        <f>SUM(BB126:BB165)</f>
        <v>0</v>
      </c>
      <c r="BC166" s="185">
        <f>SUM(BC126:BC165)</f>
        <v>0</v>
      </c>
      <c r="BD166" s="185">
        <f>SUM(BD126:BD165)</f>
        <v>0</v>
      </c>
      <c r="BE166" s="185">
        <f>SUM(BE126:BE165)</f>
        <v>0</v>
      </c>
    </row>
    <row r="167" spans="1:104">
      <c r="A167" s="157" t="s">
        <v>74</v>
      </c>
      <c r="B167" s="158" t="s">
        <v>268</v>
      </c>
      <c r="C167" s="159" t="s">
        <v>269</v>
      </c>
      <c r="D167" s="160"/>
      <c r="E167" s="161"/>
      <c r="F167" s="161"/>
      <c r="G167" s="162"/>
      <c r="H167" s="163"/>
      <c r="I167" s="163"/>
      <c r="O167" s="164">
        <v>1</v>
      </c>
    </row>
    <row r="168" spans="1:104">
      <c r="A168" s="165">
        <v>46</v>
      </c>
      <c r="B168" s="166" t="s">
        <v>270</v>
      </c>
      <c r="C168" s="167" t="s">
        <v>271</v>
      </c>
      <c r="D168" s="168" t="s">
        <v>144</v>
      </c>
      <c r="E168" s="169">
        <v>6.6181325549999999</v>
      </c>
      <c r="F168" s="200"/>
      <c r="G168" s="170">
        <f>E168*F168</f>
        <v>0</v>
      </c>
      <c r="O168" s="164">
        <v>2</v>
      </c>
      <c r="AA168" s="142">
        <v>7</v>
      </c>
      <c r="AB168" s="142">
        <v>1</v>
      </c>
      <c r="AC168" s="142">
        <v>2</v>
      </c>
      <c r="AZ168" s="142">
        <v>1</v>
      </c>
      <c r="BA168" s="142">
        <f>IF(AZ168=1,G168,0)</f>
        <v>0</v>
      </c>
      <c r="BB168" s="142">
        <f>IF(AZ168=2,G168,0)</f>
        <v>0</v>
      </c>
      <c r="BC168" s="142">
        <f>IF(AZ168=3,G168,0)</f>
        <v>0</v>
      </c>
      <c r="BD168" s="142">
        <f>IF(AZ168=4,G168,0)</f>
        <v>0</v>
      </c>
      <c r="BE168" s="142">
        <f>IF(AZ168=5,G168,0)</f>
        <v>0</v>
      </c>
      <c r="CA168" s="171">
        <v>7</v>
      </c>
      <c r="CB168" s="171">
        <v>1</v>
      </c>
      <c r="CZ168" s="142">
        <v>0</v>
      </c>
    </row>
    <row r="169" spans="1:104">
      <c r="A169" s="178"/>
      <c r="B169" s="179" t="s">
        <v>75</v>
      </c>
      <c r="C169" s="180" t="str">
        <f>CONCATENATE(B167," ",C167)</f>
        <v>99 Staveništní přesun hmot</v>
      </c>
      <c r="D169" s="181"/>
      <c r="E169" s="182"/>
      <c r="F169" s="183"/>
      <c r="G169" s="184">
        <f>SUM(G167:G168)</f>
        <v>0</v>
      </c>
      <c r="O169" s="164">
        <v>4</v>
      </c>
      <c r="BA169" s="185">
        <f>SUM(BA167:BA168)</f>
        <v>0</v>
      </c>
      <c r="BB169" s="185">
        <f>SUM(BB167:BB168)</f>
        <v>0</v>
      </c>
      <c r="BC169" s="185">
        <f>SUM(BC167:BC168)</f>
        <v>0</v>
      </c>
      <c r="BD169" s="185">
        <f>SUM(BD167:BD168)</f>
        <v>0</v>
      </c>
      <c r="BE169" s="185">
        <f>SUM(BE167:BE168)</f>
        <v>0</v>
      </c>
    </row>
    <row r="170" spans="1:104">
      <c r="A170" s="157" t="s">
        <v>74</v>
      </c>
      <c r="B170" s="158" t="s">
        <v>272</v>
      </c>
      <c r="C170" s="159" t="s">
        <v>273</v>
      </c>
      <c r="D170" s="160"/>
      <c r="E170" s="161"/>
      <c r="F170" s="161"/>
      <c r="G170" s="162"/>
      <c r="H170" s="163"/>
      <c r="I170" s="163"/>
      <c r="O170" s="164">
        <v>1</v>
      </c>
    </row>
    <row r="171" spans="1:104">
      <c r="A171" s="165">
        <v>47</v>
      </c>
      <c r="B171" s="166" t="s">
        <v>274</v>
      </c>
      <c r="C171" s="167" t="s">
        <v>275</v>
      </c>
      <c r="D171" s="168" t="s">
        <v>276</v>
      </c>
      <c r="E171" s="169">
        <v>1</v>
      </c>
      <c r="F171" s="200"/>
      <c r="G171" s="170">
        <f t="shared" ref="G171:G176" si="6">E171*F171</f>
        <v>0</v>
      </c>
      <c r="O171" s="164">
        <v>2</v>
      </c>
      <c r="AA171" s="142">
        <v>1</v>
      </c>
      <c r="AB171" s="142">
        <v>1</v>
      </c>
      <c r="AC171" s="142">
        <v>1</v>
      </c>
      <c r="AZ171" s="142">
        <v>1</v>
      </c>
      <c r="BA171" s="142">
        <f t="shared" ref="BA171:BA176" si="7">IF(AZ171=1,G171,0)</f>
        <v>0</v>
      </c>
      <c r="BB171" s="142">
        <f t="shared" ref="BB171:BB176" si="8">IF(AZ171=2,G171,0)</f>
        <v>0</v>
      </c>
      <c r="BC171" s="142">
        <f t="shared" ref="BC171:BC176" si="9">IF(AZ171=3,G171,0)</f>
        <v>0</v>
      </c>
      <c r="BD171" s="142">
        <f t="shared" ref="BD171:BD176" si="10">IF(AZ171=4,G171,0)</f>
        <v>0</v>
      </c>
      <c r="BE171" s="142">
        <f t="shared" ref="BE171:BE176" si="11">IF(AZ171=5,G171,0)</f>
        <v>0</v>
      </c>
      <c r="CA171" s="171">
        <v>1</v>
      </c>
      <c r="CB171" s="171">
        <v>1</v>
      </c>
      <c r="CZ171" s="142">
        <v>0</v>
      </c>
    </row>
    <row r="172" spans="1:104">
      <c r="A172" s="165">
        <v>48</v>
      </c>
      <c r="B172" s="166" t="s">
        <v>277</v>
      </c>
      <c r="C172" s="167" t="s">
        <v>278</v>
      </c>
      <c r="D172" s="168" t="s">
        <v>276</v>
      </c>
      <c r="E172" s="169">
        <v>1</v>
      </c>
      <c r="F172" s="200"/>
      <c r="G172" s="170">
        <f t="shared" si="6"/>
        <v>0</v>
      </c>
      <c r="O172" s="164">
        <v>2</v>
      </c>
      <c r="AA172" s="142">
        <v>1</v>
      </c>
      <c r="AB172" s="142">
        <v>1</v>
      </c>
      <c r="AC172" s="142">
        <v>1</v>
      </c>
      <c r="AZ172" s="142">
        <v>1</v>
      </c>
      <c r="BA172" s="142">
        <f t="shared" si="7"/>
        <v>0</v>
      </c>
      <c r="BB172" s="142">
        <f t="shared" si="8"/>
        <v>0</v>
      </c>
      <c r="BC172" s="142">
        <f t="shared" si="9"/>
        <v>0</v>
      </c>
      <c r="BD172" s="142">
        <f t="shared" si="10"/>
        <v>0</v>
      </c>
      <c r="BE172" s="142">
        <f t="shared" si="11"/>
        <v>0</v>
      </c>
      <c r="CA172" s="171">
        <v>1</v>
      </c>
      <c r="CB172" s="171">
        <v>1</v>
      </c>
      <c r="CZ172" s="142">
        <v>0</v>
      </c>
    </row>
    <row r="173" spans="1:104">
      <c r="A173" s="165">
        <v>49</v>
      </c>
      <c r="B173" s="166" t="s">
        <v>279</v>
      </c>
      <c r="C173" s="167" t="s">
        <v>280</v>
      </c>
      <c r="D173" s="168" t="s">
        <v>276</v>
      </c>
      <c r="E173" s="169">
        <v>1</v>
      </c>
      <c r="F173" s="200"/>
      <c r="G173" s="170">
        <f t="shared" si="6"/>
        <v>0</v>
      </c>
      <c r="O173" s="164">
        <v>2</v>
      </c>
      <c r="AA173" s="142">
        <v>12</v>
      </c>
      <c r="AB173" s="142">
        <v>0</v>
      </c>
      <c r="AC173" s="142">
        <v>213</v>
      </c>
      <c r="AZ173" s="142">
        <v>1</v>
      </c>
      <c r="BA173" s="142">
        <f t="shared" si="7"/>
        <v>0</v>
      </c>
      <c r="BB173" s="142">
        <f t="shared" si="8"/>
        <v>0</v>
      </c>
      <c r="BC173" s="142">
        <f t="shared" si="9"/>
        <v>0</v>
      </c>
      <c r="BD173" s="142">
        <f t="shared" si="10"/>
        <v>0</v>
      </c>
      <c r="BE173" s="142">
        <f t="shared" si="11"/>
        <v>0</v>
      </c>
      <c r="CA173" s="171">
        <v>12</v>
      </c>
      <c r="CB173" s="171">
        <v>0</v>
      </c>
      <c r="CZ173" s="142">
        <v>0</v>
      </c>
    </row>
    <row r="174" spans="1:104">
      <c r="A174" s="165">
        <v>50</v>
      </c>
      <c r="B174" s="166" t="s">
        <v>281</v>
      </c>
      <c r="C174" s="167" t="s">
        <v>282</v>
      </c>
      <c r="D174" s="168" t="s">
        <v>276</v>
      </c>
      <c r="E174" s="169">
        <v>1</v>
      </c>
      <c r="F174" s="200"/>
      <c r="G174" s="170">
        <f t="shared" si="6"/>
        <v>0</v>
      </c>
      <c r="O174" s="164">
        <v>2</v>
      </c>
      <c r="AA174" s="142">
        <v>12</v>
      </c>
      <c r="AB174" s="142">
        <v>0</v>
      </c>
      <c r="AC174" s="142">
        <v>214</v>
      </c>
      <c r="AZ174" s="142">
        <v>1</v>
      </c>
      <c r="BA174" s="142">
        <f t="shared" si="7"/>
        <v>0</v>
      </c>
      <c r="BB174" s="142">
        <f t="shared" si="8"/>
        <v>0</v>
      </c>
      <c r="BC174" s="142">
        <f t="shared" si="9"/>
        <v>0</v>
      </c>
      <c r="BD174" s="142">
        <f t="shared" si="10"/>
        <v>0</v>
      </c>
      <c r="BE174" s="142">
        <f t="shared" si="11"/>
        <v>0</v>
      </c>
      <c r="CA174" s="171">
        <v>12</v>
      </c>
      <c r="CB174" s="171">
        <v>0</v>
      </c>
      <c r="CZ174" s="142">
        <v>0</v>
      </c>
    </row>
    <row r="175" spans="1:104">
      <c r="A175" s="165">
        <v>51</v>
      </c>
      <c r="B175" s="166" t="s">
        <v>283</v>
      </c>
      <c r="C175" s="167" t="s">
        <v>284</v>
      </c>
      <c r="D175" s="168" t="s">
        <v>276</v>
      </c>
      <c r="E175" s="169">
        <v>1</v>
      </c>
      <c r="F175" s="200"/>
      <c r="G175" s="170">
        <f t="shared" si="6"/>
        <v>0</v>
      </c>
      <c r="O175" s="164">
        <v>2</v>
      </c>
      <c r="AA175" s="142">
        <v>12</v>
      </c>
      <c r="AB175" s="142">
        <v>0</v>
      </c>
      <c r="AC175" s="142">
        <v>215</v>
      </c>
      <c r="AZ175" s="142">
        <v>1</v>
      </c>
      <c r="BA175" s="142">
        <f t="shared" si="7"/>
        <v>0</v>
      </c>
      <c r="BB175" s="142">
        <f t="shared" si="8"/>
        <v>0</v>
      </c>
      <c r="BC175" s="142">
        <f t="shared" si="9"/>
        <v>0</v>
      </c>
      <c r="BD175" s="142">
        <f t="shared" si="10"/>
        <v>0</v>
      </c>
      <c r="BE175" s="142">
        <f t="shared" si="11"/>
        <v>0</v>
      </c>
      <c r="CA175" s="171">
        <v>12</v>
      </c>
      <c r="CB175" s="171">
        <v>0</v>
      </c>
      <c r="CZ175" s="142">
        <v>0</v>
      </c>
    </row>
    <row r="176" spans="1:104">
      <c r="A176" s="165">
        <v>52</v>
      </c>
      <c r="B176" s="166" t="s">
        <v>285</v>
      </c>
      <c r="C176" s="167" t="s">
        <v>286</v>
      </c>
      <c r="D176" s="168" t="s">
        <v>276</v>
      </c>
      <c r="E176" s="169">
        <v>1</v>
      </c>
      <c r="F176" s="200"/>
      <c r="G176" s="170">
        <f t="shared" si="6"/>
        <v>0</v>
      </c>
      <c r="O176" s="164">
        <v>2</v>
      </c>
      <c r="AA176" s="142">
        <v>12</v>
      </c>
      <c r="AB176" s="142">
        <v>0</v>
      </c>
      <c r="AC176" s="142">
        <v>216</v>
      </c>
      <c r="AZ176" s="142">
        <v>1</v>
      </c>
      <c r="BA176" s="142">
        <f t="shared" si="7"/>
        <v>0</v>
      </c>
      <c r="BB176" s="142">
        <f t="shared" si="8"/>
        <v>0</v>
      </c>
      <c r="BC176" s="142">
        <f t="shared" si="9"/>
        <v>0</v>
      </c>
      <c r="BD176" s="142">
        <f t="shared" si="10"/>
        <v>0</v>
      </c>
      <c r="BE176" s="142">
        <f t="shared" si="11"/>
        <v>0</v>
      </c>
      <c r="CA176" s="171">
        <v>12</v>
      </c>
      <c r="CB176" s="171">
        <v>0</v>
      </c>
      <c r="CZ176" s="142">
        <v>0</v>
      </c>
    </row>
    <row r="177" spans="1:104">
      <c r="A177" s="178"/>
      <c r="B177" s="179" t="s">
        <v>75</v>
      </c>
      <c r="C177" s="180" t="str">
        <f>CONCATENATE(B170," ",C170)</f>
        <v>VN Vedlejší náklady</v>
      </c>
      <c r="D177" s="181"/>
      <c r="E177" s="182"/>
      <c r="F177" s="183"/>
      <c r="G177" s="184">
        <f>SUM(G170:G176)</f>
        <v>0</v>
      </c>
      <c r="O177" s="164">
        <v>4</v>
      </c>
      <c r="BA177" s="185">
        <f>SUM(BA170:BA176)</f>
        <v>0</v>
      </c>
      <c r="BB177" s="185">
        <f>SUM(BB170:BB176)</f>
        <v>0</v>
      </c>
      <c r="BC177" s="185">
        <f>SUM(BC170:BC176)</f>
        <v>0</v>
      </c>
      <c r="BD177" s="185">
        <f>SUM(BD170:BD176)</f>
        <v>0</v>
      </c>
      <c r="BE177" s="185">
        <f>SUM(BE170:BE176)</f>
        <v>0</v>
      </c>
    </row>
    <row r="178" spans="1:104">
      <c r="A178" s="157" t="s">
        <v>74</v>
      </c>
      <c r="B178" s="158" t="s">
        <v>287</v>
      </c>
      <c r="C178" s="159" t="s">
        <v>288</v>
      </c>
      <c r="D178" s="160"/>
      <c r="E178" s="161"/>
      <c r="F178" s="161"/>
      <c r="G178" s="162"/>
      <c r="H178" s="163"/>
      <c r="I178" s="163"/>
      <c r="O178" s="164">
        <v>1</v>
      </c>
    </row>
    <row r="179" spans="1:104">
      <c r="A179" s="165">
        <v>53</v>
      </c>
      <c r="B179" s="166" t="s">
        <v>289</v>
      </c>
      <c r="C179" s="167" t="s">
        <v>290</v>
      </c>
      <c r="D179" s="168" t="s">
        <v>82</v>
      </c>
      <c r="E179" s="169">
        <v>33.363100000000003</v>
      </c>
      <c r="F179" s="200"/>
      <c r="G179" s="170">
        <f>E179*F179</f>
        <v>0</v>
      </c>
      <c r="O179" s="164">
        <v>2</v>
      </c>
      <c r="AA179" s="142">
        <v>1</v>
      </c>
      <c r="AB179" s="142">
        <v>7</v>
      </c>
      <c r="AC179" s="142">
        <v>7</v>
      </c>
      <c r="AZ179" s="142">
        <v>2</v>
      </c>
      <c r="BA179" s="142">
        <f>IF(AZ179=1,G179,0)</f>
        <v>0</v>
      </c>
      <c r="BB179" s="142">
        <f>IF(AZ179=2,G179,0)</f>
        <v>0</v>
      </c>
      <c r="BC179" s="142">
        <f>IF(AZ179=3,G179,0)</f>
        <v>0</v>
      </c>
      <c r="BD179" s="142">
        <f>IF(AZ179=4,G179,0)</f>
        <v>0</v>
      </c>
      <c r="BE179" s="142">
        <f>IF(AZ179=5,G179,0)</f>
        <v>0</v>
      </c>
      <c r="CA179" s="171">
        <v>1</v>
      </c>
      <c r="CB179" s="171">
        <v>7</v>
      </c>
      <c r="CZ179" s="142">
        <v>4.6299999999999996E-3</v>
      </c>
    </row>
    <row r="180" spans="1:104">
      <c r="A180" s="172"/>
      <c r="B180" s="174"/>
      <c r="C180" s="229" t="s">
        <v>200</v>
      </c>
      <c r="D180" s="230"/>
      <c r="E180" s="175">
        <v>0</v>
      </c>
      <c r="F180" s="176"/>
      <c r="G180" s="177"/>
      <c r="M180" s="173" t="s">
        <v>200</v>
      </c>
      <c r="O180" s="164"/>
    </row>
    <row r="181" spans="1:104">
      <c r="A181" s="172"/>
      <c r="B181" s="174"/>
      <c r="C181" s="229" t="s">
        <v>291</v>
      </c>
      <c r="D181" s="230"/>
      <c r="E181" s="175">
        <v>0</v>
      </c>
      <c r="F181" s="176"/>
      <c r="G181" s="177"/>
      <c r="M181" s="173" t="s">
        <v>291</v>
      </c>
      <c r="O181" s="164"/>
    </row>
    <row r="182" spans="1:104">
      <c r="A182" s="172"/>
      <c r="B182" s="174"/>
      <c r="C182" s="229" t="s">
        <v>292</v>
      </c>
      <c r="D182" s="230"/>
      <c r="E182" s="175">
        <v>0.97499999999999998</v>
      </c>
      <c r="F182" s="176"/>
      <c r="G182" s="177"/>
      <c r="M182" s="173" t="s">
        <v>292</v>
      </c>
      <c r="O182" s="164"/>
    </row>
    <row r="183" spans="1:104">
      <c r="A183" s="172"/>
      <c r="B183" s="174"/>
      <c r="C183" s="229" t="s">
        <v>293</v>
      </c>
      <c r="D183" s="230"/>
      <c r="E183" s="175">
        <v>0.99</v>
      </c>
      <c r="F183" s="176"/>
      <c r="G183" s="177"/>
      <c r="M183" s="173" t="s">
        <v>293</v>
      </c>
      <c r="O183" s="164"/>
    </row>
    <row r="184" spans="1:104">
      <c r="A184" s="172"/>
      <c r="B184" s="174"/>
      <c r="C184" s="229" t="s">
        <v>294</v>
      </c>
      <c r="D184" s="230"/>
      <c r="E184" s="175">
        <v>1.8</v>
      </c>
      <c r="F184" s="176"/>
      <c r="G184" s="177"/>
      <c r="M184" s="173" t="s">
        <v>294</v>
      </c>
      <c r="O184" s="164"/>
    </row>
    <row r="185" spans="1:104">
      <c r="A185" s="172"/>
      <c r="B185" s="174"/>
      <c r="C185" s="229" t="s">
        <v>295</v>
      </c>
      <c r="D185" s="230"/>
      <c r="E185" s="175">
        <v>2.0994000000000002</v>
      </c>
      <c r="F185" s="176"/>
      <c r="G185" s="177"/>
      <c r="M185" s="173" t="s">
        <v>295</v>
      </c>
      <c r="O185" s="164"/>
    </row>
    <row r="186" spans="1:104">
      <c r="A186" s="172"/>
      <c r="B186" s="174"/>
      <c r="C186" s="229" t="s">
        <v>296</v>
      </c>
      <c r="D186" s="230"/>
      <c r="E186" s="175">
        <v>0.96</v>
      </c>
      <c r="F186" s="176"/>
      <c r="G186" s="177"/>
      <c r="M186" s="173" t="s">
        <v>296</v>
      </c>
      <c r="O186" s="164"/>
    </row>
    <row r="187" spans="1:104">
      <c r="A187" s="172"/>
      <c r="B187" s="174"/>
      <c r="C187" s="229" t="s">
        <v>297</v>
      </c>
      <c r="D187" s="230"/>
      <c r="E187" s="175">
        <v>-0.73499999999999999</v>
      </c>
      <c r="F187" s="176"/>
      <c r="G187" s="177"/>
      <c r="M187" s="173" t="s">
        <v>297</v>
      </c>
      <c r="O187" s="164"/>
    </row>
    <row r="188" spans="1:104">
      <c r="A188" s="172"/>
      <c r="B188" s="174"/>
      <c r="C188" s="229"/>
      <c r="D188" s="230"/>
      <c r="E188" s="175">
        <v>0</v>
      </c>
      <c r="F188" s="176"/>
      <c r="G188" s="177"/>
      <c r="M188" s="173">
        <v>0</v>
      </c>
      <c r="O188" s="164"/>
    </row>
    <row r="189" spans="1:104">
      <c r="A189" s="172"/>
      <c r="B189" s="174"/>
      <c r="C189" s="229" t="s">
        <v>91</v>
      </c>
      <c r="D189" s="230"/>
      <c r="E189" s="175">
        <v>2.625</v>
      </c>
      <c r="F189" s="176"/>
      <c r="G189" s="177"/>
      <c r="M189" s="173" t="s">
        <v>91</v>
      </c>
      <c r="O189" s="164"/>
    </row>
    <row r="190" spans="1:104">
      <c r="A190" s="172"/>
      <c r="B190" s="174"/>
      <c r="C190" s="229" t="s">
        <v>92</v>
      </c>
      <c r="D190" s="230"/>
      <c r="E190" s="175">
        <v>2.7</v>
      </c>
      <c r="F190" s="176"/>
      <c r="G190" s="177"/>
      <c r="M190" s="173" t="s">
        <v>92</v>
      </c>
      <c r="O190" s="164"/>
    </row>
    <row r="191" spans="1:104">
      <c r="A191" s="172"/>
      <c r="B191" s="174"/>
      <c r="C191" s="229" t="s">
        <v>93</v>
      </c>
      <c r="D191" s="230"/>
      <c r="E191" s="175">
        <v>8.9375</v>
      </c>
      <c r="F191" s="176"/>
      <c r="G191" s="177"/>
      <c r="M191" s="173" t="s">
        <v>93</v>
      </c>
      <c r="O191" s="164"/>
    </row>
    <row r="192" spans="1:104">
      <c r="A192" s="172"/>
      <c r="B192" s="174"/>
      <c r="C192" s="229" t="s">
        <v>94</v>
      </c>
      <c r="D192" s="230"/>
      <c r="E192" s="175">
        <v>10.811199999999999</v>
      </c>
      <c r="F192" s="176"/>
      <c r="G192" s="177"/>
      <c r="M192" s="173" t="s">
        <v>94</v>
      </c>
      <c r="O192" s="164"/>
    </row>
    <row r="193" spans="1:104">
      <c r="A193" s="172"/>
      <c r="B193" s="174"/>
      <c r="C193" s="229" t="s">
        <v>95</v>
      </c>
      <c r="D193" s="230"/>
      <c r="E193" s="175">
        <v>2.2000000000000002</v>
      </c>
      <c r="F193" s="176"/>
      <c r="G193" s="177"/>
      <c r="M193" s="173" t="s">
        <v>95</v>
      </c>
      <c r="O193" s="164"/>
    </row>
    <row r="194" spans="1:104">
      <c r="A194" s="165">
        <v>54</v>
      </c>
      <c r="B194" s="166" t="s">
        <v>298</v>
      </c>
      <c r="C194" s="167" t="s">
        <v>299</v>
      </c>
      <c r="D194" s="168" t="s">
        <v>114</v>
      </c>
      <c r="E194" s="169">
        <v>40.595999999999997</v>
      </c>
      <c r="F194" s="200"/>
      <c r="G194" s="170">
        <f>E194*F194</f>
        <v>0</v>
      </c>
      <c r="O194" s="164">
        <v>2</v>
      </c>
      <c r="AA194" s="142">
        <v>1</v>
      </c>
      <c r="AB194" s="142">
        <v>7</v>
      </c>
      <c r="AC194" s="142">
        <v>7</v>
      </c>
      <c r="AZ194" s="142">
        <v>2</v>
      </c>
      <c r="BA194" s="142">
        <f>IF(AZ194=1,G194,0)</f>
        <v>0</v>
      </c>
      <c r="BB194" s="142">
        <f>IF(AZ194=2,G194,0)</f>
        <v>0</v>
      </c>
      <c r="BC194" s="142">
        <f>IF(AZ194=3,G194,0)</f>
        <v>0</v>
      </c>
      <c r="BD194" s="142">
        <f>IF(AZ194=4,G194,0)</f>
        <v>0</v>
      </c>
      <c r="BE194" s="142">
        <f>IF(AZ194=5,G194,0)</f>
        <v>0</v>
      </c>
      <c r="CA194" s="171">
        <v>1</v>
      </c>
      <c r="CB194" s="171">
        <v>7</v>
      </c>
      <c r="CZ194" s="142">
        <v>3.2000000000000003E-4</v>
      </c>
    </row>
    <row r="195" spans="1:104">
      <c r="A195" s="172"/>
      <c r="B195" s="174"/>
      <c r="C195" s="229" t="s">
        <v>300</v>
      </c>
      <c r="D195" s="230"/>
      <c r="E195" s="175">
        <v>6.5</v>
      </c>
      <c r="F195" s="176"/>
      <c r="G195" s="177"/>
      <c r="M195" s="173" t="s">
        <v>300</v>
      </c>
      <c r="O195" s="164"/>
    </row>
    <row r="196" spans="1:104">
      <c r="A196" s="172"/>
      <c r="B196" s="174"/>
      <c r="C196" s="229" t="s">
        <v>301</v>
      </c>
      <c r="D196" s="230"/>
      <c r="E196" s="175">
        <v>6.6</v>
      </c>
      <c r="F196" s="176"/>
      <c r="G196" s="177"/>
      <c r="M196" s="173" t="s">
        <v>301</v>
      </c>
      <c r="O196" s="164"/>
    </row>
    <row r="197" spans="1:104">
      <c r="A197" s="172"/>
      <c r="B197" s="174"/>
      <c r="C197" s="229" t="s">
        <v>302</v>
      </c>
      <c r="D197" s="230"/>
      <c r="E197" s="175">
        <v>12</v>
      </c>
      <c r="F197" s="176"/>
      <c r="G197" s="177"/>
      <c r="M197" s="173" t="s">
        <v>302</v>
      </c>
      <c r="O197" s="164"/>
    </row>
    <row r="198" spans="1:104">
      <c r="A198" s="172"/>
      <c r="B198" s="174"/>
      <c r="C198" s="229" t="s">
        <v>303</v>
      </c>
      <c r="D198" s="230"/>
      <c r="E198" s="175">
        <v>13.996</v>
      </c>
      <c r="F198" s="176"/>
      <c r="G198" s="177"/>
      <c r="M198" s="173" t="s">
        <v>303</v>
      </c>
      <c r="O198" s="164"/>
    </row>
    <row r="199" spans="1:104">
      <c r="A199" s="172"/>
      <c r="B199" s="174"/>
      <c r="C199" s="229" t="s">
        <v>304</v>
      </c>
      <c r="D199" s="230"/>
      <c r="E199" s="175">
        <v>6.4</v>
      </c>
      <c r="F199" s="176"/>
      <c r="G199" s="177"/>
      <c r="M199" s="173" t="s">
        <v>304</v>
      </c>
      <c r="O199" s="164"/>
    </row>
    <row r="200" spans="1:104">
      <c r="A200" s="172"/>
      <c r="B200" s="174"/>
      <c r="C200" s="229" t="s">
        <v>305</v>
      </c>
      <c r="D200" s="230"/>
      <c r="E200" s="175">
        <v>-4.9000000000000004</v>
      </c>
      <c r="F200" s="176"/>
      <c r="G200" s="177"/>
      <c r="M200" s="173" t="s">
        <v>305</v>
      </c>
      <c r="O200" s="164"/>
    </row>
    <row r="201" spans="1:104" ht="20.399999999999999">
      <c r="A201" s="165">
        <v>55</v>
      </c>
      <c r="B201" s="166" t="s">
        <v>306</v>
      </c>
      <c r="C201" s="167" t="s">
        <v>307</v>
      </c>
      <c r="D201" s="168" t="s">
        <v>114</v>
      </c>
      <c r="E201" s="169">
        <v>12.6</v>
      </c>
      <c r="F201" s="200"/>
      <c r="G201" s="170">
        <f>E201*F201</f>
        <v>0</v>
      </c>
      <c r="O201" s="164">
        <v>2</v>
      </c>
      <c r="AA201" s="142">
        <v>1</v>
      </c>
      <c r="AB201" s="142">
        <v>7</v>
      </c>
      <c r="AC201" s="142">
        <v>7</v>
      </c>
      <c r="AZ201" s="142">
        <v>2</v>
      </c>
      <c r="BA201" s="142">
        <f>IF(AZ201=1,G201,0)</f>
        <v>0</v>
      </c>
      <c r="BB201" s="142">
        <f>IF(AZ201=2,G201,0)</f>
        <v>0</v>
      </c>
      <c r="BC201" s="142">
        <f>IF(AZ201=3,G201,0)</f>
        <v>0</v>
      </c>
      <c r="BD201" s="142">
        <f>IF(AZ201=4,G201,0)</f>
        <v>0</v>
      </c>
      <c r="BE201" s="142">
        <f>IF(AZ201=5,G201,0)</f>
        <v>0</v>
      </c>
      <c r="CA201" s="171">
        <v>1</v>
      </c>
      <c r="CB201" s="171">
        <v>7</v>
      </c>
      <c r="CZ201" s="142">
        <v>3.2000000000000003E-4</v>
      </c>
    </row>
    <row r="202" spans="1:104">
      <c r="A202" s="172"/>
      <c r="B202" s="174"/>
      <c r="C202" s="229" t="s">
        <v>308</v>
      </c>
      <c r="D202" s="230"/>
      <c r="E202" s="175">
        <v>4.2</v>
      </c>
      <c r="F202" s="176"/>
      <c r="G202" s="177"/>
      <c r="M202" s="173" t="s">
        <v>308</v>
      </c>
      <c r="O202" s="164"/>
    </row>
    <row r="203" spans="1:104">
      <c r="A203" s="172"/>
      <c r="B203" s="174"/>
      <c r="C203" s="229" t="s">
        <v>309</v>
      </c>
      <c r="D203" s="230"/>
      <c r="E203" s="175">
        <v>4.2</v>
      </c>
      <c r="F203" s="176"/>
      <c r="G203" s="177"/>
      <c r="M203" s="173" t="s">
        <v>309</v>
      </c>
      <c r="O203" s="164"/>
    </row>
    <row r="204" spans="1:104">
      <c r="A204" s="172"/>
      <c r="B204" s="174"/>
      <c r="C204" s="229" t="s">
        <v>310</v>
      </c>
      <c r="D204" s="230"/>
      <c r="E204" s="175">
        <v>4.2</v>
      </c>
      <c r="F204" s="176"/>
      <c r="G204" s="177"/>
      <c r="M204" s="173" t="s">
        <v>310</v>
      </c>
      <c r="O204" s="164"/>
    </row>
    <row r="205" spans="1:104">
      <c r="A205" s="165">
        <v>56</v>
      </c>
      <c r="B205" s="166" t="s">
        <v>311</v>
      </c>
      <c r="C205" s="167" t="s">
        <v>312</v>
      </c>
      <c r="D205" s="168" t="s">
        <v>144</v>
      </c>
      <c r="E205" s="169">
        <v>0.17149387299999999</v>
      </c>
      <c r="F205" s="200"/>
      <c r="G205" s="170">
        <f>E205*F205</f>
        <v>0</v>
      </c>
      <c r="O205" s="164">
        <v>2</v>
      </c>
      <c r="AA205" s="142">
        <v>7</v>
      </c>
      <c r="AB205" s="142">
        <v>1001</v>
      </c>
      <c r="AC205" s="142">
        <v>5</v>
      </c>
      <c r="AZ205" s="142">
        <v>2</v>
      </c>
      <c r="BA205" s="142">
        <f>IF(AZ205=1,G205,0)</f>
        <v>0</v>
      </c>
      <c r="BB205" s="142">
        <f>IF(AZ205=2,G205,0)</f>
        <v>0</v>
      </c>
      <c r="BC205" s="142">
        <f>IF(AZ205=3,G205,0)</f>
        <v>0</v>
      </c>
      <c r="BD205" s="142">
        <f>IF(AZ205=4,G205,0)</f>
        <v>0</v>
      </c>
      <c r="BE205" s="142">
        <f>IF(AZ205=5,G205,0)</f>
        <v>0</v>
      </c>
      <c r="CA205" s="171">
        <v>7</v>
      </c>
      <c r="CB205" s="171">
        <v>1001</v>
      </c>
      <c r="CZ205" s="142">
        <v>0</v>
      </c>
    </row>
    <row r="206" spans="1:104">
      <c r="A206" s="178"/>
      <c r="B206" s="179" t="s">
        <v>75</v>
      </c>
      <c r="C206" s="180" t="str">
        <f>CONCATENATE(B178," ",C178)</f>
        <v>711 Izolace proti vodě</v>
      </c>
      <c r="D206" s="181"/>
      <c r="E206" s="182"/>
      <c r="F206" s="183"/>
      <c r="G206" s="184">
        <f>SUM(G178:G205)</f>
        <v>0</v>
      </c>
      <c r="O206" s="164">
        <v>4</v>
      </c>
      <c r="BA206" s="185">
        <f>SUM(BA178:BA205)</f>
        <v>0</v>
      </c>
      <c r="BB206" s="185">
        <f>SUM(BB178:BB205)</f>
        <v>0</v>
      </c>
      <c r="BC206" s="185">
        <f>SUM(BC178:BC205)</f>
        <v>0</v>
      </c>
      <c r="BD206" s="185">
        <f>SUM(BD178:BD205)</f>
        <v>0</v>
      </c>
      <c r="BE206" s="185">
        <f>SUM(BE178:BE205)</f>
        <v>0</v>
      </c>
    </row>
    <row r="207" spans="1:104">
      <c r="A207" s="157" t="s">
        <v>74</v>
      </c>
      <c r="B207" s="158" t="s">
        <v>313</v>
      </c>
      <c r="C207" s="159" t="s">
        <v>314</v>
      </c>
      <c r="D207" s="160"/>
      <c r="E207" s="161"/>
      <c r="F207" s="161"/>
      <c r="G207" s="162"/>
      <c r="H207" s="163"/>
      <c r="I207" s="163"/>
      <c r="O207" s="164">
        <v>1</v>
      </c>
    </row>
    <row r="208" spans="1:104">
      <c r="A208" s="165">
        <v>57</v>
      </c>
      <c r="B208" s="166" t="s">
        <v>315</v>
      </c>
      <c r="C208" s="167" t="s">
        <v>316</v>
      </c>
      <c r="D208" s="168" t="s">
        <v>215</v>
      </c>
      <c r="E208" s="169">
        <v>1</v>
      </c>
      <c r="F208" s="200"/>
      <c r="G208" s="170">
        <f>E208*F208</f>
        <v>0</v>
      </c>
      <c r="O208" s="164">
        <v>2</v>
      </c>
      <c r="AA208" s="142">
        <v>12</v>
      </c>
      <c r="AB208" s="142">
        <v>0</v>
      </c>
      <c r="AC208" s="142">
        <v>105</v>
      </c>
      <c r="AZ208" s="142">
        <v>2</v>
      </c>
      <c r="BA208" s="142">
        <f>IF(AZ208=1,G208,0)</f>
        <v>0</v>
      </c>
      <c r="BB208" s="142">
        <f>IF(AZ208=2,G208,0)</f>
        <v>0</v>
      </c>
      <c r="BC208" s="142">
        <f>IF(AZ208=3,G208,0)</f>
        <v>0</v>
      </c>
      <c r="BD208" s="142">
        <f>IF(AZ208=4,G208,0)</f>
        <v>0</v>
      </c>
      <c r="BE208" s="142">
        <f>IF(AZ208=5,G208,0)</f>
        <v>0</v>
      </c>
      <c r="CA208" s="171">
        <v>12</v>
      </c>
      <c r="CB208" s="171">
        <v>0</v>
      </c>
      <c r="CZ208" s="142">
        <v>0</v>
      </c>
    </row>
    <row r="209" spans="1:104">
      <c r="A209" s="172"/>
      <c r="B209" s="174"/>
      <c r="C209" s="229" t="s">
        <v>317</v>
      </c>
      <c r="D209" s="230"/>
      <c r="E209" s="175">
        <v>1</v>
      </c>
      <c r="F209" s="176"/>
      <c r="G209" s="177"/>
      <c r="M209" s="173" t="s">
        <v>317</v>
      </c>
      <c r="O209" s="164"/>
    </row>
    <row r="210" spans="1:104">
      <c r="A210" s="178"/>
      <c r="B210" s="179" t="s">
        <v>75</v>
      </c>
      <c r="C210" s="180" t="str">
        <f>CONCATENATE(B207," ",C207)</f>
        <v>720 Zdravotechnická instalace</v>
      </c>
      <c r="D210" s="181"/>
      <c r="E210" s="182"/>
      <c r="F210" s="183"/>
      <c r="G210" s="184">
        <f>SUM(G207:G209)</f>
        <v>0</v>
      </c>
      <c r="O210" s="164">
        <v>4</v>
      </c>
      <c r="BA210" s="185">
        <f>SUM(BA207:BA209)</f>
        <v>0</v>
      </c>
      <c r="BB210" s="185">
        <f>SUM(BB207:BB209)</f>
        <v>0</v>
      </c>
      <c r="BC210" s="185">
        <f>SUM(BC207:BC209)</f>
        <v>0</v>
      </c>
      <c r="BD210" s="185">
        <f>SUM(BD207:BD209)</f>
        <v>0</v>
      </c>
      <c r="BE210" s="185">
        <f>SUM(BE207:BE209)</f>
        <v>0</v>
      </c>
    </row>
    <row r="211" spans="1:104">
      <c r="A211" s="157" t="s">
        <v>74</v>
      </c>
      <c r="B211" s="158" t="s">
        <v>318</v>
      </c>
      <c r="C211" s="159" t="s">
        <v>319</v>
      </c>
      <c r="D211" s="160"/>
      <c r="E211" s="161"/>
      <c r="F211" s="161"/>
      <c r="G211" s="162"/>
      <c r="H211" s="163"/>
      <c r="I211" s="163"/>
      <c r="O211" s="164">
        <v>1</v>
      </c>
    </row>
    <row r="212" spans="1:104">
      <c r="A212" s="165">
        <v>58</v>
      </c>
      <c r="B212" s="166" t="s">
        <v>320</v>
      </c>
      <c r="C212" s="167" t="s">
        <v>321</v>
      </c>
      <c r="D212" s="168" t="s">
        <v>114</v>
      </c>
      <c r="E212" s="169">
        <v>7</v>
      </c>
      <c r="F212" s="200"/>
      <c r="G212" s="170">
        <f>E212*F212</f>
        <v>0</v>
      </c>
      <c r="O212" s="164">
        <v>2</v>
      </c>
      <c r="AA212" s="142">
        <v>1</v>
      </c>
      <c r="AB212" s="142">
        <v>7</v>
      </c>
      <c r="AC212" s="142">
        <v>7</v>
      </c>
      <c r="AZ212" s="142">
        <v>2</v>
      </c>
      <c r="BA212" s="142">
        <f>IF(AZ212=1,G212,0)</f>
        <v>0</v>
      </c>
      <c r="BB212" s="142">
        <f>IF(AZ212=2,G212,0)</f>
        <v>0</v>
      </c>
      <c r="BC212" s="142">
        <f>IF(AZ212=3,G212,0)</f>
        <v>0</v>
      </c>
      <c r="BD212" s="142">
        <f>IF(AZ212=4,G212,0)</f>
        <v>0</v>
      </c>
      <c r="BE212" s="142">
        <f>IF(AZ212=5,G212,0)</f>
        <v>0</v>
      </c>
      <c r="CA212" s="171">
        <v>1</v>
      </c>
      <c r="CB212" s="171">
        <v>7</v>
      </c>
      <c r="CZ212" s="142">
        <v>3.0999999999999999E-3</v>
      </c>
    </row>
    <row r="213" spans="1:104">
      <c r="A213" s="172"/>
      <c r="B213" s="174"/>
      <c r="C213" s="229" t="s">
        <v>322</v>
      </c>
      <c r="D213" s="230"/>
      <c r="E213" s="175">
        <v>7</v>
      </c>
      <c r="F213" s="176"/>
      <c r="G213" s="177"/>
      <c r="M213" s="173" t="s">
        <v>322</v>
      </c>
      <c r="O213" s="164"/>
    </row>
    <row r="214" spans="1:104">
      <c r="A214" s="165">
        <v>59</v>
      </c>
      <c r="B214" s="166" t="s">
        <v>323</v>
      </c>
      <c r="C214" s="167" t="s">
        <v>324</v>
      </c>
      <c r="D214" s="168" t="s">
        <v>86</v>
      </c>
      <c r="E214" s="169">
        <v>2</v>
      </c>
      <c r="F214" s="200"/>
      <c r="G214" s="170">
        <f>E214*F214</f>
        <v>0</v>
      </c>
      <c r="O214" s="164">
        <v>2</v>
      </c>
      <c r="AA214" s="142">
        <v>1</v>
      </c>
      <c r="AB214" s="142">
        <v>7</v>
      </c>
      <c r="AC214" s="142">
        <v>7</v>
      </c>
      <c r="AZ214" s="142">
        <v>2</v>
      </c>
      <c r="BA214" s="142">
        <f>IF(AZ214=1,G214,0)</f>
        <v>0</v>
      </c>
      <c r="BB214" s="142">
        <f>IF(AZ214=2,G214,0)</f>
        <v>0</v>
      </c>
      <c r="BC214" s="142">
        <f>IF(AZ214=3,G214,0)</f>
        <v>0</v>
      </c>
      <c r="BD214" s="142">
        <f>IF(AZ214=4,G214,0)</f>
        <v>0</v>
      </c>
      <c r="BE214" s="142">
        <f>IF(AZ214=5,G214,0)</f>
        <v>0</v>
      </c>
      <c r="CA214" s="171">
        <v>1</v>
      </c>
      <c r="CB214" s="171">
        <v>7</v>
      </c>
      <c r="CZ214" s="142">
        <v>3.0999999999999999E-3</v>
      </c>
    </row>
    <row r="215" spans="1:104">
      <c r="A215" s="165">
        <v>60</v>
      </c>
      <c r="B215" s="166" t="s">
        <v>325</v>
      </c>
      <c r="C215" s="167" t="s">
        <v>326</v>
      </c>
      <c r="D215" s="168" t="s">
        <v>114</v>
      </c>
      <c r="E215" s="169">
        <v>5</v>
      </c>
      <c r="F215" s="200"/>
      <c r="G215" s="170">
        <f>E215*F215</f>
        <v>0</v>
      </c>
      <c r="O215" s="164">
        <v>2</v>
      </c>
      <c r="AA215" s="142">
        <v>1</v>
      </c>
      <c r="AB215" s="142">
        <v>7</v>
      </c>
      <c r="AC215" s="142">
        <v>7</v>
      </c>
      <c r="AZ215" s="142">
        <v>2</v>
      </c>
      <c r="BA215" s="142">
        <f>IF(AZ215=1,G215,0)</f>
        <v>0</v>
      </c>
      <c r="BB215" s="142">
        <f>IF(AZ215=2,G215,0)</f>
        <v>0</v>
      </c>
      <c r="BC215" s="142">
        <f>IF(AZ215=3,G215,0)</f>
        <v>0</v>
      </c>
      <c r="BD215" s="142">
        <f>IF(AZ215=4,G215,0)</f>
        <v>0</v>
      </c>
      <c r="BE215" s="142">
        <f>IF(AZ215=5,G215,0)</f>
        <v>0</v>
      </c>
      <c r="CA215" s="171">
        <v>1</v>
      </c>
      <c r="CB215" s="171">
        <v>7</v>
      </c>
      <c r="CZ215" s="142">
        <v>2.5999999999999999E-3</v>
      </c>
    </row>
    <row r="216" spans="1:104">
      <c r="A216" s="172"/>
      <c r="B216" s="174"/>
      <c r="C216" s="229" t="s">
        <v>327</v>
      </c>
      <c r="D216" s="230"/>
      <c r="E216" s="175">
        <v>5</v>
      </c>
      <c r="F216" s="176"/>
      <c r="G216" s="177"/>
      <c r="M216" s="173" t="s">
        <v>327</v>
      </c>
      <c r="O216" s="164"/>
    </row>
    <row r="217" spans="1:104">
      <c r="A217" s="165">
        <v>61</v>
      </c>
      <c r="B217" s="166" t="s">
        <v>328</v>
      </c>
      <c r="C217" s="167" t="s">
        <v>329</v>
      </c>
      <c r="D217" s="168" t="s">
        <v>114</v>
      </c>
      <c r="E217" s="169">
        <v>6.8</v>
      </c>
      <c r="F217" s="200"/>
      <c r="G217" s="170">
        <f>E217*F217</f>
        <v>0</v>
      </c>
      <c r="O217" s="164">
        <v>2</v>
      </c>
      <c r="AA217" s="142">
        <v>1</v>
      </c>
      <c r="AB217" s="142">
        <v>7</v>
      </c>
      <c r="AC217" s="142">
        <v>7</v>
      </c>
      <c r="AZ217" s="142">
        <v>2</v>
      </c>
      <c r="BA217" s="142">
        <f>IF(AZ217=1,G217,0)</f>
        <v>0</v>
      </c>
      <c r="BB217" s="142">
        <f>IF(AZ217=2,G217,0)</f>
        <v>0</v>
      </c>
      <c r="BC217" s="142">
        <f>IF(AZ217=3,G217,0)</f>
        <v>0</v>
      </c>
      <c r="BD217" s="142">
        <f>IF(AZ217=4,G217,0)</f>
        <v>0</v>
      </c>
      <c r="BE217" s="142">
        <f>IF(AZ217=5,G217,0)</f>
        <v>0</v>
      </c>
      <c r="CA217" s="171">
        <v>1</v>
      </c>
      <c r="CB217" s="171">
        <v>7</v>
      </c>
      <c r="CZ217" s="142">
        <v>1.3699999999999999E-3</v>
      </c>
    </row>
    <row r="218" spans="1:104">
      <c r="A218" s="172"/>
      <c r="B218" s="174"/>
      <c r="C218" s="229" t="s">
        <v>330</v>
      </c>
      <c r="D218" s="230"/>
      <c r="E218" s="175">
        <v>6.8</v>
      </c>
      <c r="F218" s="176"/>
      <c r="G218" s="177"/>
      <c r="M218" s="173" t="s">
        <v>330</v>
      </c>
      <c r="O218" s="164"/>
    </row>
    <row r="219" spans="1:104">
      <c r="A219" s="165">
        <v>62</v>
      </c>
      <c r="B219" s="166" t="s">
        <v>331</v>
      </c>
      <c r="C219" s="167" t="s">
        <v>332</v>
      </c>
      <c r="D219" s="168" t="s">
        <v>114</v>
      </c>
      <c r="E219" s="169">
        <v>11.2</v>
      </c>
      <c r="F219" s="200"/>
      <c r="G219" s="170">
        <f>E219*F219</f>
        <v>0</v>
      </c>
      <c r="O219" s="164">
        <v>2</v>
      </c>
      <c r="AA219" s="142">
        <v>1</v>
      </c>
      <c r="AB219" s="142">
        <v>7</v>
      </c>
      <c r="AC219" s="142">
        <v>7</v>
      </c>
      <c r="AZ219" s="142">
        <v>2</v>
      </c>
      <c r="BA219" s="142">
        <f>IF(AZ219=1,G219,0)</f>
        <v>0</v>
      </c>
      <c r="BB219" s="142">
        <f>IF(AZ219=2,G219,0)</f>
        <v>0</v>
      </c>
      <c r="BC219" s="142">
        <f>IF(AZ219=3,G219,0)</f>
        <v>0</v>
      </c>
      <c r="BD219" s="142">
        <f>IF(AZ219=4,G219,0)</f>
        <v>0</v>
      </c>
      <c r="BE219" s="142">
        <f>IF(AZ219=5,G219,0)</f>
        <v>0</v>
      </c>
      <c r="CA219" s="171">
        <v>1</v>
      </c>
      <c r="CB219" s="171">
        <v>7</v>
      </c>
      <c r="CZ219" s="142">
        <v>1.81E-3</v>
      </c>
    </row>
    <row r="220" spans="1:104">
      <c r="A220" s="172"/>
      <c r="B220" s="174"/>
      <c r="C220" s="229" t="s">
        <v>333</v>
      </c>
      <c r="D220" s="230"/>
      <c r="E220" s="175">
        <v>11.2</v>
      </c>
      <c r="F220" s="176"/>
      <c r="G220" s="177"/>
      <c r="M220" s="173" t="s">
        <v>333</v>
      </c>
      <c r="O220" s="164"/>
    </row>
    <row r="221" spans="1:104">
      <c r="A221" s="165">
        <v>63</v>
      </c>
      <c r="B221" s="166" t="s">
        <v>334</v>
      </c>
      <c r="C221" s="167" t="s">
        <v>335</v>
      </c>
      <c r="D221" s="168" t="s">
        <v>86</v>
      </c>
      <c r="E221" s="169">
        <v>2</v>
      </c>
      <c r="F221" s="200"/>
      <c r="G221" s="170">
        <f>E221*F221</f>
        <v>0</v>
      </c>
      <c r="O221" s="164">
        <v>2</v>
      </c>
      <c r="AA221" s="142">
        <v>3</v>
      </c>
      <c r="AB221" s="142">
        <v>1</v>
      </c>
      <c r="AC221" s="142" t="s">
        <v>334</v>
      </c>
      <c r="AZ221" s="142">
        <v>2</v>
      </c>
      <c r="BA221" s="142">
        <f>IF(AZ221=1,G221,0)</f>
        <v>0</v>
      </c>
      <c r="BB221" s="142">
        <f>IF(AZ221=2,G221,0)</f>
        <v>0</v>
      </c>
      <c r="BC221" s="142">
        <f>IF(AZ221=3,G221,0)</f>
        <v>0</v>
      </c>
      <c r="BD221" s="142">
        <f>IF(AZ221=4,G221,0)</f>
        <v>0</v>
      </c>
      <c r="BE221" s="142">
        <f>IF(AZ221=5,G221,0)</f>
        <v>0</v>
      </c>
      <c r="CA221" s="171">
        <v>3</v>
      </c>
      <c r="CB221" s="171">
        <v>1</v>
      </c>
      <c r="CZ221" s="142">
        <v>3.0999999999999999E-3</v>
      </c>
    </row>
    <row r="222" spans="1:104">
      <c r="A222" s="165">
        <v>64</v>
      </c>
      <c r="B222" s="166" t="s">
        <v>336</v>
      </c>
      <c r="C222" s="167" t="s">
        <v>337</v>
      </c>
      <c r="D222" s="168" t="s">
        <v>86</v>
      </c>
      <c r="E222" s="169">
        <v>4</v>
      </c>
      <c r="F222" s="200"/>
      <c r="G222" s="170">
        <f>E222*F222</f>
        <v>0</v>
      </c>
      <c r="O222" s="164">
        <v>2</v>
      </c>
      <c r="AA222" s="142">
        <v>3</v>
      </c>
      <c r="AB222" s="142">
        <v>1</v>
      </c>
      <c r="AC222" s="142" t="s">
        <v>336</v>
      </c>
      <c r="AZ222" s="142">
        <v>2</v>
      </c>
      <c r="BA222" s="142">
        <f>IF(AZ222=1,G222,0)</f>
        <v>0</v>
      </c>
      <c r="BB222" s="142">
        <f>IF(AZ222=2,G222,0)</f>
        <v>0</v>
      </c>
      <c r="BC222" s="142">
        <f>IF(AZ222=3,G222,0)</f>
        <v>0</v>
      </c>
      <c r="BD222" s="142">
        <f>IF(AZ222=4,G222,0)</f>
        <v>0</v>
      </c>
      <c r="BE222" s="142">
        <f>IF(AZ222=5,G222,0)</f>
        <v>0</v>
      </c>
      <c r="CA222" s="171">
        <v>3</v>
      </c>
      <c r="CB222" s="171">
        <v>1</v>
      </c>
      <c r="CZ222" s="142">
        <v>3.0999999999999999E-3</v>
      </c>
    </row>
    <row r="223" spans="1:104">
      <c r="A223" s="172"/>
      <c r="B223" s="174"/>
      <c r="C223" s="229" t="s">
        <v>338</v>
      </c>
      <c r="D223" s="230"/>
      <c r="E223" s="175">
        <v>4</v>
      </c>
      <c r="F223" s="176"/>
      <c r="G223" s="177"/>
      <c r="M223" s="173" t="s">
        <v>338</v>
      </c>
      <c r="O223" s="164"/>
    </row>
    <row r="224" spans="1:104">
      <c r="A224" s="165">
        <v>65</v>
      </c>
      <c r="B224" s="166" t="s">
        <v>339</v>
      </c>
      <c r="C224" s="167" t="s">
        <v>340</v>
      </c>
      <c r="D224" s="168" t="s">
        <v>144</v>
      </c>
      <c r="E224" s="169">
        <v>8.9088000000000001E-2</v>
      </c>
      <c r="F224" s="200"/>
      <c r="G224" s="170">
        <f>E224*F224</f>
        <v>0</v>
      </c>
      <c r="O224" s="164">
        <v>2</v>
      </c>
      <c r="AA224" s="142">
        <v>7</v>
      </c>
      <c r="AB224" s="142">
        <v>1001</v>
      </c>
      <c r="AC224" s="142">
        <v>5</v>
      </c>
      <c r="AZ224" s="142">
        <v>2</v>
      </c>
      <c r="BA224" s="142">
        <f>IF(AZ224=1,G224,0)</f>
        <v>0</v>
      </c>
      <c r="BB224" s="142">
        <f>IF(AZ224=2,G224,0)</f>
        <v>0</v>
      </c>
      <c r="BC224" s="142">
        <f>IF(AZ224=3,G224,0)</f>
        <v>0</v>
      </c>
      <c r="BD224" s="142">
        <f>IF(AZ224=4,G224,0)</f>
        <v>0</v>
      </c>
      <c r="BE224" s="142">
        <f>IF(AZ224=5,G224,0)</f>
        <v>0</v>
      </c>
      <c r="CA224" s="171">
        <v>7</v>
      </c>
      <c r="CB224" s="171">
        <v>1001</v>
      </c>
      <c r="CZ224" s="142">
        <v>0</v>
      </c>
    </row>
    <row r="225" spans="1:104">
      <c r="A225" s="178"/>
      <c r="B225" s="179" t="s">
        <v>75</v>
      </c>
      <c r="C225" s="180" t="str">
        <f>CONCATENATE(B211," ",C211)</f>
        <v>764 Konstrukce klempířské</v>
      </c>
      <c r="D225" s="181"/>
      <c r="E225" s="182"/>
      <c r="F225" s="183"/>
      <c r="G225" s="184">
        <f>SUM(G211:G224)</f>
        <v>0</v>
      </c>
      <c r="O225" s="164">
        <v>4</v>
      </c>
      <c r="BA225" s="185">
        <f>SUM(BA211:BA224)</f>
        <v>0</v>
      </c>
      <c r="BB225" s="185">
        <f>SUM(BB211:BB224)</f>
        <v>0</v>
      </c>
      <c r="BC225" s="185">
        <f>SUM(BC211:BC224)</f>
        <v>0</v>
      </c>
      <c r="BD225" s="185">
        <f>SUM(BD211:BD224)</f>
        <v>0</v>
      </c>
      <c r="BE225" s="185">
        <f>SUM(BE211:BE224)</f>
        <v>0</v>
      </c>
    </row>
    <row r="226" spans="1:104">
      <c r="A226" s="157" t="s">
        <v>74</v>
      </c>
      <c r="B226" s="158" t="s">
        <v>341</v>
      </c>
      <c r="C226" s="159" t="s">
        <v>342</v>
      </c>
      <c r="D226" s="160"/>
      <c r="E226" s="161"/>
      <c r="F226" s="161"/>
      <c r="G226" s="162"/>
      <c r="H226" s="163"/>
      <c r="I226" s="163"/>
      <c r="O226" s="164">
        <v>1</v>
      </c>
    </row>
    <row r="227" spans="1:104">
      <c r="A227" s="165">
        <v>66</v>
      </c>
      <c r="B227" s="166" t="s">
        <v>343</v>
      </c>
      <c r="C227" s="167" t="s">
        <v>344</v>
      </c>
      <c r="D227" s="168" t="s">
        <v>86</v>
      </c>
      <c r="E227" s="169">
        <v>5</v>
      </c>
      <c r="F227" s="200"/>
      <c r="G227" s="170">
        <f>E227*F227</f>
        <v>0</v>
      </c>
      <c r="O227" s="164">
        <v>2</v>
      </c>
      <c r="AA227" s="142">
        <v>1</v>
      </c>
      <c r="AB227" s="142">
        <v>7</v>
      </c>
      <c r="AC227" s="142">
        <v>7</v>
      </c>
      <c r="AZ227" s="142">
        <v>2</v>
      </c>
      <c r="BA227" s="142">
        <f>IF(AZ227=1,G227,0)</f>
        <v>0</v>
      </c>
      <c r="BB227" s="142">
        <f>IF(AZ227=2,G227,0)</f>
        <v>0</v>
      </c>
      <c r="BC227" s="142">
        <f>IF(AZ227=3,G227,0)</f>
        <v>0</v>
      </c>
      <c r="BD227" s="142">
        <f>IF(AZ227=4,G227,0)</f>
        <v>0</v>
      </c>
      <c r="BE227" s="142">
        <f>IF(AZ227=5,G227,0)</f>
        <v>0</v>
      </c>
      <c r="CA227" s="171">
        <v>1</v>
      </c>
      <c r="CB227" s="171">
        <v>7</v>
      </c>
      <c r="CZ227" s="142">
        <v>0</v>
      </c>
    </row>
    <row r="228" spans="1:104">
      <c r="A228" s="165">
        <v>67</v>
      </c>
      <c r="B228" s="166" t="s">
        <v>345</v>
      </c>
      <c r="C228" s="167" t="s">
        <v>346</v>
      </c>
      <c r="D228" s="168" t="s">
        <v>86</v>
      </c>
      <c r="E228" s="169">
        <v>5</v>
      </c>
      <c r="F228" s="200"/>
      <c r="G228" s="170">
        <f>E228*F228</f>
        <v>0</v>
      </c>
      <c r="O228" s="164">
        <v>2</v>
      </c>
      <c r="AA228" s="142">
        <v>1</v>
      </c>
      <c r="AB228" s="142">
        <v>7</v>
      </c>
      <c r="AC228" s="142">
        <v>7</v>
      </c>
      <c r="AZ228" s="142">
        <v>2</v>
      </c>
      <c r="BA228" s="142">
        <f>IF(AZ228=1,G228,0)</f>
        <v>0</v>
      </c>
      <c r="BB228" s="142">
        <f>IF(AZ228=2,G228,0)</f>
        <v>0</v>
      </c>
      <c r="BC228" s="142">
        <f>IF(AZ228=3,G228,0)</f>
        <v>0</v>
      </c>
      <c r="BD228" s="142">
        <f>IF(AZ228=4,G228,0)</f>
        <v>0</v>
      </c>
      <c r="BE228" s="142">
        <f>IF(AZ228=5,G228,0)</f>
        <v>0</v>
      </c>
      <c r="CA228" s="171">
        <v>1</v>
      </c>
      <c r="CB228" s="171">
        <v>7</v>
      </c>
      <c r="CZ228" s="142">
        <v>0</v>
      </c>
    </row>
    <row r="229" spans="1:104">
      <c r="A229" s="165">
        <v>68</v>
      </c>
      <c r="B229" s="166" t="s">
        <v>347</v>
      </c>
      <c r="C229" s="167" t="s">
        <v>348</v>
      </c>
      <c r="D229" s="168" t="s">
        <v>86</v>
      </c>
      <c r="E229" s="169">
        <v>5</v>
      </c>
      <c r="F229" s="200"/>
      <c r="G229" s="170">
        <f>E229*F229</f>
        <v>0</v>
      </c>
      <c r="O229" s="164">
        <v>2</v>
      </c>
      <c r="AA229" s="142">
        <v>1</v>
      </c>
      <c r="AB229" s="142">
        <v>7</v>
      </c>
      <c r="AC229" s="142">
        <v>7</v>
      </c>
      <c r="AZ229" s="142">
        <v>2</v>
      </c>
      <c r="BA229" s="142">
        <f>IF(AZ229=1,G229,0)</f>
        <v>0</v>
      </c>
      <c r="BB229" s="142">
        <f>IF(AZ229=2,G229,0)</f>
        <v>0</v>
      </c>
      <c r="BC229" s="142">
        <f>IF(AZ229=3,G229,0)</f>
        <v>0</v>
      </c>
      <c r="BD229" s="142">
        <f>IF(AZ229=4,G229,0)</f>
        <v>0</v>
      </c>
      <c r="BE229" s="142">
        <f>IF(AZ229=5,G229,0)</f>
        <v>0</v>
      </c>
      <c r="CA229" s="171">
        <v>1</v>
      </c>
      <c r="CB229" s="171">
        <v>7</v>
      </c>
      <c r="CZ229" s="142">
        <v>0</v>
      </c>
    </row>
    <row r="230" spans="1:104">
      <c r="A230" s="165">
        <v>69</v>
      </c>
      <c r="B230" s="166" t="s">
        <v>349</v>
      </c>
      <c r="C230" s="167" t="s">
        <v>350</v>
      </c>
      <c r="D230" s="168" t="s">
        <v>86</v>
      </c>
      <c r="E230" s="169">
        <v>5</v>
      </c>
      <c r="F230" s="200"/>
      <c r="G230" s="170">
        <f>E230*F230</f>
        <v>0</v>
      </c>
      <c r="O230" s="164">
        <v>2</v>
      </c>
      <c r="AA230" s="142">
        <v>1</v>
      </c>
      <c r="AB230" s="142">
        <v>7</v>
      </c>
      <c r="AC230" s="142">
        <v>7</v>
      </c>
      <c r="AZ230" s="142">
        <v>2</v>
      </c>
      <c r="BA230" s="142">
        <f>IF(AZ230=1,G230,0)</f>
        <v>0</v>
      </c>
      <c r="BB230" s="142">
        <f>IF(AZ230=2,G230,0)</f>
        <v>0</v>
      </c>
      <c r="BC230" s="142">
        <f>IF(AZ230=3,G230,0)</f>
        <v>0</v>
      </c>
      <c r="BD230" s="142">
        <f>IF(AZ230=4,G230,0)</f>
        <v>0</v>
      </c>
      <c r="BE230" s="142">
        <f>IF(AZ230=5,G230,0)</f>
        <v>0</v>
      </c>
      <c r="CA230" s="171">
        <v>1</v>
      </c>
      <c r="CB230" s="171">
        <v>7</v>
      </c>
      <c r="CZ230" s="142">
        <v>0</v>
      </c>
    </row>
    <row r="231" spans="1:104">
      <c r="A231" s="165">
        <v>70</v>
      </c>
      <c r="B231" s="166" t="s">
        <v>351</v>
      </c>
      <c r="C231" s="167" t="s">
        <v>352</v>
      </c>
      <c r="D231" s="168" t="s">
        <v>82</v>
      </c>
      <c r="E231" s="169">
        <v>10.3</v>
      </c>
      <c r="F231" s="200"/>
      <c r="G231" s="170">
        <f>E231*F231</f>
        <v>0</v>
      </c>
      <c r="O231" s="164">
        <v>2</v>
      </c>
      <c r="AA231" s="142">
        <v>12</v>
      </c>
      <c r="AB231" s="142">
        <v>0</v>
      </c>
      <c r="AC231" s="142">
        <v>143</v>
      </c>
      <c r="AZ231" s="142">
        <v>2</v>
      </c>
      <c r="BA231" s="142">
        <f>IF(AZ231=1,G231,0)</f>
        <v>0</v>
      </c>
      <c r="BB231" s="142">
        <f>IF(AZ231=2,G231,0)</f>
        <v>0</v>
      </c>
      <c r="BC231" s="142">
        <f>IF(AZ231=3,G231,0)</f>
        <v>0</v>
      </c>
      <c r="BD231" s="142">
        <f>IF(AZ231=4,G231,0)</f>
        <v>0</v>
      </c>
      <c r="BE231" s="142">
        <f>IF(AZ231=5,G231,0)</f>
        <v>0</v>
      </c>
      <c r="CA231" s="171">
        <v>12</v>
      </c>
      <c r="CB231" s="171">
        <v>0</v>
      </c>
      <c r="CZ231" s="142">
        <v>4.4999999999999998E-2</v>
      </c>
    </row>
    <row r="232" spans="1:104">
      <c r="A232" s="172"/>
      <c r="B232" s="174"/>
      <c r="C232" s="229" t="s">
        <v>353</v>
      </c>
      <c r="D232" s="230"/>
      <c r="E232" s="175">
        <v>5.5</v>
      </c>
      <c r="F232" s="176"/>
      <c r="G232" s="177"/>
      <c r="M232" s="173" t="s">
        <v>353</v>
      </c>
      <c r="O232" s="164"/>
    </row>
    <row r="233" spans="1:104">
      <c r="A233" s="172"/>
      <c r="B233" s="174"/>
      <c r="C233" s="229" t="s">
        <v>354</v>
      </c>
      <c r="D233" s="230"/>
      <c r="E233" s="175">
        <v>4.8</v>
      </c>
      <c r="F233" s="176"/>
      <c r="G233" s="177"/>
      <c r="M233" s="173" t="s">
        <v>354</v>
      </c>
      <c r="O233" s="164"/>
    </row>
    <row r="234" spans="1:104">
      <c r="A234" s="165">
        <v>71</v>
      </c>
      <c r="B234" s="166" t="s">
        <v>355</v>
      </c>
      <c r="C234" s="167" t="s">
        <v>352</v>
      </c>
      <c r="D234" s="168" t="s">
        <v>82</v>
      </c>
      <c r="E234" s="169">
        <v>10.1</v>
      </c>
      <c r="F234" s="200"/>
      <c r="G234" s="170">
        <f>E234*F234</f>
        <v>0</v>
      </c>
      <c r="O234" s="164">
        <v>2</v>
      </c>
      <c r="AA234" s="142">
        <v>12</v>
      </c>
      <c r="AB234" s="142">
        <v>0</v>
      </c>
      <c r="AC234" s="142">
        <v>144</v>
      </c>
      <c r="AZ234" s="142">
        <v>2</v>
      </c>
      <c r="BA234" s="142">
        <f>IF(AZ234=1,G234,0)</f>
        <v>0</v>
      </c>
      <c r="BB234" s="142">
        <f>IF(AZ234=2,G234,0)</f>
        <v>0</v>
      </c>
      <c r="BC234" s="142">
        <f>IF(AZ234=3,G234,0)</f>
        <v>0</v>
      </c>
      <c r="BD234" s="142">
        <f>IF(AZ234=4,G234,0)</f>
        <v>0</v>
      </c>
      <c r="BE234" s="142">
        <f>IF(AZ234=5,G234,0)</f>
        <v>0</v>
      </c>
      <c r="CA234" s="171">
        <v>12</v>
      </c>
      <c r="CB234" s="171">
        <v>0</v>
      </c>
      <c r="CZ234" s="142">
        <v>4.4999999999999998E-2</v>
      </c>
    </row>
    <row r="235" spans="1:104">
      <c r="A235" s="172"/>
      <c r="B235" s="174"/>
      <c r="C235" s="229" t="s">
        <v>356</v>
      </c>
      <c r="D235" s="230"/>
      <c r="E235" s="175">
        <v>5.3</v>
      </c>
      <c r="F235" s="176"/>
      <c r="G235" s="177"/>
      <c r="M235" s="173" t="s">
        <v>356</v>
      </c>
      <c r="O235" s="164"/>
    </row>
    <row r="236" spans="1:104">
      <c r="A236" s="172"/>
      <c r="B236" s="174"/>
      <c r="C236" s="229" t="s">
        <v>354</v>
      </c>
      <c r="D236" s="230"/>
      <c r="E236" s="175">
        <v>4.8</v>
      </c>
      <c r="F236" s="176"/>
      <c r="G236" s="177"/>
      <c r="M236" s="173" t="s">
        <v>354</v>
      </c>
      <c r="O236" s="164"/>
    </row>
    <row r="237" spans="1:104">
      <c r="A237" s="165">
        <v>72</v>
      </c>
      <c r="B237" s="166" t="s">
        <v>357</v>
      </c>
      <c r="C237" s="167" t="s">
        <v>358</v>
      </c>
      <c r="D237" s="168" t="s">
        <v>86</v>
      </c>
      <c r="E237" s="169">
        <v>5</v>
      </c>
      <c r="F237" s="200"/>
      <c r="G237" s="170">
        <f>E237*F237</f>
        <v>0</v>
      </c>
      <c r="O237" s="164">
        <v>2</v>
      </c>
      <c r="AA237" s="142">
        <v>12</v>
      </c>
      <c r="AB237" s="142">
        <v>0</v>
      </c>
      <c r="AC237" s="142">
        <v>145</v>
      </c>
      <c r="AZ237" s="142">
        <v>2</v>
      </c>
      <c r="BA237" s="142">
        <f>IF(AZ237=1,G237,0)</f>
        <v>0</v>
      </c>
      <c r="BB237" s="142">
        <f>IF(AZ237=2,G237,0)</f>
        <v>0</v>
      </c>
      <c r="BC237" s="142">
        <f>IF(AZ237=3,G237,0)</f>
        <v>0</v>
      </c>
      <c r="BD237" s="142">
        <f>IF(AZ237=4,G237,0)</f>
        <v>0</v>
      </c>
      <c r="BE237" s="142">
        <f>IF(AZ237=5,G237,0)</f>
        <v>0</v>
      </c>
      <c r="CA237" s="171">
        <v>12</v>
      </c>
      <c r="CB237" s="171">
        <v>0</v>
      </c>
      <c r="CZ237" s="142">
        <v>3.5000000000000001E-3</v>
      </c>
    </row>
    <row r="238" spans="1:104">
      <c r="A238" s="165">
        <v>73</v>
      </c>
      <c r="B238" s="166" t="s">
        <v>359</v>
      </c>
      <c r="C238" s="167" t="s">
        <v>555</v>
      </c>
      <c r="D238" s="168" t="s">
        <v>86</v>
      </c>
      <c r="E238" s="169">
        <v>5</v>
      </c>
      <c r="F238" s="200"/>
      <c r="G238" s="170">
        <f>E238*F238</f>
        <v>0</v>
      </c>
      <c r="O238" s="164">
        <v>2</v>
      </c>
      <c r="AA238" s="142">
        <v>3</v>
      </c>
      <c r="AB238" s="142">
        <v>1</v>
      </c>
      <c r="AC238" s="142">
        <v>54914633</v>
      </c>
      <c r="AZ238" s="142">
        <v>2</v>
      </c>
      <c r="BA238" s="142">
        <f>IF(AZ238=1,G238,0)</f>
        <v>0</v>
      </c>
      <c r="BB238" s="142">
        <f>IF(AZ238=2,G238,0)</f>
        <v>0</v>
      </c>
      <c r="BC238" s="142">
        <f>IF(AZ238=3,G238,0)</f>
        <v>0</v>
      </c>
      <c r="BD238" s="142">
        <f>IF(AZ238=4,G238,0)</f>
        <v>0</v>
      </c>
      <c r="BE238" s="142">
        <f>IF(AZ238=5,G238,0)</f>
        <v>0</v>
      </c>
      <c r="CA238" s="171">
        <v>3</v>
      </c>
      <c r="CB238" s="171">
        <v>1</v>
      </c>
      <c r="CZ238" s="142">
        <v>8.0000000000000004E-4</v>
      </c>
    </row>
    <row r="239" spans="1:104">
      <c r="A239" s="165">
        <v>74</v>
      </c>
      <c r="B239" s="166" t="s">
        <v>360</v>
      </c>
      <c r="C239" s="167" t="s">
        <v>361</v>
      </c>
      <c r="D239" s="168" t="s">
        <v>86</v>
      </c>
      <c r="E239" s="169">
        <v>5</v>
      </c>
      <c r="F239" s="200"/>
      <c r="G239" s="170">
        <f>E239*F239</f>
        <v>0</v>
      </c>
      <c r="O239" s="164">
        <v>2</v>
      </c>
      <c r="AA239" s="142">
        <v>3</v>
      </c>
      <c r="AB239" s="142">
        <v>1</v>
      </c>
      <c r="AC239" s="142">
        <v>54926044</v>
      </c>
      <c r="AZ239" s="142">
        <v>2</v>
      </c>
      <c r="BA239" s="142">
        <f>IF(AZ239=1,G239,0)</f>
        <v>0</v>
      </c>
      <c r="BB239" s="142">
        <f>IF(AZ239=2,G239,0)</f>
        <v>0</v>
      </c>
      <c r="BC239" s="142">
        <f>IF(AZ239=3,G239,0)</f>
        <v>0</v>
      </c>
      <c r="BD239" s="142">
        <f>IF(AZ239=4,G239,0)</f>
        <v>0</v>
      </c>
      <c r="BE239" s="142">
        <f>IF(AZ239=5,G239,0)</f>
        <v>0</v>
      </c>
      <c r="CA239" s="171">
        <v>3</v>
      </c>
      <c r="CB239" s="171">
        <v>1</v>
      </c>
      <c r="CZ239" s="142">
        <v>4.4999999999999999E-4</v>
      </c>
    </row>
    <row r="240" spans="1:104">
      <c r="A240" s="165">
        <v>75</v>
      </c>
      <c r="B240" s="166" t="s">
        <v>362</v>
      </c>
      <c r="C240" s="167" t="s">
        <v>363</v>
      </c>
      <c r="D240" s="168" t="s">
        <v>86</v>
      </c>
      <c r="E240" s="169">
        <v>5</v>
      </c>
      <c r="F240" s="200"/>
      <c r="G240" s="170">
        <f>E240*F240</f>
        <v>0</v>
      </c>
      <c r="O240" s="164">
        <v>2</v>
      </c>
      <c r="AA240" s="142">
        <v>3</v>
      </c>
      <c r="AB240" s="142">
        <v>1</v>
      </c>
      <c r="AC240" s="142">
        <v>61165002</v>
      </c>
      <c r="AZ240" s="142">
        <v>2</v>
      </c>
      <c r="BA240" s="142">
        <f>IF(AZ240=1,G240,0)</f>
        <v>0</v>
      </c>
      <c r="BB240" s="142">
        <f>IF(AZ240=2,G240,0)</f>
        <v>0</v>
      </c>
      <c r="BC240" s="142">
        <f>IF(AZ240=3,G240,0)</f>
        <v>0</v>
      </c>
      <c r="BD240" s="142">
        <f>IF(AZ240=4,G240,0)</f>
        <v>0</v>
      </c>
      <c r="BE240" s="142">
        <f>IF(AZ240=5,G240,0)</f>
        <v>0</v>
      </c>
      <c r="CA240" s="171">
        <v>3</v>
      </c>
      <c r="CB240" s="171">
        <v>1</v>
      </c>
      <c r="CZ240" s="142">
        <v>1.7000000000000001E-2</v>
      </c>
    </row>
    <row r="241" spans="1:104">
      <c r="A241" s="172"/>
      <c r="B241" s="174"/>
      <c r="C241" s="229" t="s">
        <v>364</v>
      </c>
      <c r="D241" s="230"/>
      <c r="E241" s="175">
        <v>4</v>
      </c>
      <c r="F241" s="176"/>
      <c r="G241" s="177"/>
      <c r="M241" s="173" t="s">
        <v>364</v>
      </c>
      <c r="O241" s="164"/>
    </row>
    <row r="242" spans="1:104">
      <c r="A242" s="172"/>
      <c r="B242" s="174"/>
      <c r="C242" s="229" t="s">
        <v>365</v>
      </c>
      <c r="D242" s="230"/>
      <c r="E242" s="175">
        <v>1</v>
      </c>
      <c r="F242" s="176"/>
      <c r="G242" s="177"/>
      <c r="M242" s="173" t="s">
        <v>365</v>
      </c>
      <c r="O242" s="164"/>
    </row>
    <row r="243" spans="1:104">
      <c r="A243" s="165">
        <v>76</v>
      </c>
      <c r="B243" s="166" t="s">
        <v>366</v>
      </c>
      <c r="C243" s="167" t="s">
        <v>367</v>
      </c>
      <c r="D243" s="168" t="s">
        <v>144</v>
      </c>
      <c r="E243" s="169">
        <v>1.0267500000000001</v>
      </c>
      <c r="F243" s="200"/>
      <c r="G243" s="170">
        <f>E243*F243</f>
        <v>0</v>
      </c>
      <c r="O243" s="164">
        <v>2</v>
      </c>
      <c r="AA243" s="142">
        <v>7</v>
      </c>
      <c r="AB243" s="142">
        <v>1001</v>
      </c>
      <c r="AC243" s="142">
        <v>5</v>
      </c>
      <c r="AZ243" s="142">
        <v>2</v>
      </c>
      <c r="BA243" s="142">
        <f>IF(AZ243=1,G243,0)</f>
        <v>0</v>
      </c>
      <c r="BB243" s="142">
        <f>IF(AZ243=2,G243,0)</f>
        <v>0</v>
      </c>
      <c r="BC243" s="142">
        <f>IF(AZ243=3,G243,0)</f>
        <v>0</v>
      </c>
      <c r="BD243" s="142">
        <f>IF(AZ243=4,G243,0)</f>
        <v>0</v>
      </c>
      <c r="BE243" s="142">
        <f>IF(AZ243=5,G243,0)</f>
        <v>0</v>
      </c>
      <c r="CA243" s="171">
        <v>7</v>
      </c>
      <c r="CB243" s="171">
        <v>1001</v>
      </c>
      <c r="CZ243" s="142">
        <v>0</v>
      </c>
    </row>
    <row r="244" spans="1:104">
      <c r="A244" s="178"/>
      <c r="B244" s="179" t="s">
        <v>75</v>
      </c>
      <c r="C244" s="180" t="str">
        <f>CONCATENATE(B226," ",C226)</f>
        <v>766 Konstrukce truhlářské</v>
      </c>
      <c r="D244" s="181"/>
      <c r="E244" s="182"/>
      <c r="F244" s="183"/>
      <c r="G244" s="184">
        <f>SUM(G226:G243)</f>
        <v>0</v>
      </c>
      <c r="O244" s="164">
        <v>4</v>
      </c>
      <c r="BA244" s="185">
        <f>SUM(BA226:BA243)</f>
        <v>0</v>
      </c>
      <c r="BB244" s="185">
        <f>SUM(BB226:BB243)</f>
        <v>0</v>
      </c>
      <c r="BC244" s="185">
        <f>SUM(BC226:BC243)</f>
        <v>0</v>
      </c>
      <c r="BD244" s="185">
        <f>SUM(BD226:BD243)</f>
        <v>0</v>
      </c>
      <c r="BE244" s="185">
        <f>SUM(BE226:BE243)</f>
        <v>0</v>
      </c>
    </row>
    <row r="245" spans="1:104">
      <c r="A245" s="157" t="s">
        <v>74</v>
      </c>
      <c r="B245" s="158" t="s">
        <v>368</v>
      </c>
      <c r="C245" s="159" t="s">
        <v>369</v>
      </c>
      <c r="D245" s="160"/>
      <c r="E245" s="161"/>
      <c r="F245" s="161"/>
      <c r="G245" s="162"/>
      <c r="H245" s="163"/>
      <c r="I245" s="163"/>
      <c r="O245" s="164">
        <v>1</v>
      </c>
    </row>
    <row r="246" spans="1:104">
      <c r="A246" s="165">
        <v>77</v>
      </c>
      <c r="B246" s="166" t="s">
        <v>370</v>
      </c>
      <c r="C246" s="167" t="s">
        <v>371</v>
      </c>
      <c r="D246" s="168" t="s">
        <v>82</v>
      </c>
      <c r="E246" s="169">
        <v>11.984999999999999</v>
      </c>
      <c r="F246" s="200"/>
      <c r="G246" s="170">
        <f>E246*F246</f>
        <v>0</v>
      </c>
      <c r="O246" s="164">
        <v>2</v>
      </c>
      <c r="AA246" s="142">
        <v>1</v>
      </c>
      <c r="AB246" s="142">
        <v>7</v>
      </c>
      <c r="AC246" s="142">
        <v>7</v>
      </c>
      <c r="AZ246" s="142">
        <v>2</v>
      </c>
      <c r="BA246" s="142">
        <f>IF(AZ246=1,G246,0)</f>
        <v>0</v>
      </c>
      <c r="BB246" s="142">
        <f>IF(AZ246=2,G246,0)</f>
        <v>0</v>
      </c>
      <c r="BC246" s="142">
        <f>IF(AZ246=3,G246,0)</f>
        <v>0</v>
      </c>
      <c r="BD246" s="142">
        <f>IF(AZ246=4,G246,0)</f>
        <v>0</v>
      </c>
      <c r="BE246" s="142">
        <f>IF(AZ246=5,G246,0)</f>
        <v>0</v>
      </c>
      <c r="CA246" s="171">
        <v>1</v>
      </c>
      <c r="CB246" s="171">
        <v>7</v>
      </c>
      <c r="CZ246" s="142">
        <v>0</v>
      </c>
    </row>
    <row r="247" spans="1:104">
      <c r="A247" s="172"/>
      <c r="B247" s="174"/>
      <c r="C247" s="229" t="s">
        <v>372</v>
      </c>
      <c r="D247" s="230"/>
      <c r="E247" s="175">
        <v>11.984999999999999</v>
      </c>
      <c r="F247" s="176"/>
      <c r="G247" s="177"/>
      <c r="M247" s="173" t="s">
        <v>372</v>
      </c>
      <c r="O247" s="164"/>
    </row>
    <row r="248" spans="1:104">
      <c r="A248" s="165">
        <v>78</v>
      </c>
      <c r="B248" s="166" t="s">
        <v>373</v>
      </c>
      <c r="C248" s="167" t="s">
        <v>374</v>
      </c>
      <c r="D248" s="168" t="s">
        <v>86</v>
      </c>
      <c r="E248" s="169">
        <v>1</v>
      </c>
      <c r="F248" s="200"/>
      <c r="G248" s="170">
        <f>E248*F248</f>
        <v>0</v>
      </c>
      <c r="O248" s="164">
        <v>2</v>
      </c>
      <c r="AA248" s="142">
        <v>1</v>
      </c>
      <c r="AB248" s="142">
        <v>7</v>
      </c>
      <c r="AC248" s="142">
        <v>7</v>
      </c>
      <c r="AZ248" s="142">
        <v>2</v>
      </c>
      <c r="BA248" s="142">
        <f>IF(AZ248=1,G248,0)</f>
        <v>0</v>
      </c>
      <c r="BB248" s="142">
        <f>IF(AZ248=2,G248,0)</f>
        <v>0</v>
      </c>
      <c r="BC248" s="142">
        <f>IF(AZ248=3,G248,0)</f>
        <v>0</v>
      </c>
      <c r="BD248" s="142">
        <f>IF(AZ248=4,G248,0)</f>
        <v>0</v>
      </c>
      <c r="BE248" s="142">
        <f>IF(AZ248=5,G248,0)</f>
        <v>0</v>
      </c>
      <c r="CA248" s="171">
        <v>1</v>
      </c>
      <c r="CB248" s="171">
        <v>7</v>
      </c>
      <c r="CZ248" s="142">
        <v>1.0000000000000001E-5</v>
      </c>
    </row>
    <row r="249" spans="1:104">
      <c r="A249" s="172"/>
      <c r="B249" s="174"/>
      <c r="C249" s="229" t="s">
        <v>375</v>
      </c>
      <c r="D249" s="230"/>
      <c r="E249" s="175">
        <v>1</v>
      </c>
      <c r="F249" s="176"/>
      <c r="G249" s="177"/>
      <c r="M249" s="173" t="s">
        <v>375</v>
      </c>
      <c r="O249" s="164"/>
    </row>
    <row r="250" spans="1:104">
      <c r="A250" s="165">
        <v>79</v>
      </c>
      <c r="B250" s="166" t="s">
        <v>376</v>
      </c>
      <c r="C250" s="167" t="s">
        <v>377</v>
      </c>
      <c r="D250" s="168" t="s">
        <v>86</v>
      </c>
      <c r="E250" s="169">
        <v>1</v>
      </c>
      <c r="F250" s="200"/>
      <c r="G250" s="170">
        <f>E250*F250</f>
        <v>0</v>
      </c>
      <c r="O250" s="164">
        <v>2</v>
      </c>
      <c r="AA250" s="142">
        <v>1</v>
      </c>
      <c r="AB250" s="142">
        <v>7</v>
      </c>
      <c r="AC250" s="142">
        <v>7</v>
      </c>
      <c r="AZ250" s="142">
        <v>2</v>
      </c>
      <c r="BA250" s="142">
        <f>IF(AZ250=1,G250,0)</f>
        <v>0</v>
      </c>
      <c r="BB250" s="142">
        <f>IF(AZ250=2,G250,0)</f>
        <v>0</v>
      </c>
      <c r="BC250" s="142">
        <f>IF(AZ250=3,G250,0)</f>
        <v>0</v>
      </c>
      <c r="BD250" s="142">
        <f>IF(AZ250=4,G250,0)</f>
        <v>0</v>
      </c>
      <c r="BE250" s="142">
        <f>IF(AZ250=5,G250,0)</f>
        <v>0</v>
      </c>
      <c r="CA250" s="171">
        <v>1</v>
      </c>
      <c r="CB250" s="171">
        <v>7</v>
      </c>
      <c r="CZ250" s="142">
        <v>2.0000000000000002E-5</v>
      </c>
    </row>
    <row r="251" spans="1:104">
      <c r="A251" s="172"/>
      <c r="B251" s="174"/>
      <c r="C251" s="229" t="s">
        <v>375</v>
      </c>
      <c r="D251" s="230"/>
      <c r="E251" s="175">
        <v>1</v>
      </c>
      <c r="F251" s="176"/>
      <c r="G251" s="177"/>
      <c r="M251" s="173" t="s">
        <v>375</v>
      </c>
      <c r="O251" s="164"/>
    </row>
    <row r="252" spans="1:104">
      <c r="A252" s="165">
        <v>80</v>
      </c>
      <c r="B252" s="166" t="s">
        <v>378</v>
      </c>
      <c r="C252" s="167" t="s">
        <v>379</v>
      </c>
      <c r="D252" s="168" t="s">
        <v>380</v>
      </c>
      <c r="E252" s="169">
        <v>18</v>
      </c>
      <c r="F252" s="200"/>
      <c r="G252" s="170">
        <f>E252*F252</f>
        <v>0</v>
      </c>
      <c r="O252" s="164">
        <v>2</v>
      </c>
      <c r="AA252" s="142">
        <v>1</v>
      </c>
      <c r="AB252" s="142">
        <v>7</v>
      </c>
      <c r="AC252" s="142">
        <v>7</v>
      </c>
      <c r="AZ252" s="142">
        <v>2</v>
      </c>
      <c r="BA252" s="142">
        <f>IF(AZ252=1,G252,0)</f>
        <v>0</v>
      </c>
      <c r="BB252" s="142">
        <f>IF(AZ252=2,G252,0)</f>
        <v>0</v>
      </c>
      <c r="BC252" s="142">
        <f>IF(AZ252=3,G252,0)</f>
        <v>0</v>
      </c>
      <c r="BD252" s="142">
        <f>IF(AZ252=4,G252,0)</f>
        <v>0</v>
      </c>
      <c r="BE252" s="142">
        <f>IF(AZ252=5,G252,0)</f>
        <v>0</v>
      </c>
      <c r="CA252" s="171">
        <v>1</v>
      </c>
      <c r="CB252" s="171">
        <v>7</v>
      </c>
      <c r="CZ252" s="142">
        <v>5.0000000000000002E-5</v>
      </c>
    </row>
    <row r="253" spans="1:104">
      <c r="A253" s="172"/>
      <c r="B253" s="174"/>
      <c r="C253" s="229" t="s">
        <v>381</v>
      </c>
      <c r="D253" s="230"/>
      <c r="E253" s="175">
        <v>0</v>
      </c>
      <c r="F253" s="176"/>
      <c r="G253" s="177"/>
      <c r="M253" s="173" t="s">
        <v>381</v>
      </c>
      <c r="O253" s="164"/>
    </row>
    <row r="254" spans="1:104">
      <c r="A254" s="172"/>
      <c r="B254" s="174"/>
      <c r="C254" s="229" t="s">
        <v>382</v>
      </c>
      <c r="D254" s="230"/>
      <c r="E254" s="175">
        <v>18</v>
      </c>
      <c r="F254" s="176"/>
      <c r="G254" s="177"/>
      <c r="M254" s="173" t="s">
        <v>382</v>
      </c>
      <c r="O254" s="164"/>
    </row>
    <row r="255" spans="1:104">
      <c r="A255" s="165">
        <v>81</v>
      </c>
      <c r="B255" s="166" t="s">
        <v>383</v>
      </c>
      <c r="C255" s="167" t="s">
        <v>384</v>
      </c>
      <c r="D255" s="168" t="s">
        <v>114</v>
      </c>
      <c r="E255" s="169">
        <v>7</v>
      </c>
      <c r="F255" s="200"/>
      <c r="G255" s="170">
        <f>E255*F255</f>
        <v>0</v>
      </c>
      <c r="O255" s="164">
        <v>2</v>
      </c>
      <c r="AA255" s="142">
        <v>1</v>
      </c>
      <c r="AB255" s="142">
        <v>1</v>
      </c>
      <c r="AC255" s="142">
        <v>1</v>
      </c>
      <c r="AZ255" s="142">
        <v>2</v>
      </c>
      <c r="BA255" s="142">
        <f>IF(AZ255=1,G255,0)</f>
        <v>0</v>
      </c>
      <c r="BB255" s="142">
        <f>IF(AZ255=2,G255,0)</f>
        <v>0</v>
      </c>
      <c r="BC255" s="142">
        <f>IF(AZ255=3,G255,0)</f>
        <v>0</v>
      </c>
      <c r="BD255" s="142">
        <f>IF(AZ255=4,G255,0)</f>
        <v>0</v>
      </c>
      <c r="BE255" s="142">
        <f>IF(AZ255=5,G255,0)</f>
        <v>0</v>
      </c>
      <c r="CA255" s="171">
        <v>1</v>
      </c>
      <c r="CB255" s="171">
        <v>1</v>
      </c>
      <c r="CZ255" s="142">
        <v>1.404E-2</v>
      </c>
    </row>
    <row r="256" spans="1:104">
      <c r="A256" s="172"/>
      <c r="B256" s="174"/>
      <c r="C256" s="229" t="s">
        <v>385</v>
      </c>
      <c r="D256" s="230"/>
      <c r="E256" s="175">
        <v>5</v>
      </c>
      <c r="F256" s="176"/>
      <c r="G256" s="177"/>
      <c r="M256" s="173" t="s">
        <v>385</v>
      </c>
      <c r="O256" s="164"/>
    </row>
    <row r="257" spans="1:104">
      <c r="A257" s="172"/>
      <c r="B257" s="174"/>
      <c r="C257" s="229" t="s">
        <v>386</v>
      </c>
      <c r="D257" s="230"/>
      <c r="E257" s="175">
        <v>2</v>
      </c>
      <c r="F257" s="176"/>
      <c r="G257" s="177"/>
      <c r="M257" s="173" t="s">
        <v>386</v>
      </c>
      <c r="O257" s="164"/>
    </row>
    <row r="258" spans="1:104" ht="20.399999999999999">
      <c r="A258" s="165">
        <v>82</v>
      </c>
      <c r="B258" s="166" t="s">
        <v>387</v>
      </c>
      <c r="C258" s="167" t="s">
        <v>388</v>
      </c>
      <c r="D258" s="168" t="s">
        <v>82</v>
      </c>
      <c r="E258" s="169">
        <v>48.482100000000003</v>
      </c>
      <c r="F258" s="200"/>
      <c r="G258" s="170">
        <f>E258*F258</f>
        <v>0</v>
      </c>
      <c r="O258" s="164">
        <v>2</v>
      </c>
      <c r="AA258" s="142">
        <v>12</v>
      </c>
      <c r="AB258" s="142">
        <v>0</v>
      </c>
      <c r="AC258" s="142">
        <v>154</v>
      </c>
      <c r="AZ258" s="142">
        <v>2</v>
      </c>
      <c r="BA258" s="142">
        <f>IF(AZ258=1,G258,0)</f>
        <v>0</v>
      </c>
      <c r="BB258" s="142">
        <f>IF(AZ258=2,G258,0)</f>
        <v>0</v>
      </c>
      <c r="BC258" s="142">
        <f>IF(AZ258=3,G258,0)</f>
        <v>0</v>
      </c>
      <c r="BD258" s="142">
        <f>IF(AZ258=4,G258,0)</f>
        <v>0</v>
      </c>
      <c r="BE258" s="142">
        <f>IF(AZ258=5,G258,0)</f>
        <v>0</v>
      </c>
      <c r="CA258" s="171">
        <v>12</v>
      </c>
      <c r="CB258" s="171">
        <v>0</v>
      </c>
      <c r="CZ258" s="142">
        <v>4.4999999999999998E-2</v>
      </c>
    </row>
    <row r="259" spans="1:104">
      <c r="A259" s="172"/>
      <c r="B259" s="174"/>
      <c r="C259" s="229" t="s">
        <v>389</v>
      </c>
      <c r="D259" s="230"/>
      <c r="E259" s="175">
        <v>0</v>
      </c>
      <c r="F259" s="176"/>
      <c r="G259" s="177"/>
      <c r="M259" s="173" t="s">
        <v>389</v>
      </c>
      <c r="O259" s="164"/>
    </row>
    <row r="260" spans="1:104">
      <c r="A260" s="172"/>
      <c r="B260" s="174"/>
      <c r="C260" s="229" t="s">
        <v>390</v>
      </c>
      <c r="D260" s="230"/>
      <c r="E260" s="175">
        <v>15.311199999999999</v>
      </c>
      <c r="F260" s="176"/>
      <c r="G260" s="177"/>
      <c r="M260" s="173" t="s">
        <v>390</v>
      </c>
      <c r="O260" s="164"/>
    </row>
    <row r="261" spans="1:104">
      <c r="A261" s="172"/>
      <c r="B261" s="174"/>
      <c r="C261" s="229" t="s">
        <v>391</v>
      </c>
      <c r="D261" s="230"/>
      <c r="E261" s="175">
        <v>7.2248000000000001</v>
      </c>
      <c r="F261" s="176"/>
      <c r="G261" s="177"/>
      <c r="M261" s="173" t="s">
        <v>391</v>
      </c>
      <c r="O261" s="164"/>
    </row>
    <row r="262" spans="1:104">
      <c r="A262" s="172"/>
      <c r="B262" s="174"/>
      <c r="C262" s="229" t="s">
        <v>392</v>
      </c>
      <c r="D262" s="230"/>
      <c r="E262" s="175">
        <v>7.2248000000000001</v>
      </c>
      <c r="F262" s="176"/>
      <c r="G262" s="177"/>
      <c r="M262" s="173" t="s">
        <v>392</v>
      </c>
      <c r="O262" s="164"/>
    </row>
    <row r="263" spans="1:104">
      <c r="A263" s="172"/>
      <c r="B263" s="174"/>
      <c r="C263" s="229" t="s">
        <v>393</v>
      </c>
      <c r="D263" s="230"/>
      <c r="E263" s="175">
        <v>-2.0339999999999998</v>
      </c>
      <c r="F263" s="176"/>
      <c r="G263" s="177"/>
      <c r="M263" s="173" t="s">
        <v>393</v>
      </c>
      <c r="O263" s="164"/>
    </row>
    <row r="264" spans="1:104">
      <c r="A264" s="172"/>
      <c r="B264" s="174"/>
      <c r="C264" s="229" t="s">
        <v>394</v>
      </c>
      <c r="D264" s="230"/>
      <c r="E264" s="175">
        <v>20.755199999999999</v>
      </c>
      <c r="F264" s="176"/>
      <c r="G264" s="177"/>
      <c r="M264" s="173" t="s">
        <v>394</v>
      </c>
      <c r="O264" s="164"/>
    </row>
    <row r="265" spans="1:104" ht="20.399999999999999">
      <c r="A265" s="165">
        <v>83</v>
      </c>
      <c r="B265" s="166" t="s">
        <v>395</v>
      </c>
      <c r="C265" s="167" t="s">
        <v>567</v>
      </c>
      <c r="D265" s="168" t="s">
        <v>82</v>
      </c>
      <c r="E265" s="169">
        <v>2.0339999999999998</v>
      </c>
      <c r="F265" s="200"/>
      <c r="G265" s="170">
        <f>E265*F265</f>
        <v>0</v>
      </c>
      <c r="O265" s="164">
        <v>2</v>
      </c>
      <c r="AA265" s="142">
        <v>12</v>
      </c>
      <c r="AB265" s="142">
        <v>0</v>
      </c>
      <c r="AC265" s="142">
        <v>155</v>
      </c>
      <c r="AZ265" s="142">
        <v>2</v>
      </c>
      <c r="BA265" s="142">
        <f>IF(AZ265=1,G265,0)</f>
        <v>0</v>
      </c>
      <c r="BB265" s="142">
        <f>IF(AZ265=2,G265,0)</f>
        <v>0</v>
      </c>
      <c r="BC265" s="142">
        <f>IF(AZ265=3,G265,0)</f>
        <v>0</v>
      </c>
      <c r="BD265" s="142">
        <f>IF(AZ265=4,G265,0)</f>
        <v>0</v>
      </c>
      <c r="BE265" s="142">
        <f>IF(AZ265=5,G265,0)</f>
        <v>0</v>
      </c>
      <c r="CA265" s="171">
        <v>12</v>
      </c>
      <c r="CB265" s="171">
        <v>0</v>
      </c>
      <c r="CZ265" s="142">
        <v>7.3099999999999998E-2</v>
      </c>
    </row>
    <row r="266" spans="1:104">
      <c r="A266" s="172"/>
      <c r="B266" s="174"/>
      <c r="C266" s="229" t="s">
        <v>396</v>
      </c>
      <c r="D266" s="230"/>
      <c r="E266" s="175">
        <v>2.0339999999999998</v>
      </c>
      <c r="F266" s="176"/>
      <c r="G266" s="177"/>
      <c r="M266" s="173" t="s">
        <v>396</v>
      </c>
      <c r="O266" s="164"/>
    </row>
    <row r="267" spans="1:104">
      <c r="A267" s="165">
        <v>84</v>
      </c>
      <c r="B267" s="166" t="s">
        <v>397</v>
      </c>
      <c r="C267" s="167" t="s">
        <v>398</v>
      </c>
      <c r="D267" s="168" t="s">
        <v>86</v>
      </c>
      <c r="E267" s="169">
        <v>1</v>
      </c>
      <c r="F267" s="200"/>
      <c r="G267" s="170">
        <f>E267*F267</f>
        <v>0</v>
      </c>
      <c r="O267" s="164">
        <v>2</v>
      </c>
      <c r="AA267" s="142">
        <v>12</v>
      </c>
      <c r="AB267" s="142">
        <v>0</v>
      </c>
      <c r="AC267" s="142">
        <v>156</v>
      </c>
      <c r="AZ267" s="142">
        <v>2</v>
      </c>
      <c r="BA267" s="142">
        <f>IF(AZ267=1,G267,0)</f>
        <v>0</v>
      </c>
      <c r="BB267" s="142">
        <f>IF(AZ267=2,G267,0)</f>
        <v>0</v>
      </c>
      <c r="BC267" s="142">
        <f>IF(AZ267=3,G267,0)</f>
        <v>0</v>
      </c>
      <c r="BD267" s="142">
        <f>IF(AZ267=4,G267,0)</f>
        <v>0</v>
      </c>
      <c r="BE267" s="142">
        <f>IF(AZ267=5,G267,0)</f>
        <v>0</v>
      </c>
      <c r="CA267" s="171">
        <v>12</v>
      </c>
      <c r="CB267" s="171">
        <v>0</v>
      </c>
      <c r="CZ267" s="142">
        <v>0</v>
      </c>
    </row>
    <row r="268" spans="1:104">
      <c r="A268" s="172"/>
      <c r="B268" s="174"/>
      <c r="C268" s="229" t="s">
        <v>399</v>
      </c>
      <c r="D268" s="230"/>
      <c r="E268" s="175">
        <v>1</v>
      </c>
      <c r="F268" s="176"/>
      <c r="G268" s="177"/>
      <c r="M268" s="173" t="s">
        <v>399</v>
      </c>
      <c r="O268" s="164"/>
    </row>
    <row r="269" spans="1:104">
      <c r="A269" s="165">
        <v>85</v>
      </c>
      <c r="B269" s="166" t="s">
        <v>400</v>
      </c>
      <c r="C269" s="167" t="s">
        <v>401</v>
      </c>
      <c r="D269" s="168" t="s">
        <v>86</v>
      </c>
      <c r="E269" s="169">
        <v>1</v>
      </c>
      <c r="F269" s="200"/>
      <c r="G269" s="170">
        <f>E269*F269</f>
        <v>0</v>
      </c>
      <c r="O269" s="164">
        <v>2</v>
      </c>
      <c r="AA269" s="142">
        <v>12</v>
      </c>
      <c r="AB269" s="142">
        <v>0</v>
      </c>
      <c r="AC269" s="142">
        <v>157</v>
      </c>
      <c r="AZ269" s="142">
        <v>2</v>
      </c>
      <c r="BA269" s="142">
        <f>IF(AZ269=1,G269,0)</f>
        <v>0</v>
      </c>
      <c r="BB269" s="142">
        <f>IF(AZ269=2,G269,0)</f>
        <v>0</v>
      </c>
      <c r="BC269" s="142">
        <f>IF(AZ269=3,G269,0)</f>
        <v>0</v>
      </c>
      <c r="BD269" s="142">
        <f>IF(AZ269=4,G269,0)</f>
        <v>0</v>
      </c>
      <c r="BE269" s="142">
        <f>IF(AZ269=5,G269,0)</f>
        <v>0</v>
      </c>
      <c r="CA269" s="171">
        <v>12</v>
      </c>
      <c r="CB269" s="171">
        <v>0</v>
      </c>
      <c r="CZ269" s="142">
        <v>0</v>
      </c>
    </row>
    <row r="270" spans="1:104">
      <c r="A270" s="172"/>
      <c r="B270" s="174"/>
      <c r="C270" s="229" t="s">
        <v>402</v>
      </c>
      <c r="D270" s="230"/>
      <c r="E270" s="175">
        <v>1</v>
      </c>
      <c r="F270" s="176"/>
      <c r="G270" s="177"/>
      <c r="M270" s="173" t="s">
        <v>402</v>
      </c>
      <c r="O270" s="164"/>
    </row>
    <row r="271" spans="1:104">
      <c r="A271" s="165">
        <v>86</v>
      </c>
      <c r="B271" s="166" t="s">
        <v>403</v>
      </c>
      <c r="C271" s="167" t="s">
        <v>404</v>
      </c>
      <c r="D271" s="168" t="s">
        <v>144</v>
      </c>
      <c r="E271" s="169">
        <v>2.4295898999999999</v>
      </c>
      <c r="F271" s="200"/>
      <c r="G271" s="170">
        <f>E271*F271</f>
        <v>0</v>
      </c>
      <c r="O271" s="164">
        <v>2</v>
      </c>
      <c r="AA271" s="142">
        <v>7</v>
      </c>
      <c r="AB271" s="142">
        <v>1001</v>
      </c>
      <c r="AC271" s="142">
        <v>5</v>
      </c>
      <c r="AZ271" s="142">
        <v>2</v>
      </c>
      <c r="BA271" s="142">
        <f>IF(AZ271=1,G271,0)</f>
        <v>0</v>
      </c>
      <c r="BB271" s="142">
        <f>IF(AZ271=2,G271,0)</f>
        <v>0</v>
      </c>
      <c r="BC271" s="142">
        <f>IF(AZ271=3,G271,0)</f>
        <v>0</v>
      </c>
      <c r="BD271" s="142">
        <f>IF(AZ271=4,G271,0)</f>
        <v>0</v>
      </c>
      <c r="BE271" s="142">
        <f>IF(AZ271=5,G271,0)</f>
        <v>0</v>
      </c>
      <c r="CA271" s="171">
        <v>7</v>
      </c>
      <c r="CB271" s="171">
        <v>1001</v>
      </c>
      <c r="CZ271" s="142">
        <v>0</v>
      </c>
    </row>
    <row r="272" spans="1:104">
      <c r="A272" s="178"/>
      <c r="B272" s="179" t="s">
        <v>75</v>
      </c>
      <c r="C272" s="180" t="str">
        <f>CONCATENATE(B245," ",C245)</f>
        <v>767 Konstrukce zámečnické</v>
      </c>
      <c r="D272" s="181"/>
      <c r="E272" s="182"/>
      <c r="F272" s="183"/>
      <c r="G272" s="184">
        <f>SUM(G245:G271)</f>
        <v>0</v>
      </c>
      <c r="O272" s="164">
        <v>4</v>
      </c>
      <c r="BA272" s="185">
        <f>SUM(BA245:BA271)</f>
        <v>0</v>
      </c>
      <c r="BB272" s="185">
        <f>SUM(BB245:BB271)</f>
        <v>0</v>
      </c>
      <c r="BC272" s="185">
        <f>SUM(BC245:BC271)</f>
        <v>0</v>
      </c>
      <c r="BD272" s="185">
        <f>SUM(BD245:BD271)</f>
        <v>0</v>
      </c>
      <c r="BE272" s="185">
        <f>SUM(BE245:BE271)</f>
        <v>0</v>
      </c>
    </row>
    <row r="273" spans="1:104">
      <c r="A273" s="157" t="s">
        <v>74</v>
      </c>
      <c r="B273" s="158" t="s">
        <v>405</v>
      </c>
      <c r="C273" s="159" t="s">
        <v>406</v>
      </c>
      <c r="D273" s="160"/>
      <c r="E273" s="161"/>
      <c r="F273" s="161"/>
      <c r="G273" s="162"/>
      <c r="H273" s="163"/>
      <c r="I273" s="163"/>
      <c r="O273" s="164">
        <v>1</v>
      </c>
    </row>
    <row r="274" spans="1:104">
      <c r="A274" s="165">
        <v>87</v>
      </c>
      <c r="B274" s="166" t="s">
        <v>407</v>
      </c>
      <c r="C274" s="167" t="s">
        <v>408</v>
      </c>
      <c r="D274" s="168" t="s">
        <v>82</v>
      </c>
      <c r="E274" s="169">
        <v>26.1187</v>
      </c>
      <c r="F274" s="200"/>
      <c r="G274" s="170">
        <f>E274*F274</f>
        <v>0</v>
      </c>
      <c r="O274" s="164">
        <v>2</v>
      </c>
      <c r="AA274" s="142">
        <v>1</v>
      </c>
      <c r="AB274" s="142">
        <v>7</v>
      </c>
      <c r="AC274" s="142">
        <v>7</v>
      </c>
      <c r="AZ274" s="142">
        <v>2</v>
      </c>
      <c r="BA274" s="142">
        <f>IF(AZ274=1,G274,0)</f>
        <v>0</v>
      </c>
      <c r="BB274" s="142">
        <f>IF(AZ274=2,G274,0)</f>
        <v>0</v>
      </c>
      <c r="BC274" s="142">
        <f>IF(AZ274=3,G274,0)</f>
        <v>0</v>
      </c>
      <c r="BD274" s="142">
        <f>IF(AZ274=4,G274,0)</f>
        <v>0</v>
      </c>
      <c r="BE274" s="142">
        <f>IF(AZ274=5,G274,0)</f>
        <v>0</v>
      </c>
      <c r="CA274" s="171">
        <v>1</v>
      </c>
      <c r="CB274" s="171">
        <v>7</v>
      </c>
      <c r="CZ274" s="142">
        <v>2.5000000000000001E-4</v>
      </c>
    </row>
    <row r="275" spans="1:104">
      <c r="A275" s="172"/>
      <c r="B275" s="174"/>
      <c r="C275" s="229" t="s">
        <v>200</v>
      </c>
      <c r="D275" s="230"/>
      <c r="E275" s="175">
        <v>0</v>
      </c>
      <c r="F275" s="176"/>
      <c r="G275" s="177"/>
      <c r="M275" s="173" t="s">
        <v>200</v>
      </c>
      <c r="O275" s="164"/>
    </row>
    <row r="276" spans="1:104">
      <c r="A276" s="172"/>
      <c r="B276" s="174"/>
      <c r="C276" s="229" t="s">
        <v>91</v>
      </c>
      <c r="D276" s="230"/>
      <c r="E276" s="175">
        <v>2.625</v>
      </c>
      <c r="F276" s="176"/>
      <c r="G276" s="177"/>
      <c r="M276" s="173" t="s">
        <v>91</v>
      </c>
      <c r="O276" s="164"/>
    </row>
    <row r="277" spans="1:104">
      <c r="A277" s="172"/>
      <c r="B277" s="174"/>
      <c r="C277" s="229" t="s">
        <v>92</v>
      </c>
      <c r="D277" s="230"/>
      <c r="E277" s="175">
        <v>2.7</v>
      </c>
      <c r="F277" s="176"/>
      <c r="G277" s="177"/>
      <c r="M277" s="173" t="s">
        <v>92</v>
      </c>
      <c r="O277" s="164"/>
    </row>
    <row r="278" spans="1:104">
      <c r="A278" s="172"/>
      <c r="B278" s="174"/>
      <c r="C278" s="229" t="s">
        <v>191</v>
      </c>
      <c r="D278" s="230"/>
      <c r="E278" s="175">
        <v>8.5250000000000004</v>
      </c>
      <c r="F278" s="176"/>
      <c r="G278" s="177"/>
      <c r="M278" s="173" t="s">
        <v>191</v>
      </c>
      <c r="O278" s="164"/>
    </row>
    <row r="279" spans="1:104">
      <c r="A279" s="172"/>
      <c r="B279" s="174"/>
      <c r="C279" s="229" t="s">
        <v>192</v>
      </c>
      <c r="D279" s="230"/>
      <c r="E279" s="175">
        <v>10.0687</v>
      </c>
      <c r="F279" s="176"/>
      <c r="G279" s="177"/>
      <c r="M279" s="173" t="s">
        <v>192</v>
      </c>
      <c r="O279" s="164"/>
    </row>
    <row r="280" spans="1:104">
      <c r="A280" s="172"/>
      <c r="B280" s="174"/>
      <c r="C280" s="229" t="s">
        <v>95</v>
      </c>
      <c r="D280" s="230"/>
      <c r="E280" s="175">
        <v>2.2000000000000002</v>
      </c>
      <c r="F280" s="176"/>
      <c r="G280" s="177"/>
      <c r="M280" s="173" t="s">
        <v>95</v>
      </c>
      <c r="O280" s="164"/>
    </row>
    <row r="281" spans="1:104" ht="20.399999999999999">
      <c r="A281" s="165">
        <v>88</v>
      </c>
      <c r="B281" s="166" t="s">
        <v>409</v>
      </c>
      <c r="C281" s="167" t="s">
        <v>566</v>
      </c>
      <c r="D281" s="168" t="s">
        <v>82</v>
      </c>
      <c r="E281" s="169">
        <v>26.1187</v>
      </c>
      <c r="F281" s="200"/>
      <c r="G281" s="170">
        <f>E281*F281</f>
        <v>0</v>
      </c>
      <c r="O281" s="164">
        <v>2</v>
      </c>
      <c r="AA281" s="142">
        <v>1</v>
      </c>
      <c r="AB281" s="142">
        <v>7</v>
      </c>
      <c r="AC281" s="142">
        <v>7</v>
      </c>
      <c r="AZ281" s="142">
        <v>2</v>
      </c>
      <c r="BA281" s="142">
        <f>IF(AZ281=1,G281,0)</f>
        <v>0</v>
      </c>
      <c r="BB281" s="142">
        <f>IF(AZ281=2,G281,0)</f>
        <v>0</v>
      </c>
      <c r="BC281" s="142">
        <f>IF(AZ281=3,G281,0)</f>
        <v>0</v>
      </c>
      <c r="BD281" s="142">
        <f>IF(AZ281=4,G281,0)</f>
        <v>0</v>
      </c>
      <c r="BE281" s="142">
        <f>IF(AZ281=5,G281,0)</f>
        <v>0</v>
      </c>
      <c r="CA281" s="171">
        <v>1</v>
      </c>
      <c r="CB281" s="171">
        <v>7</v>
      </c>
      <c r="CZ281" s="142">
        <v>3.5200000000000001E-3</v>
      </c>
    </row>
    <row r="282" spans="1:104">
      <c r="A282" s="165">
        <v>89</v>
      </c>
      <c r="B282" s="166" t="s">
        <v>410</v>
      </c>
      <c r="C282" s="167" t="s">
        <v>411</v>
      </c>
      <c r="D282" s="168" t="s">
        <v>114</v>
      </c>
      <c r="E282" s="169">
        <v>40.595999999999997</v>
      </c>
      <c r="F282" s="200"/>
      <c r="G282" s="170">
        <f>E282*F282</f>
        <v>0</v>
      </c>
      <c r="O282" s="164">
        <v>2</v>
      </c>
      <c r="AA282" s="142">
        <v>1</v>
      </c>
      <c r="AB282" s="142">
        <v>7</v>
      </c>
      <c r="AC282" s="142">
        <v>7</v>
      </c>
      <c r="AZ282" s="142">
        <v>2</v>
      </c>
      <c r="BA282" s="142">
        <f>IF(AZ282=1,G282,0)</f>
        <v>0</v>
      </c>
      <c r="BB282" s="142">
        <f>IF(AZ282=2,G282,0)</f>
        <v>0</v>
      </c>
      <c r="BC282" s="142">
        <f>IF(AZ282=3,G282,0)</f>
        <v>0</v>
      </c>
      <c r="BD282" s="142">
        <f>IF(AZ282=4,G282,0)</f>
        <v>0</v>
      </c>
      <c r="BE282" s="142">
        <f>IF(AZ282=5,G282,0)</f>
        <v>0</v>
      </c>
      <c r="CA282" s="171">
        <v>1</v>
      </c>
      <c r="CB282" s="171">
        <v>7</v>
      </c>
      <c r="CZ282" s="142">
        <v>4.0000000000000003E-5</v>
      </c>
    </row>
    <row r="283" spans="1:104">
      <c r="A283" s="172"/>
      <c r="B283" s="174"/>
      <c r="C283" s="229" t="s">
        <v>412</v>
      </c>
      <c r="D283" s="230"/>
      <c r="E283" s="175">
        <v>6.5</v>
      </c>
      <c r="F283" s="176"/>
      <c r="G283" s="177"/>
      <c r="M283" s="173" t="s">
        <v>412</v>
      </c>
      <c r="O283" s="164"/>
    </row>
    <row r="284" spans="1:104">
      <c r="A284" s="172"/>
      <c r="B284" s="174"/>
      <c r="C284" s="229" t="s">
        <v>413</v>
      </c>
      <c r="D284" s="230"/>
      <c r="E284" s="175">
        <v>6.6</v>
      </c>
      <c r="F284" s="176"/>
      <c r="G284" s="177"/>
      <c r="M284" s="173" t="s">
        <v>413</v>
      </c>
      <c r="O284" s="164"/>
    </row>
    <row r="285" spans="1:104">
      <c r="A285" s="172"/>
      <c r="B285" s="174"/>
      <c r="C285" s="229" t="s">
        <v>414</v>
      </c>
      <c r="D285" s="230"/>
      <c r="E285" s="175">
        <v>12</v>
      </c>
      <c r="F285" s="176"/>
      <c r="G285" s="177"/>
      <c r="M285" s="173" t="s">
        <v>414</v>
      </c>
      <c r="O285" s="164"/>
    </row>
    <row r="286" spans="1:104">
      <c r="A286" s="172"/>
      <c r="B286" s="174"/>
      <c r="C286" s="229" t="s">
        <v>415</v>
      </c>
      <c r="D286" s="230"/>
      <c r="E286" s="175">
        <v>13.996</v>
      </c>
      <c r="F286" s="176"/>
      <c r="G286" s="177"/>
      <c r="M286" s="173" t="s">
        <v>415</v>
      </c>
      <c r="O286" s="164"/>
    </row>
    <row r="287" spans="1:104">
      <c r="A287" s="172"/>
      <c r="B287" s="174"/>
      <c r="C287" s="229" t="s">
        <v>416</v>
      </c>
      <c r="D287" s="230"/>
      <c r="E287" s="175">
        <v>6.4</v>
      </c>
      <c r="F287" s="176"/>
      <c r="G287" s="177"/>
      <c r="M287" s="173" t="s">
        <v>416</v>
      </c>
      <c r="O287" s="164"/>
    </row>
    <row r="288" spans="1:104">
      <c r="A288" s="172"/>
      <c r="B288" s="174"/>
      <c r="C288" s="229" t="s">
        <v>417</v>
      </c>
      <c r="D288" s="230"/>
      <c r="E288" s="175">
        <v>-4.9000000000000004</v>
      </c>
      <c r="F288" s="176"/>
      <c r="G288" s="177"/>
      <c r="M288" s="173" t="s">
        <v>417</v>
      </c>
      <c r="O288" s="164"/>
    </row>
    <row r="289" spans="1:104">
      <c r="A289" s="165">
        <v>90</v>
      </c>
      <c r="B289" s="166" t="s">
        <v>418</v>
      </c>
      <c r="C289" s="167" t="s">
        <v>419</v>
      </c>
      <c r="D289" s="168" t="s">
        <v>82</v>
      </c>
      <c r="E289" s="169">
        <v>7.5250000000000004</v>
      </c>
      <c r="F289" s="200"/>
      <c r="G289" s="170">
        <f>E289*F289</f>
        <v>0</v>
      </c>
      <c r="O289" s="164">
        <v>2</v>
      </c>
      <c r="AA289" s="142">
        <v>1</v>
      </c>
      <c r="AB289" s="142">
        <v>7</v>
      </c>
      <c r="AC289" s="142">
        <v>7</v>
      </c>
      <c r="AZ289" s="142">
        <v>2</v>
      </c>
      <c r="BA289" s="142">
        <f>IF(AZ289=1,G289,0)</f>
        <v>0</v>
      </c>
      <c r="BB289" s="142">
        <f>IF(AZ289=2,G289,0)</f>
        <v>0</v>
      </c>
      <c r="BC289" s="142">
        <f>IF(AZ289=3,G289,0)</f>
        <v>0</v>
      </c>
      <c r="BD289" s="142">
        <f>IF(AZ289=4,G289,0)</f>
        <v>0</v>
      </c>
      <c r="BE289" s="142">
        <f>IF(AZ289=5,G289,0)</f>
        <v>0</v>
      </c>
      <c r="CA289" s="171">
        <v>1</v>
      </c>
      <c r="CB289" s="171">
        <v>7</v>
      </c>
      <c r="CZ289" s="142">
        <v>0</v>
      </c>
    </row>
    <row r="290" spans="1:104">
      <c r="A290" s="172"/>
      <c r="B290" s="174"/>
      <c r="C290" s="229" t="s">
        <v>91</v>
      </c>
      <c r="D290" s="230"/>
      <c r="E290" s="175">
        <v>2.625</v>
      </c>
      <c r="F290" s="176"/>
      <c r="G290" s="177"/>
      <c r="M290" s="173" t="s">
        <v>91</v>
      </c>
      <c r="O290" s="164"/>
    </row>
    <row r="291" spans="1:104">
      <c r="A291" s="172"/>
      <c r="B291" s="174"/>
      <c r="C291" s="229" t="s">
        <v>92</v>
      </c>
      <c r="D291" s="230"/>
      <c r="E291" s="175">
        <v>2.7</v>
      </c>
      <c r="F291" s="176"/>
      <c r="G291" s="177"/>
      <c r="M291" s="173" t="s">
        <v>92</v>
      </c>
      <c r="O291" s="164"/>
    </row>
    <row r="292" spans="1:104">
      <c r="A292" s="172"/>
      <c r="B292" s="174"/>
      <c r="C292" s="229" t="s">
        <v>420</v>
      </c>
      <c r="D292" s="230"/>
      <c r="E292" s="175">
        <v>0</v>
      </c>
      <c r="F292" s="176"/>
      <c r="G292" s="177"/>
      <c r="M292" s="198">
        <v>0.125</v>
      </c>
      <c r="O292" s="164"/>
    </row>
    <row r="293" spans="1:104">
      <c r="A293" s="172"/>
      <c r="B293" s="174"/>
      <c r="C293" s="229" t="s">
        <v>421</v>
      </c>
      <c r="D293" s="230"/>
      <c r="E293" s="175">
        <v>0</v>
      </c>
      <c r="F293" s="176"/>
      <c r="G293" s="177"/>
      <c r="M293" s="173" t="s">
        <v>421</v>
      </c>
      <c r="O293" s="164"/>
    </row>
    <row r="294" spans="1:104">
      <c r="A294" s="172"/>
      <c r="B294" s="174"/>
      <c r="C294" s="229" t="s">
        <v>95</v>
      </c>
      <c r="D294" s="230"/>
      <c r="E294" s="175">
        <v>2.2000000000000002</v>
      </c>
      <c r="F294" s="176"/>
      <c r="G294" s="177"/>
      <c r="M294" s="173" t="s">
        <v>95</v>
      </c>
      <c r="O294" s="164"/>
    </row>
    <row r="295" spans="1:104">
      <c r="A295" s="165">
        <v>91</v>
      </c>
      <c r="B295" s="166" t="s">
        <v>422</v>
      </c>
      <c r="C295" s="167" t="s">
        <v>423</v>
      </c>
      <c r="D295" s="168" t="s">
        <v>82</v>
      </c>
      <c r="E295" s="169">
        <v>26.1187</v>
      </c>
      <c r="F295" s="200"/>
      <c r="G295" s="170">
        <f>E295*F295</f>
        <v>0</v>
      </c>
      <c r="O295" s="164">
        <v>2</v>
      </c>
      <c r="AA295" s="142">
        <v>1</v>
      </c>
      <c r="AB295" s="142">
        <v>7</v>
      </c>
      <c r="AC295" s="142">
        <v>7</v>
      </c>
      <c r="AZ295" s="142">
        <v>2</v>
      </c>
      <c r="BA295" s="142">
        <f>IF(AZ295=1,G295,0)</f>
        <v>0</v>
      </c>
      <c r="BB295" s="142">
        <f>IF(AZ295=2,G295,0)</f>
        <v>0</v>
      </c>
      <c r="BC295" s="142">
        <f>IF(AZ295=3,G295,0)</f>
        <v>0</v>
      </c>
      <c r="BD295" s="142">
        <f>IF(AZ295=4,G295,0)</f>
        <v>0</v>
      </c>
      <c r="BE295" s="142">
        <f>IF(AZ295=5,G295,0)</f>
        <v>0</v>
      </c>
      <c r="CA295" s="171">
        <v>1</v>
      </c>
      <c r="CB295" s="171">
        <v>7</v>
      </c>
      <c r="CZ295" s="142">
        <v>0</v>
      </c>
    </row>
    <row r="296" spans="1:104">
      <c r="A296" s="165">
        <v>92</v>
      </c>
      <c r="B296" s="166" t="s">
        <v>424</v>
      </c>
      <c r="C296" s="167" t="s">
        <v>425</v>
      </c>
      <c r="D296" s="168" t="s">
        <v>82</v>
      </c>
      <c r="E296" s="169">
        <v>26.1187</v>
      </c>
      <c r="F296" s="200"/>
      <c r="G296" s="170">
        <f>E296*F296</f>
        <v>0</v>
      </c>
      <c r="O296" s="164">
        <v>2</v>
      </c>
      <c r="AA296" s="142">
        <v>1</v>
      </c>
      <c r="AB296" s="142">
        <v>7</v>
      </c>
      <c r="AC296" s="142">
        <v>7</v>
      </c>
      <c r="AZ296" s="142">
        <v>2</v>
      </c>
      <c r="BA296" s="142">
        <f>IF(AZ296=1,G296,0)</f>
        <v>0</v>
      </c>
      <c r="BB296" s="142">
        <f>IF(AZ296=2,G296,0)</f>
        <v>0</v>
      </c>
      <c r="BC296" s="142">
        <f>IF(AZ296=3,G296,0)</f>
        <v>0</v>
      </c>
      <c r="BD296" s="142">
        <f>IF(AZ296=4,G296,0)</f>
        <v>0</v>
      </c>
      <c r="BE296" s="142">
        <f>IF(AZ296=5,G296,0)</f>
        <v>0</v>
      </c>
      <c r="CA296" s="171">
        <v>1</v>
      </c>
      <c r="CB296" s="171">
        <v>7</v>
      </c>
      <c r="CZ296" s="142">
        <v>0</v>
      </c>
    </row>
    <row r="297" spans="1:104">
      <c r="A297" s="165">
        <v>93</v>
      </c>
      <c r="B297" s="166" t="s">
        <v>426</v>
      </c>
      <c r="C297" s="167" t="s">
        <v>564</v>
      </c>
      <c r="D297" s="168" t="s">
        <v>380</v>
      </c>
      <c r="E297" s="169">
        <v>13.0594</v>
      </c>
      <c r="F297" s="200"/>
      <c r="G297" s="170">
        <f>E297*F297</f>
        <v>0</v>
      </c>
      <c r="O297" s="164">
        <v>2</v>
      </c>
      <c r="AA297" s="142">
        <v>3</v>
      </c>
      <c r="AB297" s="142">
        <v>1</v>
      </c>
      <c r="AC297" s="142" t="s">
        <v>426</v>
      </c>
      <c r="AZ297" s="142">
        <v>2</v>
      </c>
      <c r="BA297" s="142">
        <f>IF(AZ297=1,G297,0)</f>
        <v>0</v>
      </c>
      <c r="BB297" s="142">
        <f>IF(AZ297=2,G297,0)</f>
        <v>0</v>
      </c>
      <c r="BC297" s="142">
        <f>IF(AZ297=3,G297,0)</f>
        <v>0</v>
      </c>
      <c r="BD297" s="142">
        <f>IF(AZ297=4,G297,0)</f>
        <v>0</v>
      </c>
      <c r="BE297" s="142">
        <f>IF(AZ297=5,G297,0)</f>
        <v>0</v>
      </c>
      <c r="CA297" s="171">
        <v>3</v>
      </c>
      <c r="CB297" s="171">
        <v>1</v>
      </c>
      <c r="CZ297" s="142">
        <v>1E-3</v>
      </c>
    </row>
    <row r="298" spans="1:104">
      <c r="A298" s="172"/>
      <c r="B298" s="174"/>
      <c r="C298" s="229" t="s">
        <v>427</v>
      </c>
      <c r="D298" s="230"/>
      <c r="E298" s="175">
        <v>13.0594</v>
      </c>
      <c r="F298" s="176"/>
      <c r="G298" s="177"/>
      <c r="M298" s="173" t="s">
        <v>427</v>
      </c>
      <c r="O298" s="164"/>
    </row>
    <row r="299" spans="1:104">
      <c r="A299" s="165">
        <v>94</v>
      </c>
      <c r="B299" s="166" t="s">
        <v>428</v>
      </c>
      <c r="C299" s="167" t="s">
        <v>563</v>
      </c>
      <c r="D299" s="168" t="s">
        <v>380</v>
      </c>
      <c r="E299" s="169">
        <v>13.0594</v>
      </c>
      <c r="F299" s="200"/>
      <c r="G299" s="170">
        <f>E299*F299</f>
        <v>0</v>
      </c>
      <c r="O299" s="164">
        <v>2</v>
      </c>
      <c r="AA299" s="142">
        <v>3</v>
      </c>
      <c r="AB299" s="142">
        <v>1</v>
      </c>
      <c r="AC299" s="142" t="s">
        <v>428</v>
      </c>
      <c r="AZ299" s="142">
        <v>2</v>
      </c>
      <c r="BA299" s="142">
        <f>IF(AZ299=1,G299,0)</f>
        <v>0</v>
      </c>
      <c r="BB299" s="142">
        <f>IF(AZ299=2,G299,0)</f>
        <v>0</v>
      </c>
      <c r="BC299" s="142">
        <f>IF(AZ299=3,G299,0)</f>
        <v>0</v>
      </c>
      <c r="BD299" s="142">
        <f>IF(AZ299=4,G299,0)</f>
        <v>0</v>
      </c>
      <c r="BE299" s="142">
        <f>IF(AZ299=5,G299,0)</f>
        <v>0</v>
      </c>
      <c r="CA299" s="171">
        <v>3</v>
      </c>
      <c r="CB299" s="171">
        <v>1</v>
      </c>
      <c r="CZ299" s="142">
        <v>1E-3</v>
      </c>
    </row>
    <row r="300" spans="1:104">
      <c r="A300" s="172"/>
      <c r="B300" s="174"/>
      <c r="C300" s="229" t="s">
        <v>427</v>
      </c>
      <c r="D300" s="230"/>
      <c r="E300" s="175">
        <v>13.0594</v>
      </c>
      <c r="F300" s="176"/>
      <c r="G300" s="177"/>
      <c r="M300" s="173" t="s">
        <v>427</v>
      </c>
      <c r="O300" s="164"/>
    </row>
    <row r="301" spans="1:104">
      <c r="A301" s="165">
        <v>95</v>
      </c>
      <c r="B301" s="166" t="s">
        <v>429</v>
      </c>
      <c r="C301" s="167" t="s">
        <v>565</v>
      </c>
      <c r="D301" s="168" t="s">
        <v>82</v>
      </c>
      <c r="E301" s="169">
        <v>28.730599999999999</v>
      </c>
      <c r="F301" s="200"/>
      <c r="G301" s="170">
        <f>E301*F301</f>
        <v>0</v>
      </c>
      <c r="O301" s="164">
        <v>2</v>
      </c>
      <c r="AA301" s="142">
        <v>3</v>
      </c>
      <c r="AB301" s="142">
        <v>1</v>
      </c>
      <c r="AC301" s="142" t="s">
        <v>429</v>
      </c>
      <c r="AZ301" s="142">
        <v>2</v>
      </c>
      <c r="BA301" s="142">
        <f>IF(AZ301=1,G301,0)</f>
        <v>0</v>
      </c>
      <c r="BB301" s="142">
        <f>IF(AZ301=2,G301,0)</f>
        <v>0</v>
      </c>
      <c r="BC301" s="142">
        <f>IF(AZ301=3,G301,0)</f>
        <v>0</v>
      </c>
      <c r="BD301" s="142">
        <f>IF(AZ301=4,G301,0)</f>
        <v>0</v>
      </c>
      <c r="BE301" s="142">
        <f>IF(AZ301=5,G301,0)</f>
        <v>0</v>
      </c>
      <c r="CA301" s="171">
        <v>3</v>
      </c>
      <c r="CB301" s="171">
        <v>1</v>
      </c>
      <c r="CZ301" s="142">
        <v>1.9199999999999998E-2</v>
      </c>
    </row>
    <row r="302" spans="1:104">
      <c r="A302" s="172"/>
      <c r="B302" s="174"/>
      <c r="C302" s="229" t="s">
        <v>430</v>
      </c>
      <c r="D302" s="230"/>
      <c r="E302" s="175">
        <v>26.1187</v>
      </c>
      <c r="F302" s="176"/>
      <c r="G302" s="177"/>
      <c r="M302" s="173" t="s">
        <v>430</v>
      </c>
      <c r="O302" s="164"/>
    </row>
    <row r="303" spans="1:104">
      <c r="A303" s="172"/>
      <c r="B303" s="174"/>
      <c r="C303" s="229" t="s">
        <v>431</v>
      </c>
      <c r="D303" s="230"/>
      <c r="E303" s="175">
        <v>2.6118999999999999</v>
      </c>
      <c r="F303" s="176"/>
      <c r="G303" s="177"/>
      <c r="M303" s="173" t="s">
        <v>431</v>
      </c>
      <c r="O303" s="164"/>
    </row>
    <row r="304" spans="1:104">
      <c r="A304" s="165">
        <v>96</v>
      </c>
      <c r="B304" s="166" t="s">
        <v>432</v>
      </c>
      <c r="C304" s="167" t="s">
        <v>433</v>
      </c>
      <c r="D304" s="168" t="s">
        <v>144</v>
      </c>
      <c r="E304" s="169">
        <v>0.67783765900000004</v>
      </c>
      <c r="F304" s="200"/>
      <c r="G304" s="170">
        <f>E304*F304</f>
        <v>0</v>
      </c>
      <c r="O304" s="164">
        <v>2</v>
      </c>
      <c r="AA304" s="142">
        <v>7</v>
      </c>
      <c r="AB304" s="142">
        <v>1001</v>
      </c>
      <c r="AC304" s="142">
        <v>5</v>
      </c>
      <c r="AZ304" s="142">
        <v>2</v>
      </c>
      <c r="BA304" s="142">
        <f>IF(AZ304=1,G304,0)</f>
        <v>0</v>
      </c>
      <c r="BB304" s="142">
        <f>IF(AZ304=2,G304,0)</f>
        <v>0</v>
      </c>
      <c r="BC304" s="142">
        <f>IF(AZ304=3,G304,0)</f>
        <v>0</v>
      </c>
      <c r="BD304" s="142">
        <f>IF(AZ304=4,G304,0)</f>
        <v>0</v>
      </c>
      <c r="BE304" s="142">
        <f>IF(AZ304=5,G304,0)</f>
        <v>0</v>
      </c>
      <c r="CA304" s="171">
        <v>7</v>
      </c>
      <c r="CB304" s="171">
        <v>1001</v>
      </c>
      <c r="CZ304" s="142">
        <v>0</v>
      </c>
    </row>
    <row r="305" spans="1:104">
      <c r="A305" s="178"/>
      <c r="B305" s="179" t="s">
        <v>75</v>
      </c>
      <c r="C305" s="180" t="str">
        <f>CONCATENATE(B273," ",C273)</f>
        <v>771 Podlahy z dlaždic a obklady</v>
      </c>
      <c r="D305" s="181"/>
      <c r="E305" s="182"/>
      <c r="F305" s="183"/>
      <c r="G305" s="184">
        <f>SUM(G273:G304)</f>
        <v>0</v>
      </c>
      <c r="O305" s="164">
        <v>4</v>
      </c>
      <c r="BA305" s="185">
        <f>SUM(BA273:BA304)</f>
        <v>0</v>
      </c>
      <c r="BB305" s="185">
        <f>SUM(BB273:BB304)</f>
        <v>0</v>
      </c>
      <c r="BC305" s="185">
        <f>SUM(BC273:BC304)</f>
        <v>0</v>
      </c>
      <c r="BD305" s="185">
        <f>SUM(BD273:BD304)</f>
        <v>0</v>
      </c>
      <c r="BE305" s="185">
        <f>SUM(BE273:BE304)</f>
        <v>0</v>
      </c>
    </row>
    <row r="306" spans="1:104">
      <c r="A306" s="157" t="s">
        <v>74</v>
      </c>
      <c r="B306" s="158" t="s">
        <v>434</v>
      </c>
      <c r="C306" s="159" t="s">
        <v>435</v>
      </c>
      <c r="D306" s="160"/>
      <c r="E306" s="161"/>
      <c r="F306" s="161"/>
      <c r="G306" s="162"/>
      <c r="H306" s="163"/>
      <c r="I306" s="163"/>
      <c r="O306" s="164">
        <v>1</v>
      </c>
    </row>
    <row r="307" spans="1:104">
      <c r="A307" s="165">
        <v>97</v>
      </c>
      <c r="B307" s="166" t="s">
        <v>436</v>
      </c>
      <c r="C307" s="167" t="s">
        <v>437</v>
      </c>
      <c r="D307" s="168" t="s">
        <v>82</v>
      </c>
      <c r="E307" s="169">
        <v>85.741600000000005</v>
      </c>
      <c r="F307" s="200"/>
      <c r="G307" s="170">
        <f>E307*F307</f>
        <v>0</v>
      </c>
      <c r="O307" s="164">
        <v>2</v>
      </c>
      <c r="AA307" s="142">
        <v>1</v>
      </c>
      <c r="AB307" s="142">
        <v>7</v>
      </c>
      <c r="AC307" s="142">
        <v>7</v>
      </c>
      <c r="AZ307" s="142">
        <v>2</v>
      </c>
      <c r="BA307" s="142">
        <f>IF(AZ307=1,G307,0)</f>
        <v>0</v>
      </c>
      <c r="BB307" s="142">
        <f>IF(AZ307=2,G307,0)</f>
        <v>0</v>
      </c>
      <c r="BC307" s="142">
        <f>IF(AZ307=3,G307,0)</f>
        <v>0</v>
      </c>
      <c r="BD307" s="142">
        <f>IF(AZ307=4,G307,0)</f>
        <v>0</v>
      </c>
      <c r="BE307" s="142">
        <f>IF(AZ307=5,G307,0)</f>
        <v>0</v>
      </c>
      <c r="CA307" s="171">
        <v>1</v>
      </c>
      <c r="CB307" s="171">
        <v>7</v>
      </c>
      <c r="CZ307" s="142">
        <v>0</v>
      </c>
    </row>
    <row r="308" spans="1:104">
      <c r="A308" s="172"/>
      <c r="B308" s="174"/>
      <c r="C308" s="229" t="s">
        <v>438</v>
      </c>
      <c r="D308" s="230"/>
      <c r="E308" s="175">
        <v>0</v>
      </c>
      <c r="F308" s="176"/>
      <c r="G308" s="177"/>
      <c r="M308" s="173" t="s">
        <v>438</v>
      </c>
      <c r="O308" s="164"/>
    </row>
    <row r="309" spans="1:104">
      <c r="A309" s="172"/>
      <c r="B309" s="174"/>
      <c r="C309" s="229" t="s">
        <v>439</v>
      </c>
      <c r="D309" s="230"/>
      <c r="E309" s="175">
        <v>13.65</v>
      </c>
      <c r="F309" s="176"/>
      <c r="G309" s="177"/>
      <c r="M309" s="173" t="s">
        <v>439</v>
      </c>
      <c r="O309" s="164"/>
    </row>
    <row r="310" spans="1:104">
      <c r="A310" s="172"/>
      <c r="B310" s="174"/>
      <c r="C310" s="229" t="s">
        <v>440</v>
      </c>
      <c r="D310" s="230"/>
      <c r="E310" s="175">
        <v>13.86</v>
      </c>
      <c r="F310" s="176"/>
      <c r="G310" s="177"/>
      <c r="M310" s="173" t="s">
        <v>440</v>
      </c>
      <c r="O310" s="164"/>
    </row>
    <row r="311" spans="1:104">
      <c r="A311" s="172"/>
      <c r="B311" s="174"/>
      <c r="C311" s="229" t="s">
        <v>441</v>
      </c>
      <c r="D311" s="230"/>
      <c r="E311" s="175">
        <v>25.2</v>
      </c>
      <c r="F311" s="176"/>
      <c r="G311" s="177"/>
      <c r="M311" s="173" t="s">
        <v>441</v>
      </c>
      <c r="O311" s="164"/>
    </row>
    <row r="312" spans="1:104">
      <c r="A312" s="172"/>
      <c r="B312" s="174"/>
      <c r="C312" s="229" t="s">
        <v>442</v>
      </c>
      <c r="D312" s="230"/>
      <c r="E312" s="175">
        <v>29.3916</v>
      </c>
      <c r="F312" s="176"/>
      <c r="G312" s="177"/>
      <c r="M312" s="173" t="s">
        <v>442</v>
      </c>
      <c r="O312" s="164"/>
    </row>
    <row r="313" spans="1:104">
      <c r="A313" s="172"/>
      <c r="B313" s="174"/>
      <c r="C313" s="229" t="s">
        <v>443</v>
      </c>
      <c r="D313" s="230"/>
      <c r="E313" s="175">
        <v>13.44</v>
      </c>
      <c r="F313" s="176"/>
      <c r="G313" s="177"/>
      <c r="M313" s="173" t="s">
        <v>443</v>
      </c>
      <c r="O313" s="164"/>
    </row>
    <row r="314" spans="1:104">
      <c r="A314" s="172"/>
      <c r="B314" s="174"/>
      <c r="C314" s="229" t="s">
        <v>126</v>
      </c>
      <c r="D314" s="230"/>
      <c r="E314" s="175">
        <v>-9.8000000000000007</v>
      </c>
      <c r="F314" s="176"/>
      <c r="G314" s="177"/>
      <c r="M314" s="173" t="s">
        <v>126</v>
      </c>
      <c r="O314" s="164"/>
    </row>
    <row r="315" spans="1:104">
      <c r="A315" s="165">
        <v>98</v>
      </c>
      <c r="B315" s="166" t="s">
        <v>444</v>
      </c>
      <c r="C315" s="167" t="s">
        <v>445</v>
      </c>
      <c r="D315" s="168" t="s">
        <v>82</v>
      </c>
      <c r="E315" s="169">
        <v>85.741600000000005</v>
      </c>
      <c r="F315" s="200"/>
      <c r="G315" s="170">
        <f>E315*F315</f>
        <v>0</v>
      </c>
      <c r="O315" s="164">
        <v>2</v>
      </c>
      <c r="AA315" s="142">
        <v>1</v>
      </c>
      <c r="AB315" s="142">
        <v>7</v>
      </c>
      <c r="AC315" s="142">
        <v>7</v>
      </c>
      <c r="AZ315" s="142">
        <v>2</v>
      </c>
      <c r="BA315" s="142">
        <f>IF(AZ315=1,G315,0)</f>
        <v>0</v>
      </c>
      <c r="BB315" s="142">
        <f>IF(AZ315=2,G315,0)</f>
        <v>0</v>
      </c>
      <c r="BC315" s="142">
        <f>IF(AZ315=3,G315,0)</f>
        <v>0</v>
      </c>
      <c r="BD315" s="142">
        <f>IF(AZ315=4,G315,0)</f>
        <v>0</v>
      </c>
      <c r="BE315" s="142">
        <f>IF(AZ315=5,G315,0)</f>
        <v>0</v>
      </c>
      <c r="CA315" s="171">
        <v>1</v>
      </c>
      <c r="CB315" s="171">
        <v>7</v>
      </c>
      <c r="CZ315" s="142">
        <v>0</v>
      </c>
    </row>
    <row r="316" spans="1:104">
      <c r="A316" s="165">
        <v>99</v>
      </c>
      <c r="B316" s="166" t="s">
        <v>446</v>
      </c>
      <c r="C316" s="167" t="s">
        <v>447</v>
      </c>
      <c r="D316" s="168" t="s">
        <v>86</v>
      </c>
      <c r="E316" s="169">
        <v>6</v>
      </c>
      <c r="F316" s="200"/>
      <c r="G316" s="170">
        <f>E316*F316</f>
        <v>0</v>
      </c>
      <c r="O316" s="164">
        <v>2</v>
      </c>
      <c r="AA316" s="142">
        <v>1</v>
      </c>
      <c r="AB316" s="142">
        <v>7</v>
      </c>
      <c r="AC316" s="142">
        <v>7</v>
      </c>
      <c r="AZ316" s="142">
        <v>2</v>
      </c>
      <c r="BA316" s="142">
        <f>IF(AZ316=1,G316,0)</f>
        <v>0</v>
      </c>
      <c r="BB316" s="142">
        <f>IF(AZ316=2,G316,0)</f>
        <v>0</v>
      </c>
      <c r="BC316" s="142">
        <f>IF(AZ316=3,G316,0)</f>
        <v>0</v>
      </c>
      <c r="BD316" s="142">
        <f>IF(AZ316=4,G316,0)</f>
        <v>0</v>
      </c>
      <c r="BE316" s="142">
        <f>IF(AZ316=5,G316,0)</f>
        <v>0</v>
      </c>
      <c r="CA316" s="171">
        <v>1</v>
      </c>
      <c r="CB316" s="171">
        <v>7</v>
      </c>
      <c r="CZ316" s="142">
        <v>0</v>
      </c>
    </row>
    <row r="317" spans="1:104">
      <c r="A317" s="172"/>
      <c r="B317" s="174"/>
      <c r="C317" s="229" t="s">
        <v>448</v>
      </c>
      <c r="D317" s="230"/>
      <c r="E317" s="175">
        <v>4</v>
      </c>
      <c r="F317" s="176"/>
      <c r="G317" s="177"/>
      <c r="M317" s="173" t="s">
        <v>448</v>
      </c>
      <c r="O317" s="164"/>
    </row>
    <row r="318" spans="1:104">
      <c r="A318" s="172"/>
      <c r="B318" s="174"/>
      <c r="C318" s="229" t="s">
        <v>449</v>
      </c>
      <c r="D318" s="230"/>
      <c r="E318" s="175">
        <v>2</v>
      </c>
      <c r="F318" s="176"/>
      <c r="G318" s="177"/>
      <c r="M318" s="173" t="s">
        <v>449</v>
      </c>
      <c r="O318" s="164"/>
    </row>
    <row r="319" spans="1:104">
      <c r="A319" s="165">
        <v>100</v>
      </c>
      <c r="B319" s="166" t="s">
        <v>450</v>
      </c>
      <c r="C319" s="167" t="s">
        <v>451</v>
      </c>
      <c r="D319" s="168" t="s">
        <v>86</v>
      </c>
      <c r="E319" s="169">
        <v>7</v>
      </c>
      <c r="F319" s="200"/>
      <c r="G319" s="170">
        <f>E319*F319</f>
        <v>0</v>
      </c>
      <c r="O319" s="164">
        <v>2</v>
      </c>
      <c r="AA319" s="142">
        <v>1</v>
      </c>
      <c r="AB319" s="142">
        <v>7</v>
      </c>
      <c r="AC319" s="142">
        <v>7</v>
      </c>
      <c r="AZ319" s="142">
        <v>2</v>
      </c>
      <c r="BA319" s="142">
        <f>IF(AZ319=1,G319,0)</f>
        <v>0</v>
      </c>
      <c r="BB319" s="142">
        <f>IF(AZ319=2,G319,0)</f>
        <v>0</v>
      </c>
      <c r="BC319" s="142">
        <f>IF(AZ319=3,G319,0)</f>
        <v>0</v>
      </c>
      <c r="BD319" s="142">
        <f>IF(AZ319=4,G319,0)</f>
        <v>0</v>
      </c>
      <c r="BE319" s="142">
        <f>IF(AZ319=5,G319,0)</f>
        <v>0</v>
      </c>
      <c r="CA319" s="171">
        <v>1</v>
      </c>
      <c r="CB319" s="171">
        <v>7</v>
      </c>
      <c r="CZ319" s="142">
        <v>0</v>
      </c>
    </row>
    <row r="320" spans="1:104">
      <c r="A320" s="172"/>
      <c r="B320" s="174"/>
      <c r="C320" s="229" t="s">
        <v>452</v>
      </c>
      <c r="D320" s="230"/>
      <c r="E320" s="175">
        <v>6</v>
      </c>
      <c r="F320" s="176"/>
      <c r="G320" s="177"/>
      <c r="M320" s="173" t="s">
        <v>452</v>
      </c>
      <c r="O320" s="164"/>
    </row>
    <row r="321" spans="1:104">
      <c r="A321" s="172"/>
      <c r="B321" s="174"/>
      <c r="C321" s="229" t="s">
        <v>453</v>
      </c>
      <c r="D321" s="230"/>
      <c r="E321" s="175">
        <v>1</v>
      </c>
      <c r="F321" s="176"/>
      <c r="G321" s="177"/>
      <c r="M321" s="173" t="s">
        <v>453</v>
      </c>
      <c r="O321" s="164"/>
    </row>
    <row r="322" spans="1:104">
      <c r="A322" s="165">
        <v>101</v>
      </c>
      <c r="B322" s="166" t="s">
        <v>454</v>
      </c>
      <c r="C322" s="167" t="s">
        <v>455</v>
      </c>
      <c r="D322" s="168" t="s">
        <v>82</v>
      </c>
      <c r="E322" s="169">
        <v>85.741600000000005</v>
      </c>
      <c r="F322" s="200"/>
      <c r="G322" s="170">
        <f>E322*F322</f>
        <v>0</v>
      </c>
      <c r="O322" s="164">
        <v>2</v>
      </c>
      <c r="AA322" s="142">
        <v>1</v>
      </c>
      <c r="AB322" s="142">
        <v>7</v>
      </c>
      <c r="AC322" s="142">
        <v>7</v>
      </c>
      <c r="AZ322" s="142">
        <v>2</v>
      </c>
      <c r="BA322" s="142">
        <f>IF(AZ322=1,G322,0)</f>
        <v>0</v>
      </c>
      <c r="BB322" s="142">
        <f>IF(AZ322=2,G322,0)</f>
        <v>0</v>
      </c>
      <c r="BC322" s="142">
        <f>IF(AZ322=3,G322,0)</f>
        <v>0</v>
      </c>
      <c r="BD322" s="142">
        <f>IF(AZ322=4,G322,0)</f>
        <v>0</v>
      </c>
      <c r="BE322" s="142">
        <f>IF(AZ322=5,G322,0)</f>
        <v>0</v>
      </c>
      <c r="CA322" s="171">
        <v>1</v>
      </c>
      <c r="CB322" s="171">
        <v>7</v>
      </c>
      <c r="CZ322" s="142">
        <v>1.1E-4</v>
      </c>
    </row>
    <row r="323" spans="1:104">
      <c r="A323" s="165">
        <v>102</v>
      </c>
      <c r="B323" s="166" t="s">
        <v>456</v>
      </c>
      <c r="C323" s="167" t="s">
        <v>457</v>
      </c>
      <c r="D323" s="168" t="s">
        <v>82</v>
      </c>
      <c r="E323" s="169">
        <v>85.741600000000005</v>
      </c>
      <c r="F323" s="200"/>
      <c r="G323" s="170">
        <f>E323*F323</f>
        <v>0</v>
      </c>
      <c r="O323" s="164">
        <v>2</v>
      </c>
      <c r="AA323" s="142">
        <v>1</v>
      </c>
      <c r="AB323" s="142">
        <v>7</v>
      </c>
      <c r="AC323" s="142">
        <v>7</v>
      </c>
      <c r="AZ323" s="142">
        <v>2</v>
      </c>
      <c r="BA323" s="142">
        <f>IF(AZ323=1,G323,0)</f>
        <v>0</v>
      </c>
      <c r="BB323" s="142">
        <f>IF(AZ323=2,G323,0)</f>
        <v>0</v>
      </c>
      <c r="BC323" s="142">
        <f>IF(AZ323=3,G323,0)</f>
        <v>0</v>
      </c>
      <c r="BD323" s="142">
        <f>IF(AZ323=4,G323,0)</f>
        <v>0</v>
      </c>
      <c r="BE323" s="142">
        <f>IF(AZ323=5,G323,0)</f>
        <v>0</v>
      </c>
      <c r="CA323" s="171">
        <v>1</v>
      </c>
      <c r="CB323" s="171">
        <v>7</v>
      </c>
      <c r="CZ323" s="142">
        <v>0</v>
      </c>
    </row>
    <row r="324" spans="1:104">
      <c r="A324" s="172"/>
      <c r="B324" s="174"/>
      <c r="C324" s="229" t="s">
        <v>458</v>
      </c>
      <c r="D324" s="230"/>
      <c r="E324" s="175">
        <v>85.741600000000005</v>
      </c>
      <c r="F324" s="176"/>
      <c r="G324" s="177"/>
      <c r="M324" s="173" t="s">
        <v>458</v>
      </c>
      <c r="O324" s="164"/>
    </row>
    <row r="325" spans="1:104">
      <c r="A325" s="165">
        <v>103</v>
      </c>
      <c r="B325" s="166" t="s">
        <v>459</v>
      </c>
      <c r="C325" s="167" t="s">
        <v>460</v>
      </c>
      <c r="D325" s="168" t="s">
        <v>82</v>
      </c>
      <c r="E325" s="169">
        <v>85.741600000000005</v>
      </c>
      <c r="F325" s="200"/>
      <c r="G325" s="170">
        <f>E325*F325</f>
        <v>0</v>
      </c>
      <c r="O325" s="164">
        <v>2</v>
      </c>
      <c r="AA325" s="142">
        <v>1</v>
      </c>
      <c r="AB325" s="142">
        <v>7</v>
      </c>
      <c r="AC325" s="142">
        <v>7</v>
      </c>
      <c r="AZ325" s="142">
        <v>2</v>
      </c>
      <c r="BA325" s="142">
        <f>IF(AZ325=1,G325,0)</f>
        <v>0</v>
      </c>
      <c r="BB325" s="142">
        <f>IF(AZ325=2,G325,0)</f>
        <v>0</v>
      </c>
      <c r="BC325" s="142">
        <f>IF(AZ325=3,G325,0)</f>
        <v>0</v>
      </c>
      <c r="BD325" s="142">
        <f>IF(AZ325=4,G325,0)</f>
        <v>0</v>
      </c>
      <c r="BE325" s="142">
        <f>IF(AZ325=5,G325,0)</f>
        <v>0</v>
      </c>
      <c r="CA325" s="171">
        <v>1</v>
      </c>
      <c r="CB325" s="171">
        <v>7</v>
      </c>
      <c r="CZ325" s="142">
        <v>5.0299999999999997E-3</v>
      </c>
    </row>
    <row r="326" spans="1:104">
      <c r="A326" s="165">
        <v>104</v>
      </c>
      <c r="B326" s="166" t="s">
        <v>461</v>
      </c>
      <c r="C326" s="167" t="s">
        <v>462</v>
      </c>
      <c r="D326" s="168" t="s">
        <v>114</v>
      </c>
      <c r="E326" s="169">
        <v>48.295999999999999</v>
      </c>
      <c r="F326" s="200"/>
      <c r="G326" s="170">
        <f>E326*F326</f>
        <v>0</v>
      </c>
      <c r="O326" s="164">
        <v>2</v>
      </c>
      <c r="AA326" s="142">
        <v>1</v>
      </c>
      <c r="AB326" s="142">
        <v>7</v>
      </c>
      <c r="AC326" s="142">
        <v>7</v>
      </c>
      <c r="AZ326" s="142">
        <v>2</v>
      </c>
      <c r="BA326" s="142">
        <f>IF(AZ326=1,G326,0)</f>
        <v>0</v>
      </c>
      <c r="BB326" s="142">
        <f>IF(AZ326=2,G326,0)</f>
        <v>0</v>
      </c>
      <c r="BC326" s="142">
        <f>IF(AZ326=3,G326,0)</f>
        <v>0</v>
      </c>
      <c r="BD326" s="142">
        <f>IF(AZ326=4,G326,0)</f>
        <v>0</v>
      </c>
      <c r="BE326" s="142">
        <f>IF(AZ326=5,G326,0)</f>
        <v>0</v>
      </c>
      <c r="CA326" s="171">
        <v>1</v>
      </c>
      <c r="CB326" s="171">
        <v>7</v>
      </c>
      <c r="CZ326" s="142">
        <v>0</v>
      </c>
    </row>
    <row r="327" spans="1:104">
      <c r="A327" s="172"/>
      <c r="B327" s="174"/>
      <c r="C327" s="229" t="s">
        <v>463</v>
      </c>
      <c r="D327" s="230"/>
      <c r="E327" s="175">
        <v>0</v>
      </c>
      <c r="F327" s="176"/>
      <c r="G327" s="177"/>
      <c r="M327" s="173" t="s">
        <v>463</v>
      </c>
      <c r="O327" s="164"/>
    </row>
    <row r="328" spans="1:104">
      <c r="A328" s="172"/>
      <c r="B328" s="174"/>
      <c r="C328" s="229" t="s">
        <v>464</v>
      </c>
      <c r="D328" s="230"/>
      <c r="E328" s="175">
        <v>2.75</v>
      </c>
      <c r="F328" s="176"/>
      <c r="G328" s="177"/>
      <c r="M328" s="173" t="s">
        <v>464</v>
      </c>
      <c r="O328" s="164"/>
    </row>
    <row r="329" spans="1:104">
      <c r="A329" s="172"/>
      <c r="B329" s="174"/>
      <c r="C329" s="229" t="s">
        <v>465</v>
      </c>
      <c r="D329" s="230"/>
      <c r="E329" s="175">
        <v>4.95</v>
      </c>
      <c r="F329" s="176"/>
      <c r="G329" s="177"/>
      <c r="M329" s="173" t="s">
        <v>465</v>
      </c>
      <c r="O329" s="164"/>
    </row>
    <row r="330" spans="1:104">
      <c r="A330" s="172"/>
      <c r="B330" s="174"/>
      <c r="C330" s="229" t="s">
        <v>466</v>
      </c>
      <c r="D330" s="230"/>
      <c r="E330" s="175">
        <v>0</v>
      </c>
      <c r="F330" s="176"/>
      <c r="G330" s="177"/>
      <c r="M330" s="173" t="s">
        <v>466</v>
      </c>
      <c r="O330" s="164"/>
    </row>
    <row r="331" spans="1:104">
      <c r="A331" s="172"/>
      <c r="B331" s="174"/>
      <c r="C331" s="229" t="s">
        <v>300</v>
      </c>
      <c r="D331" s="230"/>
      <c r="E331" s="175">
        <v>6.5</v>
      </c>
      <c r="F331" s="176"/>
      <c r="G331" s="177"/>
      <c r="M331" s="173" t="s">
        <v>300</v>
      </c>
      <c r="O331" s="164"/>
    </row>
    <row r="332" spans="1:104">
      <c r="A332" s="172"/>
      <c r="B332" s="174"/>
      <c r="C332" s="229" t="s">
        <v>413</v>
      </c>
      <c r="D332" s="230"/>
      <c r="E332" s="175">
        <v>6.6</v>
      </c>
      <c r="F332" s="176"/>
      <c r="G332" s="177"/>
      <c r="M332" s="173" t="s">
        <v>413</v>
      </c>
      <c r="O332" s="164"/>
    </row>
    <row r="333" spans="1:104">
      <c r="A333" s="172"/>
      <c r="B333" s="174"/>
      <c r="C333" s="229" t="s">
        <v>414</v>
      </c>
      <c r="D333" s="230"/>
      <c r="E333" s="175">
        <v>12</v>
      </c>
      <c r="F333" s="176"/>
      <c r="G333" s="177"/>
      <c r="M333" s="173" t="s">
        <v>414</v>
      </c>
      <c r="O333" s="164"/>
    </row>
    <row r="334" spans="1:104">
      <c r="A334" s="172"/>
      <c r="B334" s="174"/>
      <c r="C334" s="229" t="s">
        <v>415</v>
      </c>
      <c r="D334" s="230"/>
      <c r="E334" s="175">
        <v>13.996</v>
      </c>
      <c r="F334" s="176"/>
      <c r="G334" s="177"/>
      <c r="M334" s="173" t="s">
        <v>415</v>
      </c>
      <c r="O334" s="164"/>
    </row>
    <row r="335" spans="1:104">
      <c r="A335" s="172"/>
      <c r="B335" s="174"/>
      <c r="C335" s="229" t="s">
        <v>416</v>
      </c>
      <c r="D335" s="230"/>
      <c r="E335" s="175">
        <v>6.4</v>
      </c>
      <c r="F335" s="176"/>
      <c r="G335" s="177"/>
      <c r="M335" s="173" t="s">
        <v>416</v>
      </c>
      <c r="O335" s="164"/>
    </row>
    <row r="336" spans="1:104">
      <c r="A336" s="172"/>
      <c r="B336" s="174"/>
      <c r="C336" s="229" t="s">
        <v>417</v>
      </c>
      <c r="D336" s="230"/>
      <c r="E336" s="175">
        <v>-4.9000000000000004</v>
      </c>
      <c r="F336" s="176"/>
      <c r="G336" s="177"/>
      <c r="M336" s="173" t="s">
        <v>417</v>
      </c>
      <c r="O336" s="164"/>
    </row>
    <row r="337" spans="1:104">
      <c r="A337" s="165">
        <v>105</v>
      </c>
      <c r="B337" s="166" t="s">
        <v>467</v>
      </c>
      <c r="C337" s="167" t="s">
        <v>468</v>
      </c>
      <c r="D337" s="168" t="s">
        <v>114</v>
      </c>
      <c r="E337" s="169">
        <v>7.7</v>
      </c>
      <c r="F337" s="200"/>
      <c r="G337" s="170">
        <f>E337*F337</f>
        <v>0</v>
      </c>
      <c r="O337" s="164">
        <v>2</v>
      </c>
      <c r="AA337" s="142">
        <v>1</v>
      </c>
      <c r="AB337" s="142">
        <v>7</v>
      </c>
      <c r="AC337" s="142">
        <v>7</v>
      </c>
      <c r="AZ337" s="142">
        <v>2</v>
      </c>
      <c r="BA337" s="142">
        <f>IF(AZ337=1,G337,0)</f>
        <v>0</v>
      </c>
      <c r="BB337" s="142">
        <f>IF(AZ337=2,G337,0)</f>
        <v>0</v>
      </c>
      <c r="BC337" s="142">
        <f>IF(AZ337=3,G337,0)</f>
        <v>0</v>
      </c>
      <c r="BD337" s="142">
        <f>IF(AZ337=4,G337,0)</f>
        <v>0</v>
      </c>
      <c r="BE337" s="142">
        <f>IF(AZ337=5,G337,0)</f>
        <v>0</v>
      </c>
      <c r="CA337" s="171">
        <v>1</v>
      </c>
      <c r="CB337" s="171">
        <v>7</v>
      </c>
      <c r="CZ337" s="142">
        <v>9.7000000000000005E-4</v>
      </c>
    </row>
    <row r="338" spans="1:104">
      <c r="A338" s="172"/>
      <c r="B338" s="174"/>
      <c r="C338" s="229" t="s">
        <v>469</v>
      </c>
      <c r="D338" s="230"/>
      <c r="E338" s="175">
        <v>0</v>
      </c>
      <c r="F338" s="176"/>
      <c r="G338" s="177"/>
      <c r="M338" s="173" t="s">
        <v>469</v>
      </c>
      <c r="O338" s="164"/>
    </row>
    <row r="339" spans="1:104">
      <c r="A339" s="172"/>
      <c r="B339" s="174"/>
      <c r="C339" s="229" t="s">
        <v>464</v>
      </c>
      <c r="D339" s="230"/>
      <c r="E339" s="175">
        <v>2.75</v>
      </c>
      <c r="F339" s="176"/>
      <c r="G339" s="177"/>
      <c r="M339" s="173" t="s">
        <v>464</v>
      </c>
      <c r="O339" s="164"/>
    </row>
    <row r="340" spans="1:104">
      <c r="A340" s="172"/>
      <c r="B340" s="174"/>
      <c r="C340" s="229" t="s">
        <v>470</v>
      </c>
      <c r="D340" s="230"/>
      <c r="E340" s="175">
        <v>4.95</v>
      </c>
      <c r="F340" s="176"/>
      <c r="G340" s="177"/>
      <c r="M340" s="173" t="s">
        <v>470</v>
      </c>
      <c r="O340" s="164"/>
    </row>
    <row r="341" spans="1:104">
      <c r="A341" s="165">
        <v>106</v>
      </c>
      <c r="B341" s="166" t="s">
        <v>168</v>
      </c>
      <c r="C341" s="167" t="s">
        <v>169</v>
      </c>
      <c r="D341" s="168" t="s">
        <v>114</v>
      </c>
      <c r="E341" s="169">
        <v>53.125599999999999</v>
      </c>
      <c r="F341" s="200"/>
      <c r="G341" s="170">
        <f>E341*F341</f>
        <v>0</v>
      </c>
      <c r="O341" s="164">
        <v>2</v>
      </c>
      <c r="AA341" s="142">
        <v>12</v>
      </c>
      <c r="AB341" s="142">
        <v>0</v>
      </c>
      <c r="AC341" s="142">
        <v>183</v>
      </c>
      <c r="AZ341" s="142">
        <v>2</v>
      </c>
      <c r="BA341" s="142">
        <f>IF(AZ341=1,G341,0)</f>
        <v>0</v>
      </c>
      <c r="BB341" s="142">
        <f>IF(AZ341=2,G341,0)</f>
        <v>0</v>
      </c>
      <c r="BC341" s="142">
        <f>IF(AZ341=3,G341,0)</f>
        <v>0</v>
      </c>
      <c r="BD341" s="142">
        <f>IF(AZ341=4,G341,0)</f>
        <v>0</v>
      </c>
      <c r="BE341" s="142">
        <f>IF(AZ341=5,G341,0)</f>
        <v>0</v>
      </c>
      <c r="CA341" s="171">
        <v>12</v>
      </c>
      <c r="CB341" s="171">
        <v>0</v>
      </c>
      <c r="CZ341" s="142">
        <v>5.0000000000000001E-4</v>
      </c>
    </row>
    <row r="342" spans="1:104">
      <c r="A342" s="172"/>
      <c r="B342" s="174"/>
      <c r="C342" s="229" t="s">
        <v>471</v>
      </c>
      <c r="D342" s="230"/>
      <c r="E342" s="175">
        <v>48.295999999999999</v>
      </c>
      <c r="F342" s="176"/>
      <c r="G342" s="177"/>
      <c r="M342" s="173" t="s">
        <v>471</v>
      </c>
      <c r="O342" s="164"/>
    </row>
    <row r="343" spans="1:104">
      <c r="A343" s="172"/>
      <c r="B343" s="174"/>
      <c r="C343" s="229" t="s">
        <v>472</v>
      </c>
      <c r="D343" s="230"/>
      <c r="E343" s="175">
        <v>4.8296000000000001</v>
      </c>
      <c r="F343" s="176"/>
      <c r="G343" s="177"/>
      <c r="M343" s="173" t="s">
        <v>472</v>
      </c>
      <c r="O343" s="164"/>
    </row>
    <row r="344" spans="1:104">
      <c r="A344" s="165">
        <v>107</v>
      </c>
      <c r="B344" s="166" t="s">
        <v>473</v>
      </c>
      <c r="C344" s="167" t="s">
        <v>561</v>
      </c>
      <c r="D344" s="168" t="s">
        <v>380</v>
      </c>
      <c r="E344" s="169">
        <v>257.22480000000002</v>
      </c>
      <c r="F344" s="200"/>
      <c r="G344" s="170">
        <f>E344*F344</f>
        <v>0</v>
      </c>
      <c r="O344" s="164">
        <v>2</v>
      </c>
      <c r="AA344" s="142">
        <v>3</v>
      </c>
      <c r="AB344" s="142">
        <v>1</v>
      </c>
      <c r="AC344" s="142" t="s">
        <v>473</v>
      </c>
      <c r="AZ344" s="142">
        <v>2</v>
      </c>
      <c r="BA344" s="142">
        <f>IF(AZ344=1,G344,0)</f>
        <v>0</v>
      </c>
      <c r="BB344" s="142">
        <f>IF(AZ344=2,G344,0)</f>
        <v>0</v>
      </c>
      <c r="BC344" s="142">
        <f>IF(AZ344=3,G344,0)</f>
        <v>0</v>
      </c>
      <c r="BD344" s="142">
        <f>IF(AZ344=4,G344,0)</f>
        <v>0</v>
      </c>
      <c r="BE344" s="142">
        <f>IF(AZ344=5,G344,0)</f>
        <v>0</v>
      </c>
      <c r="CA344" s="171">
        <v>3</v>
      </c>
      <c r="CB344" s="171">
        <v>1</v>
      </c>
      <c r="CZ344" s="142">
        <v>1E-3</v>
      </c>
    </row>
    <row r="345" spans="1:104">
      <c r="A345" s="172"/>
      <c r="B345" s="174"/>
      <c r="C345" s="229" t="s">
        <v>474</v>
      </c>
      <c r="D345" s="230"/>
      <c r="E345" s="175">
        <v>257.22480000000002</v>
      </c>
      <c r="F345" s="176"/>
      <c r="G345" s="177"/>
      <c r="M345" s="173" t="s">
        <v>474</v>
      </c>
      <c r="O345" s="164"/>
    </row>
    <row r="346" spans="1:104">
      <c r="A346" s="165">
        <v>108</v>
      </c>
      <c r="B346" s="166" t="s">
        <v>475</v>
      </c>
      <c r="C346" s="167" t="s">
        <v>562</v>
      </c>
      <c r="D346" s="168" t="s">
        <v>380</v>
      </c>
      <c r="E346" s="169">
        <v>300.09559999999999</v>
      </c>
      <c r="F346" s="200"/>
      <c r="G346" s="170">
        <f>E346*F346</f>
        <v>0</v>
      </c>
      <c r="O346" s="164">
        <v>2</v>
      </c>
      <c r="AA346" s="142">
        <v>3</v>
      </c>
      <c r="AB346" s="142">
        <v>1</v>
      </c>
      <c r="AC346" s="142" t="s">
        <v>475</v>
      </c>
      <c r="AZ346" s="142">
        <v>2</v>
      </c>
      <c r="BA346" s="142">
        <f>IF(AZ346=1,G346,0)</f>
        <v>0</v>
      </c>
      <c r="BB346" s="142">
        <f>IF(AZ346=2,G346,0)</f>
        <v>0</v>
      </c>
      <c r="BC346" s="142">
        <f>IF(AZ346=3,G346,0)</f>
        <v>0</v>
      </c>
      <c r="BD346" s="142">
        <f>IF(AZ346=4,G346,0)</f>
        <v>0</v>
      </c>
      <c r="BE346" s="142">
        <f>IF(AZ346=5,G346,0)</f>
        <v>0</v>
      </c>
      <c r="CA346" s="171">
        <v>3</v>
      </c>
      <c r="CB346" s="171">
        <v>1</v>
      </c>
      <c r="CZ346" s="142">
        <v>1E-3</v>
      </c>
    </row>
    <row r="347" spans="1:104">
      <c r="A347" s="172"/>
      <c r="B347" s="174"/>
      <c r="C347" s="229" t="s">
        <v>476</v>
      </c>
      <c r="D347" s="230"/>
      <c r="E347" s="175">
        <v>300.09559999999999</v>
      </c>
      <c r="F347" s="176"/>
      <c r="G347" s="177"/>
      <c r="M347" s="173" t="s">
        <v>476</v>
      </c>
      <c r="O347" s="164"/>
    </row>
    <row r="348" spans="1:104">
      <c r="A348" s="165">
        <v>109</v>
      </c>
      <c r="B348" s="166" t="s">
        <v>477</v>
      </c>
      <c r="C348" s="167" t="s">
        <v>563</v>
      </c>
      <c r="D348" s="168" t="s">
        <v>380</v>
      </c>
      <c r="E348" s="169">
        <v>42.870800000000003</v>
      </c>
      <c r="F348" s="200"/>
      <c r="G348" s="170">
        <f>E348*F348</f>
        <v>0</v>
      </c>
      <c r="O348" s="164">
        <v>2</v>
      </c>
      <c r="AA348" s="142">
        <v>3</v>
      </c>
      <c r="AB348" s="142">
        <v>1</v>
      </c>
      <c r="AC348" s="142" t="s">
        <v>477</v>
      </c>
      <c r="AZ348" s="142">
        <v>2</v>
      </c>
      <c r="BA348" s="142">
        <f>IF(AZ348=1,G348,0)</f>
        <v>0</v>
      </c>
      <c r="BB348" s="142">
        <f>IF(AZ348=2,G348,0)</f>
        <v>0</v>
      </c>
      <c r="BC348" s="142">
        <f>IF(AZ348=3,G348,0)</f>
        <v>0</v>
      </c>
      <c r="BD348" s="142">
        <f>IF(AZ348=4,G348,0)</f>
        <v>0</v>
      </c>
      <c r="BE348" s="142">
        <f>IF(AZ348=5,G348,0)</f>
        <v>0</v>
      </c>
      <c r="CA348" s="171">
        <v>3</v>
      </c>
      <c r="CB348" s="171">
        <v>1</v>
      </c>
      <c r="CZ348" s="142">
        <v>1E-3</v>
      </c>
    </row>
    <row r="349" spans="1:104">
      <c r="A349" s="172"/>
      <c r="B349" s="174"/>
      <c r="C349" s="229" t="s">
        <v>478</v>
      </c>
      <c r="D349" s="230"/>
      <c r="E349" s="175">
        <v>42.870800000000003</v>
      </c>
      <c r="F349" s="176"/>
      <c r="G349" s="177"/>
      <c r="M349" s="173" t="s">
        <v>478</v>
      </c>
      <c r="O349" s="164"/>
    </row>
    <row r="350" spans="1:104">
      <c r="A350" s="165">
        <v>110</v>
      </c>
      <c r="B350" s="166" t="s">
        <v>479</v>
      </c>
      <c r="C350" s="167" t="s">
        <v>480</v>
      </c>
      <c r="D350" s="168" t="s">
        <v>82</v>
      </c>
      <c r="E350" s="169">
        <v>94.315799999999996</v>
      </c>
      <c r="F350" s="200"/>
      <c r="G350" s="170">
        <f>E350*F350</f>
        <v>0</v>
      </c>
      <c r="O350" s="164">
        <v>2</v>
      </c>
      <c r="AA350" s="142">
        <v>3</v>
      </c>
      <c r="AB350" s="142">
        <v>1</v>
      </c>
      <c r="AC350" s="142" t="s">
        <v>479</v>
      </c>
      <c r="AZ350" s="142">
        <v>2</v>
      </c>
      <c r="BA350" s="142">
        <f>IF(AZ350=1,G350,0)</f>
        <v>0</v>
      </c>
      <c r="BB350" s="142">
        <f>IF(AZ350=2,G350,0)</f>
        <v>0</v>
      </c>
      <c r="BC350" s="142">
        <f>IF(AZ350=3,G350,0)</f>
        <v>0</v>
      </c>
      <c r="BD350" s="142">
        <f>IF(AZ350=4,G350,0)</f>
        <v>0</v>
      </c>
      <c r="BE350" s="142">
        <f>IF(AZ350=5,G350,0)</f>
        <v>0</v>
      </c>
      <c r="CA350" s="171">
        <v>3</v>
      </c>
      <c r="CB350" s="171">
        <v>1</v>
      </c>
      <c r="CZ350" s="142">
        <v>1.2200000000000001E-2</v>
      </c>
    </row>
    <row r="351" spans="1:104">
      <c r="A351" s="172"/>
      <c r="B351" s="174"/>
      <c r="C351" s="229" t="s">
        <v>481</v>
      </c>
      <c r="D351" s="230"/>
      <c r="E351" s="175">
        <v>85.741600000000005</v>
      </c>
      <c r="F351" s="176"/>
      <c r="G351" s="177"/>
      <c r="M351" s="173" t="s">
        <v>481</v>
      </c>
      <c r="O351" s="164"/>
    </row>
    <row r="352" spans="1:104">
      <c r="A352" s="172"/>
      <c r="B352" s="174"/>
      <c r="C352" s="229" t="s">
        <v>482</v>
      </c>
      <c r="D352" s="230"/>
      <c r="E352" s="175">
        <v>8.5741999999999994</v>
      </c>
      <c r="F352" s="176"/>
      <c r="G352" s="177"/>
      <c r="M352" s="173" t="s">
        <v>482</v>
      </c>
      <c r="O352" s="164"/>
    </row>
    <row r="353" spans="1:104">
      <c r="A353" s="165">
        <v>111</v>
      </c>
      <c r="B353" s="166" t="s">
        <v>483</v>
      </c>
      <c r="C353" s="167" t="s">
        <v>484</v>
      </c>
      <c r="D353" s="168" t="s">
        <v>144</v>
      </c>
      <c r="E353" s="169">
        <v>2.2255875839999999</v>
      </c>
      <c r="F353" s="200"/>
      <c r="G353" s="170">
        <f>E353*F353</f>
        <v>0</v>
      </c>
      <c r="O353" s="164">
        <v>2</v>
      </c>
      <c r="AA353" s="142">
        <v>7</v>
      </c>
      <c r="AB353" s="142">
        <v>1001</v>
      </c>
      <c r="AC353" s="142">
        <v>5</v>
      </c>
      <c r="AZ353" s="142">
        <v>2</v>
      </c>
      <c r="BA353" s="142">
        <f>IF(AZ353=1,G353,0)</f>
        <v>0</v>
      </c>
      <c r="BB353" s="142">
        <f>IF(AZ353=2,G353,0)</f>
        <v>0</v>
      </c>
      <c r="BC353" s="142">
        <f>IF(AZ353=3,G353,0)</f>
        <v>0</v>
      </c>
      <c r="BD353" s="142">
        <f>IF(AZ353=4,G353,0)</f>
        <v>0</v>
      </c>
      <c r="BE353" s="142">
        <f>IF(AZ353=5,G353,0)</f>
        <v>0</v>
      </c>
      <c r="CA353" s="171">
        <v>7</v>
      </c>
      <c r="CB353" s="171">
        <v>1001</v>
      </c>
      <c r="CZ353" s="142">
        <v>0</v>
      </c>
    </row>
    <row r="354" spans="1:104">
      <c r="A354" s="178"/>
      <c r="B354" s="179" t="s">
        <v>75</v>
      </c>
      <c r="C354" s="180" t="str">
        <f>CONCATENATE(B306," ",C306)</f>
        <v>781 Obklady keramické</v>
      </c>
      <c r="D354" s="181"/>
      <c r="E354" s="182"/>
      <c r="F354" s="183"/>
      <c r="G354" s="184">
        <f>SUM(G306:G353)</f>
        <v>0</v>
      </c>
      <c r="O354" s="164">
        <v>4</v>
      </c>
      <c r="BA354" s="185">
        <f>SUM(BA306:BA353)</f>
        <v>0</v>
      </c>
      <c r="BB354" s="185">
        <f>SUM(BB306:BB353)</f>
        <v>0</v>
      </c>
      <c r="BC354" s="185">
        <f>SUM(BC306:BC353)</f>
        <v>0</v>
      </c>
      <c r="BD354" s="185">
        <f>SUM(BD306:BD353)</f>
        <v>0</v>
      </c>
      <c r="BE354" s="185">
        <f>SUM(BE306:BE353)</f>
        <v>0</v>
      </c>
    </row>
    <row r="355" spans="1:104">
      <c r="A355" s="157" t="s">
        <v>74</v>
      </c>
      <c r="B355" s="158" t="s">
        <v>485</v>
      </c>
      <c r="C355" s="159" t="s">
        <v>486</v>
      </c>
      <c r="D355" s="160"/>
      <c r="E355" s="161"/>
      <c r="F355" s="161"/>
      <c r="G355" s="162"/>
      <c r="H355" s="163"/>
      <c r="I355" s="163"/>
      <c r="O355" s="164">
        <v>1</v>
      </c>
    </row>
    <row r="356" spans="1:104">
      <c r="A356" s="165">
        <v>112</v>
      </c>
      <c r="B356" s="166" t="s">
        <v>487</v>
      </c>
      <c r="C356" s="167" t="s">
        <v>488</v>
      </c>
      <c r="D356" s="168" t="s">
        <v>82</v>
      </c>
      <c r="E356" s="169">
        <v>13.79</v>
      </c>
      <c r="F356" s="200"/>
      <c r="G356" s="170">
        <f>E356*F356</f>
        <v>0</v>
      </c>
      <c r="O356" s="164">
        <v>2</v>
      </c>
      <c r="AA356" s="142">
        <v>1</v>
      </c>
      <c r="AB356" s="142">
        <v>7</v>
      </c>
      <c r="AC356" s="142">
        <v>7</v>
      </c>
      <c r="AZ356" s="142">
        <v>2</v>
      </c>
      <c r="BA356" s="142">
        <f>IF(AZ356=1,G356,0)</f>
        <v>0</v>
      </c>
      <c r="BB356" s="142">
        <f>IF(AZ356=2,G356,0)</f>
        <v>0</v>
      </c>
      <c r="BC356" s="142">
        <f>IF(AZ356=3,G356,0)</f>
        <v>0</v>
      </c>
      <c r="BD356" s="142">
        <f>IF(AZ356=4,G356,0)</f>
        <v>0</v>
      </c>
      <c r="BE356" s="142">
        <f>IF(AZ356=5,G356,0)</f>
        <v>0</v>
      </c>
      <c r="CA356" s="171">
        <v>1</v>
      </c>
      <c r="CB356" s="171">
        <v>7</v>
      </c>
      <c r="CZ356" s="142">
        <v>3.6000000000000002E-4</v>
      </c>
    </row>
    <row r="357" spans="1:104">
      <c r="A357" s="172"/>
      <c r="B357" s="174"/>
      <c r="C357" s="229" t="s">
        <v>489</v>
      </c>
      <c r="D357" s="230"/>
      <c r="E357" s="175">
        <v>0</v>
      </c>
      <c r="F357" s="176"/>
      <c r="G357" s="177"/>
      <c r="M357" s="173" t="s">
        <v>489</v>
      </c>
      <c r="O357" s="164"/>
    </row>
    <row r="358" spans="1:104">
      <c r="A358" s="172"/>
      <c r="B358" s="174"/>
      <c r="C358" s="229" t="s">
        <v>490</v>
      </c>
      <c r="D358" s="230"/>
      <c r="E358" s="175">
        <v>13.79</v>
      </c>
      <c r="F358" s="176"/>
      <c r="G358" s="177"/>
      <c r="M358" s="173" t="s">
        <v>490</v>
      </c>
      <c r="O358" s="164"/>
    </row>
    <row r="359" spans="1:104">
      <c r="A359" s="178"/>
      <c r="B359" s="179" t="s">
        <v>75</v>
      </c>
      <c r="C359" s="180" t="str">
        <f>CONCATENATE(B355," ",C355)</f>
        <v>783 Nátěry</v>
      </c>
      <c r="D359" s="181"/>
      <c r="E359" s="182"/>
      <c r="F359" s="183"/>
      <c r="G359" s="184">
        <f>SUM(G355:G358)</f>
        <v>0</v>
      </c>
      <c r="O359" s="164">
        <v>4</v>
      </c>
      <c r="BA359" s="185">
        <f>SUM(BA355:BA358)</f>
        <v>0</v>
      </c>
      <c r="BB359" s="185">
        <f>SUM(BB355:BB358)</f>
        <v>0</v>
      </c>
      <c r="BC359" s="185">
        <f>SUM(BC355:BC358)</f>
        <v>0</v>
      </c>
      <c r="BD359" s="185">
        <f>SUM(BD355:BD358)</f>
        <v>0</v>
      </c>
      <c r="BE359" s="185">
        <f>SUM(BE355:BE358)</f>
        <v>0</v>
      </c>
    </row>
    <row r="360" spans="1:104">
      <c r="A360" s="157" t="s">
        <v>74</v>
      </c>
      <c r="B360" s="158" t="s">
        <v>491</v>
      </c>
      <c r="C360" s="159" t="s">
        <v>492</v>
      </c>
      <c r="D360" s="160"/>
      <c r="E360" s="161"/>
      <c r="F360" s="161"/>
      <c r="G360" s="162"/>
      <c r="H360" s="163"/>
      <c r="I360" s="163"/>
      <c r="O360" s="164">
        <v>1</v>
      </c>
    </row>
    <row r="361" spans="1:104">
      <c r="A361" s="165">
        <v>113</v>
      </c>
      <c r="B361" s="166" t="s">
        <v>493</v>
      </c>
      <c r="C361" s="167" t="s">
        <v>560</v>
      </c>
      <c r="D361" s="168" t="s">
        <v>82</v>
      </c>
      <c r="E361" s="169">
        <v>31.847200000000001</v>
      </c>
      <c r="F361" s="200"/>
      <c r="G361" s="170">
        <f>E361*F361</f>
        <v>0</v>
      </c>
      <c r="O361" s="164">
        <v>2</v>
      </c>
      <c r="AA361" s="142">
        <v>1</v>
      </c>
      <c r="AB361" s="142">
        <v>7</v>
      </c>
      <c r="AC361" s="142">
        <v>7</v>
      </c>
      <c r="AZ361" s="142">
        <v>2</v>
      </c>
      <c r="BA361" s="142">
        <f>IF(AZ361=1,G361,0)</f>
        <v>0</v>
      </c>
      <c r="BB361" s="142">
        <f>IF(AZ361=2,G361,0)</f>
        <v>0</v>
      </c>
      <c r="BC361" s="142">
        <f>IF(AZ361=3,G361,0)</f>
        <v>0</v>
      </c>
      <c r="BD361" s="142">
        <f>IF(AZ361=4,G361,0)</f>
        <v>0</v>
      </c>
      <c r="BE361" s="142">
        <f>IF(AZ361=5,G361,0)</f>
        <v>0</v>
      </c>
      <c r="CA361" s="171">
        <v>1</v>
      </c>
      <c r="CB361" s="171">
        <v>7</v>
      </c>
      <c r="CZ361" s="142">
        <v>6.9999999999999994E-5</v>
      </c>
    </row>
    <row r="362" spans="1:104">
      <c r="A362" s="172"/>
      <c r="B362" s="174"/>
      <c r="C362" s="229" t="s">
        <v>494</v>
      </c>
      <c r="D362" s="230"/>
      <c r="E362" s="175">
        <v>0</v>
      </c>
      <c r="F362" s="176"/>
      <c r="G362" s="177"/>
      <c r="M362" s="173" t="s">
        <v>494</v>
      </c>
      <c r="O362" s="164"/>
    </row>
    <row r="363" spans="1:104">
      <c r="A363" s="172"/>
      <c r="B363" s="174"/>
      <c r="C363" s="229" t="s">
        <v>495</v>
      </c>
      <c r="D363" s="230"/>
      <c r="E363" s="175">
        <v>0</v>
      </c>
      <c r="F363" s="176"/>
      <c r="G363" s="177"/>
      <c r="M363" s="173" t="s">
        <v>495</v>
      </c>
      <c r="O363" s="164"/>
    </row>
    <row r="364" spans="1:104">
      <c r="A364" s="172"/>
      <c r="B364" s="174"/>
      <c r="C364" s="229" t="s">
        <v>496</v>
      </c>
      <c r="D364" s="230"/>
      <c r="E364" s="175">
        <v>4.55</v>
      </c>
      <c r="F364" s="176"/>
      <c r="G364" s="177"/>
      <c r="M364" s="173" t="s">
        <v>496</v>
      </c>
      <c r="O364" s="164"/>
    </row>
    <row r="365" spans="1:104">
      <c r="A365" s="172"/>
      <c r="B365" s="174"/>
      <c r="C365" s="229" t="s">
        <v>497</v>
      </c>
      <c r="D365" s="230"/>
      <c r="E365" s="175">
        <v>4.62</v>
      </c>
      <c r="F365" s="176"/>
      <c r="G365" s="177"/>
      <c r="M365" s="173" t="s">
        <v>497</v>
      </c>
      <c r="O365" s="164"/>
    </row>
    <row r="366" spans="1:104">
      <c r="A366" s="172"/>
      <c r="B366" s="174"/>
      <c r="C366" s="229" t="s">
        <v>498</v>
      </c>
      <c r="D366" s="230"/>
      <c r="E366" s="175">
        <v>8.4</v>
      </c>
      <c r="F366" s="176"/>
      <c r="G366" s="177"/>
      <c r="M366" s="173" t="s">
        <v>498</v>
      </c>
      <c r="O366" s="164"/>
    </row>
    <row r="367" spans="1:104">
      <c r="A367" s="172"/>
      <c r="B367" s="174"/>
      <c r="C367" s="229" t="s">
        <v>499</v>
      </c>
      <c r="D367" s="230"/>
      <c r="E367" s="175">
        <v>9.7972000000000001</v>
      </c>
      <c r="F367" s="176"/>
      <c r="G367" s="177"/>
      <c r="M367" s="173" t="s">
        <v>499</v>
      </c>
      <c r="O367" s="164"/>
    </row>
    <row r="368" spans="1:104">
      <c r="A368" s="172"/>
      <c r="B368" s="174"/>
      <c r="C368" s="229" t="s">
        <v>500</v>
      </c>
      <c r="D368" s="230"/>
      <c r="E368" s="175">
        <v>4.4800000000000004</v>
      </c>
      <c r="F368" s="176"/>
      <c r="G368" s="177"/>
      <c r="M368" s="173" t="s">
        <v>500</v>
      </c>
      <c r="O368" s="164"/>
    </row>
    <row r="369" spans="1:104" ht="15" customHeight="1">
      <c r="A369" s="165">
        <v>114</v>
      </c>
      <c r="B369" s="166" t="s">
        <v>501</v>
      </c>
      <c r="C369" s="167" t="s">
        <v>502</v>
      </c>
      <c r="D369" s="168" t="s">
        <v>82</v>
      </c>
      <c r="E369" s="169">
        <v>27.273700000000002</v>
      </c>
      <c r="F369" s="200"/>
      <c r="G369" s="170">
        <f>E369*F369</f>
        <v>0</v>
      </c>
      <c r="O369" s="164">
        <v>2</v>
      </c>
      <c r="AA369" s="142">
        <v>1</v>
      </c>
      <c r="AB369" s="142">
        <v>7</v>
      </c>
      <c r="AC369" s="142">
        <v>7</v>
      </c>
      <c r="AZ369" s="142">
        <v>2</v>
      </c>
      <c r="BA369" s="142">
        <f>IF(AZ369=1,G369,0)</f>
        <v>0</v>
      </c>
      <c r="BB369" s="142">
        <f>IF(AZ369=2,G369,0)</f>
        <v>0</v>
      </c>
      <c r="BC369" s="142">
        <f>IF(AZ369=3,G369,0)</f>
        <v>0</v>
      </c>
      <c r="BD369" s="142">
        <f>IF(AZ369=4,G369,0)</f>
        <v>0</v>
      </c>
      <c r="BE369" s="142">
        <f>IF(AZ369=5,G369,0)</f>
        <v>0</v>
      </c>
      <c r="CA369" s="171">
        <v>1</v>
      </c>
      <c r="CB369" s="171">
        <v>7</v>
      </c>
      <c r="CZ369" s="142">
        <v>6.9999999999999994E-5</v>
      </c>
    </row>
    <row r="370" spans="1:104">
      <c r="A370" s="172"/>
      <c r="B370" s="174"/>
      <c r="C370" s="229" t="s">
        <v>503</v>
      </c>
      <c r="D370" s="230"/>
      <c r="E370" s="175">
        <v>0</v>
      </c>
      <c r="F370" s="176"/>
      <c r="G370" s="177"/>
      <c r="M370" s="173" t="s">
        <v>503</v>
      </c>
      <c r="O370" s="164"/>
    </row>
    <row r="371" spans="1:104">
      <c r="A371" s="172"/>
      <c r="B371" s="174"/>
      <c r="C371" s="229" t="s">
        <v>504</v>
      </c>
      <c r="D371" s="230"/>
      <c r="E371" s="175">
        <v>2.625</v>
      </c>
      <c r="F371" s="176"/>
      <c r="G371" s="177"/>
      <c r="M371" s="173" t="s">
        <v>504</v>
      </c>
      <c r="O371" s="164"/>
    </row>
    <row r="372" spans="1:104">
      <c r="A372" s="172"/>
      <c r="B372" s="174"/>
      <c r="C372" s="229" t="s">
        <v>92</v>
      </c>
      <c r="D372" s="230"/>
      <c r="E372" s="175">
        <v>2.7</v>
      </c>
      <c r="F372" s="176"/>
      <c r="G372" s="177"/>
      <c r="M372" s="173" t="s">
        <v>92</v>
      </c>
      <c r="O372" s="164"/>
    </row>
    <row r="373" spans="1:104">
      <c r="A373" s="172"/>
      <c r="B373" s="174"/>
      <c r="C373" s="229" t="s">
        <v>93</v>
      </c>
      <c r="D373" s="230"/>
      <c r="E373" s="175">
        <v>8.9375</v>
      </c>
      <c r="F373" s="176"/>
      <c r="G373" s="177"/>
      <c r="M373" s="173" t="s">
        <v>93</v>
      </c>
      <c r="O373" s="164"/>
    </row>
    <row r="374" spans="1:104">
      <c r="A374" s="172"/>
      <c r="B374" s="174"/>
      <c r="C374" s="229" t="s">
        <v>94</v>
      </c>
      <c r="D374" s="230"/>
      <c r="E374" s="175">
        <v>10.811199999999999</v>
      </c>
      <c r="F374" s="176"/>
      <c r="G374" s="177"/>
      <c r="M374" s="173" t="s">
        <v>94</v>
      </c>
      <c r="O374" s="164"/>
    </row>
    <row r="375" spans="1:104">
      <c r="A375" s="172"/>
      <c r="B375" s="174"/>
      <c r="C375" s="229" t="s">
        <v>95</v>
      </c>
      <c r="D375" s="230"/>
      <c r="E375" s="175">
        <v>2.2000000000000002</v>
      </c>
      <c r="F375" s="176"/>
      <c r="G375" s="177"/>
      <c r="M375" s="173" t="s">
        <v>95</v>
      </c>
      <c r="O375" s="164"/>
    </row>
    <row r="376" spans="1:104">
      <c r="A376" s="165">
        <v>115</v>
      </c>
      <c r="B376" s="166" t="s">
        <v>505</v>
      </c>
      <c r="C376" s="167" t="s">
        <v>559</v>
      </c>
      <c r="D376" s="168" t="s">
        <v>82</v>
      </c>
      <c r="E376" s="169">
        <v>31.847200000000001</v>
      </c>
      <c r="F376" s="200"/>
      <c r="G376" s="170">
        <f>E376*F376</f>
        <v>0</v>
      </c>
      <c r="O376" s="164">
        <v>2</v>
      </c>
      <c r="AA376" s="142">
        <v>1</v>
      </c>
      <c r="AB376" s="142">
        <v>7</v>
      </c>
      <c r="AC376" s="142">
        <v>7</v>
      </c>
      <c r="AZ376" s="142">
        <v>2</v>
      </c>
      <c r="BA376" s="142">
        <f>IF(AZ376=1,G376,0)</f>
        <v>0</v>
      </c>
      <c r="BB376" s="142">
        <f>IF(AZ376=2,G376,0)</f>
        <v>0</v>
      </c>
      <c r="BC376" s="142">
        <f>IF(AZ376=3,G376,0)</f>
        <v>0</v>
      </c>
      <c r="BD376" s="142">
        <f>IF(AZ376=4,G376,0)</f>
        <v>0</v>
      </c>
      <c r="BE376" s="142">
        <f>IF(AZ376=5,G376,0)</f>
        <v>0</v>
      </c>
      <c r="CA376" s="171">
        <v>1</v>
      </c>
      <c r="CB376" s="171">
        <v>7</v>
      </c>
      <c r="CZ376" s="142">
        <v>1.3999999999999999E-4</v>
      </c>
    </row>
    <row r="377" spans="1:104">
      <c r="A377" s="165">
        <v>116</v>
      </c>
      <c r="B377" s="166" t="s">
        <v>506</v>
      </c>
      <c r="C377" s="167" t="s">
        <v>507</v>
      </c>
      <c r="D377" s="168" t="s">
        <v>82</v>
      </c>
      <c r="E377" s="169">
        <v>27.273700000000002</v>
      </c>
      <c r="F377" s="200"/>
      <c r="G377" s="170">
        <f>E377*F377</f>
        <v>0</v>
      </c>
      <c r="O377" s="164">
        <v>2</v>
      </c>
      <c r="AA377" s="142">
        <v>1</v>
      </c>
      <c r="AB377" s="142">
        <v>7</v>
      </c>
      <c r="AC377" s="142">
        <v>7</v>
      </c>
      <c r="AZ377" s="142">
        <v>2</v>
      </c>
      <c r="BA377" s="142">
        <f>IF(AZ377=1,G377,0)</f>
        <v>0</v>
      </c>
      <c r="BB377" s="142">
        <f>IF(AZ377=2,G377,0)</f>
        <v>0</v>
      </c>
      <c r="BC377" s="142">
        <f>IF(AZ377=3,G377,0)</f>
        <v>0</v>
      </c>
      <c r="BD377" s="142">
        <f>IF(AZ377=4,G377,0)</f>
        <v>0</v>
      </c>
      <c r="BE377" s="142">
        <f>IF(AZ377=5,G377,0)</f>
        <v>0</v>
      </c>
      <c r="CA377" s="171">
        <v>1</v>
      </c>
      <c r="CB377" s="171">
        <v>7</v>
      </c>
      <c r="CZ377" s="142">
        <v>1.4999999999999999E-4</v>
      </c>
    </row>
    <row r="378" spans="1:104">
      <c r="A378" s="165">
        <v>117</v>
      </c>
      <c r="B378" s="166" t="s">
        <v>508</v>
      </c>
      <c r="C378" s="167" t="s">
        <v>509</v>
      </c>
      <c r="D378" s="168" t="s">
        <v>82</v>
      </c>
      <c r="E378" s="169">
        <v>45.496000000000002</v>
      </c>
      <c r="F378" s="200"/>
      <c r="G378" s="170">
        <f>E378*F378</f>
        <v>0</v>
      </c>
      <c r="O378" s="164">
        <v>2</v>
      </c>
      <c r="AA378" s="142">
        <v>1</v>
      </c>
      <c r="AB378" s="142">
        <v>7</v>
      </c>
      <c r="AC378" s="142">
        <v>7</v>
      </c>
      <c r="AZ378" s="142">
        <v>2</v>
      </c>
      <c r="BA378" s="142">
        <f>IF(AZ378=1,G378,0)</f>
        <v>0</v>
      </c>
      <c r="BB378" s="142">
        <f>IF(AZ378=2,G378,0)</f>
        <v>0</v>
      </c>
      <c r="BC378" s="142">
        <f>IF(AZ378=3,G378,0)</f>
        <v>0</v>
      </c>
      <c r="BD378" s="142">
        <f>IF(AZ378=4,G378,0)</f>
        <v>0</v>
      </c>
      <c r="BE378" s="142">
        <f>IF(AZ378=5,G378,0)</f>
        <v>0</v>
      </c>
      <c r="CA378" s="171">
        <v>1</v>
      </c>
      <c r="CB378" s="171">
        <v>7</v>
      </c>
      <c r="CZ378" s="142">
        <v>0</v>
      </c>
    </row>
    <row r="379" spans="1:104">
      <c r="A379" s="172"/>
      <c r="B379" s="174"/>
      <c r="C379" s="229" t="s">
        <v>510</v>
      </c>
      <c r="D379" s="230"/>
      <c r="E379" s="175">
        <v>0</v>
      </c>
      <c r="F379" s="176"/>
      <c r="G379" s="177"/>
      <c r="M379" s="173" t="s">
        <v>510</v>
      </c>
      <c r="O379" s="164"/>
    </row>
    <row r="380" spans="1:104">
      <c r="A380" s="172"/>
      <c r="B380" s="174"/>
      <c r="C380" s="229" t="s">
        <v>130</v>
      </c>
      <c r="D380" s="230"/>
      <c r="E380" s="175">
        <v>6.5</v>
      </c>
      <c r="F380" s="176"/>
      <c r="G380" s="177"/>
      <c r="M380" s="173" t="s">
        <v>130</v>
      </c>
      <c r="O380" s="164"/>
    </row>
    <row r="381" spans="1:104">
      <c r="A381" s="172"/>
      <c r="B381" s="174"/>
      <c r="C381" s="229" t="s">
        <v>131</v>
      </c>
      <c r="D381" s="230"/>
      <c r="E381" s="175">
        <v>6.6</v>
      </c>
      <c r="F381" s="176"/>
      <c r="G381" s="177"/>
      <c r="M381" s="173" t="s">
        <v>131</v>
      </c>
      <c r="O381" s="164"/>
    </row>
    <row r="382" spans="1:104">
      <c r="A382" s="172"/>
      <c r="B382" s="174"/>
      <c r="C382" s="229" t="s">
        <v>132</v>
      </c>
      <c r="D382" s="230"/>
      <c r="E382" s="175">
        <v>12</v>
      </c>
      <c r="F382" s="176"/>
      <c r="G382" s="177"/>
      <c r="M382" s="173" t="s">
        <v>132</v>
      </c>
      <c r="O382" s="164"/>
    </row>
    <row r="383" spans="1:104">
      <c r="A383" s="172"/>
      <c r="B383" s="174"/>
      <c r="C383" s="229" t="s">
        <v>133</v>
      </c>
      <c r="D383" s="230"/>
      <c r="E383" s="175">
        <v>13.996</v>
      </c>
      <c r="F383" s="176"/>
      <c r="G383" s="177"/>
      <c r="M383" s="173" t="s">
        <v>133</v>
      </c>
      <c r="O383" s="164"/>
    </row>
    <row r="384" spans="1:104">
      <c r="A384" s="172"/>
      <c r="B384" s="174"/>
      <c r="C384" s="229" t="s">
        <v>134</v>
      </c>
      <c r="D384" s="230"/>
      <c r="E384" s="175">
        <v>6.4</v>
      </c>
      <c r="F384" s="176"/>
      <c r="G384" s="177"/>
      <c r="M384" s="173" t="s">
        <v>134</v>
      </c>
      <c r="O384" s="164"/>
    </row>
    <row r="385" spans="1:104">
      <c r="A385" s="178"/>
      <c r="B385" s="179" t="s">
        <v>75</v>
      </c>
      <c r="C385" s="180" t="str">
        <f>CONCATENATE(B360," ",C360)</f>
        <v>784 Malby</v>
      </c>
      <c r="D385" s="181"/>
      <c r="E385" s="182"/>
      <c r="F385" s="183"/>
      <c r="G385" s="184">
        <f>SUM(G360:G384)</f>
        <v>0</v>
      </c>
      <c r="O385" s="164">
        <v>4</v>
      </c>
      <c r="BA385" s="185">
        <f>SUM(BA360:BA384)</f>
        <v>0</v>
      </c>
      <c r="BB385" s="185">
        <f>SUM(BB360:BB384)</f>
        <v>0</v>
      </c>
      <c r="BC385" s="185">
        <f>SUM(BC360:BC384)</f>
        <v>0</v>
      </c>
      <c r="BD385" s="185">
        <f>SUM(BD360:BD384)</f>
        <v>0</v>
      </c>
      <c r="BE385" s="185">
        <f>SUM(BE360:BE384)</f>
        <v>0</v>
      </c>
    </row>
    <row r="386" spans="1:104">
      <c r="A386" s="157" t="s">
        <v>74</v>
      </c>
      <c r="B386" s="158" t="s">
        <v>511</v>
      </c>
      <c r="C386" s="159" t="s">
        <v>512</v>
      </c>
      <c r="D386" s="160"/>
      <c r="E386" s="161"/>
      <c r="F386" s="161"/>
      <c r="G386" s="162"/>
      <c r="H386" s="163"/>
      <c r="I386" s="163"/>
      <c r="O386" s="164">
        <v>1</v>
      </c>
    </row>
    <row r="387" spans="1:104">
      <c r="A387" s="165">
        <v>118</v>
      </c>
      <c r="B387" s="166" t="s">
        <v>513</v>
      </c>
      <c r="C387" s="167" t="s">
        <v>514</v>
      </c>
      <c r="D387" s="168" t="s">
        <v>82</v>
      </c>
      <c r="E387" s="169">
        <v>27.366800000000001</v>
      </c>
      <c r="F387" s="200"/>
      <c r="G387" s="170">
        <f>E387*F387</f>
        <v>0</v>
      </c>
      <c r="O387" s="164">
        <v>2</v>
      </c>
      <c r="AA387" s="142">
        <v>1</v>
      </c>
      <c r="AB387" s="142">
        <v>7</v>
      </c>
      <c r="AC387" s="142">
        <v>7</v>
      </c>
      <c r="AZ387" s="142">
        <v>2</v>
      </c>
      <c r="BA387" s="142">
        <f>IF(AZ387=1,G387,0)</f>
        <v>0</v>
      </c>
      <c r="BB387" s="142">
        <f>IF(AZ387=2,G387,0)</f>
        <v>0</v>
      </c>
      <c r="BC387" s="142">
        <f>IF(AZ387=3,G387,0)</f>
        <v>0</v>
      </c>
      <c r="BD387" s="142">
        <f>IF(AZ387=4,G387,0)</f>
        <v>0</v>
      </c>
      <c r="BE387" s="142">
        <f>IF(AZ387=5,G387,0)</f>
        <v>0</v>
      </c>
      <c r="CA387" s="171">
        <v>1</v>
      </c>
      <c r="CB387" s="171">
        <v>7</v>
      </c>
      <c r="CZ387" s="142">
        <v>1.34E-3</v>
      </c>
    </row>
    <row r="388" spans="1:104">
      <c r="A388" s="172"/>
      <c r="B388" s="174"/>
      <c r="C388" s="229" t="s">
        <v>389</v>
      </c>
      <c r="D388" s="230"/>
      <c r="E388" s="175">
        <v>0</v>
      </c>
      <c r="F388" s="176"/>
      <c r="G388" s="177"/>
      <c r="M388" s="173" t="s">
        <v>389</v>
      </c>
      <c r="O388" s="164"/>
    </row>
    <row r="389" spans="1:104">
      <c r="A389" s="172"/>
      <c r="B389" s="174"/>
      <c r="C389" s="229" t="s">
        <v>390</v>
      </c>
      <c r="D389" s="230"/>
      <c r="E389" s="175">
        <v>15.311199999999999</v>
      </c>
      <c r="F389" s="176"/>
      <c r="G389" s="177"/>
      <c r="M389" s="173" t="s">
        <v>390</v>
      </c>
      <c r="O389" s="164"/>
    </row>
    <row r="390" spans="1:104">
      <c r="A390" s="172"/>
      <c r="B390" s="174"/>
      <c r="C390" s="229" t="s">
        <v>391</v>
      </c>
      <c r="D390" s="230"/>
      <c r="E390" s="175">
        <v>7.2248000000000001</v>
      </c>
      <c r="F390" s="176"/>
      <c r="G390" s="177"/>
      <c r="M390" s="173" t="s">
        <v>391</v>
      </c>
      <c r="O390" s="164"/>
    </row>
    <row r="391" spans="1:104">
      <c r="A391" s="172"/>
      <c r="B391" s="174"/>
      <c r="C391" s="229" t="s">
        <v>392</v>
      </c>
      <c r="D391" s="230"/>
      <c r="E391" s="175">
        <v>7.2248000000000001</v>
      </c>
      <c r="F391" s="176"/>
      <c r="G391" s="177"/>
      <c r="M391" s="173" t="s">
        <v>392</v>
      </c>
      <c r="O391" s="164"/>
    </row>
    <row r="392" spans="1:104">
      <c r="A392" s="172"/>
      <c r="B392" s="174"/>
      <c r="C392" s="229" t="s">
        <v>515</v>
      </c>
      <c r="D392" s="230"/>
      <c r="E392" s="175">
        <v>-2.3940000000000001</v>
      </c>
      <c r="F392" s="176"/>
      <c r="G392" s="177"/>
      <c r="M392" s="173" t="s">
        <v>515</v>
      </c>
      <c r="O392" s="164"/>
    </row>
    <row r="393" spans="1:104">
      <c r="A393" s="165">
        <v>119</v>
      </c>
      <c r="B393" s="166" t="s">
        <v>516</v>
      </c>
      <c r="C393" s="167" t="s">
        <v>517</v>
      </c>
      <c r="D393" s="168" t="s">
        <v>82</v>
      </c>
      <c r="E393" s="169">
        <v>13.1835</v>
      </c>
      <c r="F393" s="200"/>
      <c r="G393" s="170">
        <f>E393*F393</f>
        <v>0</v>
      </c>
      <c r="O393" s="164">
        <v>2</v>
      </c>
      <c r="AA393" s="142">
        <v>1</v>
      </c>
      <c r="AB393" s="142">
        <v>7</v>
      </c>
      <c r="AC393" s="142">
        <v>7</v>
      </c>
      <c r="AZ393" s="142">
        <v>2</v>
      </c>
      <c r="BA393" s="142">
        <f>IF(AZ393=1,G393,0)</f>
        <v>0</v>
      </c>
      <c r="BB393" s="142">
        <f>IF(AZ393=2,G393,0)</f>
        <v>0</v>
      </c>
      <c r="BC393" s="142">
        <f>IF(AZ393=3,G393,0)</f>
        <v>0</v>
      </c>
      <c r="BD393" s="142">
        <f>IF(AZ393=4,G393,0)</f>
        <v>0</v>
      </c>
      <c r="BE393" s="142">
        <f>IF(AZ393=5,G393,0)</f>
        <v>0</v>
      </c>
      <c r="CA393" s="171">
        <v>1</v>
      </c>
      <c r="CB393" s="171">
        <v>7</v>
      </c>
      <c r="CZ393" s="142">
        <v>0</v>
      </c>
    </row>
    <row r="394" spans="1:104">
      <c r="A394" s="172"/>
      <c r="B394" s="174"/>
      <c r="C394" s="229" t="s">
        <v>229</v>
      </c>
      <c r="D394" s="230"/>
      <c r="E394" s="175">
        <v>0</v>
      </c>
      <c r="F394" s="176"/>
      <c r="G394" s="177"/>
      <c r="M394" s="173" t="s">
        <v>229</v>
      </c>
      <c r="O394" s="164"/>
    </row>
    <row r="395" spans="1:104">
      <c r="A395" s="172"/>
      <c r="B395" s="174"/>
      <c r="C395" s="229" t="s">
        <v>518</v>
      </c>
      <c r="D395" s="230"/>
      <c r="E395" s="175">
        <v>11.984999999999999</v>
      </c>
      <c r="F395" s="176"/>
      <c r="G395" s="177"/>
      <c r="M395" s="173" t="s">
        <v>518</v>
      </c>
      <c r="O395" s="164"/>
    </row>
    <row r="396" spans="1:104">
      <c r="A396" s="172"/>
      <c r="B396" s="174"/>
      <c r="C396" s="229" t="s">
        <v>519</v>
      </c>
      <c r="D396" s="230"/>
      <c r="E396" s="175">
        <v>1.1984999999999999</v>
      </c>
      <c r="F396" s="176"/>
      <c r="G396" s="177"/>
      <c r="M396" s="173" t="s">
        <v>519</v>
      </c>
      <c r="O396" s="164"/>
    </row>
    <row r="397" spans="1:104">
      <c r="A397" s="165">
        <v>120</v>
      </c>
      <c r="B397" s="166" t="s">
        <v>520</v>
      </c>
      <c r="C397" s="167" t="s">
        <v>558</v>
      </c>
      <c r="D397" s="168" t="s">
        <v>82</v>
      </c>
      <c r="E397" s="169">
        <v>20.755199999999999</v>
      </c>
      <c r="F397" s="200"/>
      <c r="G397" s="170">
        <f>E397*F397</f>
        <v>0</v>
      </c>
      <c r="O397" s="164">
        <v>2</v>
      </c>
      <c r="AA397" s="142">
        <v>1</v>
      </c>
      <c r="AB397" s="142">
        <v>7</v>
      </c>
      <c r="AC397" s="142">
        <v>7</v>
      </c>
      <c r="AZ397" s="142">
        <v>2</v>
      </c>
      <c r="BA397" s="142">
        <f>IF(AZ397=1,G397,0)</f>
        <v>0</v>
      </c>
      <c r="BB397" s="142">
        <f>IF(AZ397=2,G397,0)</f>
        <v>0</v>
      </c>
      <c r="BC397" s="142">
        <f>IF(AZ397=3,G397,0)</f>
        <v>0</v>
      </c>
      <c r="BD397" s="142">
        <f>IF(AZ397=4,G397,0)</f>
        <v>0</v>
      </c>
      <c r="BE397" s="142">
        <f>IF(AZ397=5,G397,0)</f>
        <v>0</v>
      </c>
      <c r="CA397" s="171">
        <v>1</v>
      </c>
      <c r="CB397" s="171">
        <v>7</v>
      </c>
      <c r="CZ397" s="142">
        <v>1.42E-3</v>
      </c>
    </row>
    <row r="398" spans="1:104">
      <c r="A398" s="172"/>
      <c r="B398" s="174"/>
      <c r="C398" s="229" t="s">
        <v>389</v>
      </c>
      <c r="D398" s="230"/>
      <c r="E398" s="175">
        <v>0</v>
      </c>
      <c r="F398" s="176"/>
      <c r="G398" s="177"/>
      <c r="M398" s="173" t="s">
        <v>389</v>
      </c>
      <c r="O398" s="164"/>
    </row>
    <row r="399" spans="1:104">
      <c r="A399" s="172"/>
      <c r="B399" s="174"/>
      <c r="C399" s="229" t="s">
        <v>394</v>
      </c>
      <c r="D399" s="230"/>
      <c r="E399" s="175">
        <v>20.755199999999999</v>
      </c>
      <c r="F399" s="176"/>
      <c r="G399" s="177"/>
      <c r="M399" s="173" t="s">
        <v>394</v>
      </c>
      <c r="O399" s="164"/>
    </row>
    <row r="400" spans="1:104">
      <c r="A400" s="165">
        <v>121</v>
      </c>
      <c r="B400" s="166" t="s">
        <v>521</v>
      </c>
      <c r="C400" s="167" t="s">
        <v>522</v>
      </c>
      <c r="D400" s="168" t="s">
        <v>82</v>
      </c>
      <c r="E400" s="169">
        <v>1.8</v>
      </c>
      <c r="F400" s="200"/>
      <c r="G400" s="170">
        <f>E400*F400</f>
        <v>0</v>
      </c>
      <c r="O400" s="164">
        <v>2</v>
      </c>
      <c r="AA400" s="142">
        <v>1</v>
      </c>
      <c r="AB400" s="142">
        <v>1</v>
      </c>
      <c r="AC400" s="142">
        <v>1</v>
      </c>
      <c r="AZ400" s="142">
        <v>2</v>
      </c>
      <c r="BA400" s="142">
        <f>IF(AZ400=1,G400,0)</f>
        <v>0</v>
      </c>
      <c r="BB400" s="142">
        <f>IF(AZ400=2,G400,0)</f>
        <v>0</v>
      </c>
      <c r="BC400" s="142">
        <f>IF(AZ400=3,G400,0)</f>
        <v>0</v>
      </c>
      <c r="BD400" s="142">
        <f>IF(AZ400=4,G400,0)</f>
        <v>0</v>
      </c>
      <c r="BE400" s="142">
        <f>IF(AZ400=5,G400,0)</f>
        <v>0</v>
      </c>
      <c r="CA400" s="171">
        <v>1</v>
      </c>
      <c r="CB400" s="171">
        <v>1</v>
      </c>
      <c r="CZ400" s="142">
        <v>6.7000000000000002E-4</v>
      </c>
    </row>
    <row r="401" spans="1:104">
      <c r="A401" s="172"/>
      <c r="B401" s="174"/>
      <c r="C401" s="229" t="s">
        <v>523</v>
      </c>
      <c r="D401" s="230"/>
      <c r="E401" s="175">
        <v>0</v>
      </c>
      <c r="F401" s="176"/>
      <c r="G401" s="177"/>
      <c r="M401" s="173" t="s">
        <v>523</v>
      </c>
      <c r="O401" s="164"/>
    </row>
    <row r="402" spans="1:104">
      <c r="A402" s="172"/>
      <c r="B402" s="174"/>
      <c r="C402" s="229" t="s">
        <v>524</v>
      </c>
      <c r="D402" s="230"/>
      <c r="E402" s="175">
        <v>1.8</v>
      </c>
      <c r="F402" s="176"/>
      <c r="G402" s="177"/>
      <c r="M402" s="173" t="s">
        <v>524</v>
      </c>
      <c r="O402" s="164"/>
    </row>
    <row r="403" spans="1:104">
      <c r="A403" s="165">
        <v>122</v>
      </c>
      <c r="B403" s="166" t="s">
        <v>525</v>
      </c>
      <c r="C403" s="167" t="s">
        <v>557</v>
      </c>
      <c r="D403" s="168" t="s">
        <v>82</v>
      </c>
      <c r="E403" s="169">
        <v>53.330300000000001</v>
      </c>
      <c r="F403" s="200"/>
      <c r="G403" s="170">
        <f>E403*F403</f>
        <v>0</v>
      </c>
      <c r="O403" s="164">
        <v>2</v>
      </c>
      <c r="AA403" s="142">
        <v>3</v>
      </c>
      <c r="AB403" s="142">
        <v>1</v>
      </c>
      <c r="AC403" s="142">
        <v>63437120</v>
      </c>
      <c r="AZ403" s="142">
        <v>2</v>
      </c>
      <c r="BA403" s="142">
        <f>IF(AZ403=1,G403,0)</f>
        <v>0</v>
      </c>
      <c r="BB403" s="142">
        <f>IF(AZ403=2,G403,0)</f>
        <v>0</v>
      </c>
      <c r="BC403" s="142">
        <f>IF(AZ403=3,G403,0)</f>
        <v>0</v>
      </c>
      <c r="BD403" s="142">
        <f>IF(AZ403=4,G403,0)</f>
        <v>0</v>
      </c>
      <c r="BE403" s="142">
        <f>IF(AZ403=5,G403,0)</f>
        <v>0</v>
      </c>
      <c r="CA403" s="171">
        <v>3</v>
      </c>
      <c r="CB403" s="171">
        <v>1</v>
      </c>
      <c r="CZ403" s="142">
        <v>2.1000000000000001E-2</v>
      </c>
    </row>
    <row r="404" spans="1:104">
      <c r="A404" s="172"/>
      <c r="B404" s="174"/>
      <c r="C404" s="229" t="s">
        <v>526</v>
      </c>
      <c r="D404" s="230"/>
      <c r="E404" s="175">
        <v>48.482100000000003</v>
      </c>
      <c r="F404" s="176"/>
      <c r="G404" s="177"/>
      <c r="M404" s="173" t="s">
        <v>526</v>
      </c>
      <c r="O404" s="164"/>
    </row>
    <row r="405" spans="1:104">
      <c r="A405" s="172"/>
      <c r="B405" s="174"/>
      <c r="C405" s="229" t="s">
        <v>527</v>
      </c>
      <c r="D405" s="230"/>
      <c r="E405" s="175">
        <v>4.8482000000000003</v>
      </c>
      <c r="F405" s="176"/>
      <c r="G405" s="177"/>
      <c r="M405" s="173" t="s">
        <v>527</v>
      </c>
      <c r="O405" s="164"/>
    </row>
    <row r="406" spans="1:104">
      <c r="A406" s="165">
        <v>123</v>
      </c>
      <c r="B406" s="166" t="s">
        <v>528</v>
      </c>
      <c r="C406" s="167" t="s">
        <v>529</v>
      </c>
      <c r="D406" s="168" t="s">
        <v>144</v>
      </c>
      <c r="E406" s="169">
        <v>1.1872861960000001</v>
      </c>
      <c r="F406" s="200"/>
      <c r="G406" s="170">
        <f t="shared" ref="G406:G414" si="12">E406*F406</f>
        <v>0</v>
      </c>
      <c r="O406" s="164">
        <v>2</v>
      </c>
      <c r="AA406" s="142">
        <v>7</v>
      </c>
      <c r="AB406" s="142">
        <v>1001</v>
      </c>
      <c r="AC406" s="142">
        <v>5</v>
      </c>
      <c r="AZ406" s="142">
        <v>2</v>
      </c>
      <c r="BA406" s="142">
        <f t="shared" ref="BA406:BA414" si="13">IF(AZ406=1,G406,0)</f>
        <v>0</v>
      </c>
      <c r="BB406" s="142">
        <f t="shared" ref="BB406:BB414" si="14">IF(AZ406=2,G406,0)</f>
        <v>0</v>
      </c>
      <c r="BC406" s="142">
        <f t="shared" ref="BC406:BC414" si="15">IF(AZ406=3,G406,0)</f>
        <v>0</v>
      </c>
      <c r="BD406" s="142">
        <f t="shared" ref="BD406:BD414" si="16">IF(AZ406=4,G406,0)</f>
        <v>0</v>
      </c>
      <c r="BE406" s="142">
        <f t="shared" ref="BE406:BE414" si="17">IF(AZ406=5,G406,0)</f>
        <v>0</v>
      </c>
      <c r="CA406" s="171">
        <v>7</v>
      </c>
      <c r="CB406" s="171">
        <v>1001</v>
      </c>
      <c r="CZ406" s="142">
        <v>0</v>
      </c>
    </row>
    <row r="407" spans="1:104">
      <c r="A407" s="165">
        <v>124</v>
      </c>
      <c r="B407" s="166" t="s">
        <v>252</v>
      </c>
      <c r="C407" s="167" t="s">
        <v>253</v>
      </c>
      <c r="D407" s="168" t="s">
        <v>144</v>
      </c>
      <c r="E407" s="169">
        <v>0.41728500000000002</v>
      </c>
      <c r="F407" s="200"/>
      <c r="G407" s="170">
        <f t="shared" si="12"/>
        <v>0</v>
      </c>
      <c r="O407" s="164">
        <v>2</v>
      </c>
      <c r="AA407" s="142">
        <v>8</v>
      </c>
      <c r="AB407" s="142">
        <v>0</v>
      </c>
      <c r="AC407" s="142">
        <v>3</v>
      </c>
      <c r="AZ407" s="142">
        <v>2</v>
      </c>
      <c r="BA407" s="142">
        <f t="shared" si="13"/>
        <v>0</v>
      </c>
      <c r="BB407" s="142">
        <f t="shared" si="14"/>
        <v>0</v>
      </c>
      <c r="BC407" s="142">
        <f t="shared" si="15"/>
        <v>0</v>
      </c>
      <c r="BD407" s="142">
        <f t="shared" si="16"/>
        <v>0</v>
      </c>
      <c r="BE407" s="142">
        <f t="shared" si="17"/>
        <v>0</v>
      </c>
      <c r="CA407" s="171">
        <v>8</v>
      </c>
      <c r="CB407" s="171">
        <v>0</v>
      </c>
      <c r="CZ407" s="142">
        <v>0</v>
      </c>
    </row>
    <row r="408" spans="1:104">
      <c r="A408" s="165">
        <v>125</v>
      </c>
      <c r="B408" s="166" t="s">
        <v>254</v>
      </c>
      <c r="C408" s="167" t="s">
        <v>255</v>
      </c>
      <c r="D408" s="168" t="s">
        <v>144</v>
      </c>
      <c r="E408" s="169">
        <v>3.7555649999999998</v>
      </c>
      <c r="F408" s="200"/>
      <c r="G408" s="170">
        <f t="shared" si="12"/>
        <v>0</v>
      </c>
      <c r="O408" s="164">
        <v>2</v>
      </c>
      <c r="AA408" s="142">
        <v>8</v>
      </c>
      <c r="AB408" s="142">
        <v>0</v>
      </c>
      <c r="AC408" s="142">
        <v>3</v>
      </c>
      <c r="AZ408" s="142">
        <v>2</v>
      </c>
      <c r="BA408" s="142">
        <f t="shared" si="13"/>
        <v>0</v>
      </c>
      <c r="BB408" s="142">
        <f t="shared" si="14"/>
        <v>0</v>
      </c>
      <c r="BC408" s="142">
        <f t="shared" si="15"/>
        <v>0</v>
      </c>
      <c r="BD408" s="142">
        <f t="shared" si="16"/>
        <v>0</v>
      </c>
      <c r="BE408" s="142">
        <f t="shared" si="17"/>
        <v>0</v>
      </c>
      <c r="CA408" s="171">
        <v>8</v>
      </c>
      <c r="CB408" s="171">
        <v>0</v>
      </c>
      <c r="CZ408" s="142">
        <v>0</v>
      </c>
    </row>
    <row r="409" spans="1:104">
      <c r="A409" s="165">
        <v>126</v>
      </c>
      <c r="B409" s="166" t="s">
        <v>256</v>
      </c>
      <c r="C409" s="167" t="s">
        <v>257</v>
      </c>
      <c r="D409" s="168" t="s">
        <v>144</v>
      </c>
      <c r="E409" s="169">
        <v>0.41728500000000002</v>
      </c>
      <c r="F409" s="200"/>
      <c r="G409" s="170">
        <f t="shared" si="12"/>
        <v>0</v>
      </c>
      <c r="O409" s="164">
        <v>2</v>
      </c>
      <c r="AA409" s="142">
        <v>8</v>
      </c>
      <c r="AB409" s="142">
        <v>0</v>
      </c>
      <c r="AC409" s="142">
        <v>3</v>
      </c>
      <c r="AZ409" s="142">
        <v>2</v>
      </c>
      <c r="BA409" s="142">
        <f t="shared" si="13"/>
        <v>0</v>
      </c>
      <c r="BB409" s="142">
        <f t="shared" si="14"/>
        <v>0</v>
      </c>
      <c r="BC409" s="142">
        <f t="shared" si="15"/>
        <v>0</v>
      </c>
      <c r="BD409" s="142">
        <f t="shared" si="16"/>
        <v>0</v>
      </c>
      <c r="BE409" s="142">
        <f t="shared" si="17"/>
        <v>0</v>
      </c>
      <c r="CA409" s="171">
        <v>8</v>
      </c>
      <c r="CB409" s="171">
        <v>0</v>
      </c>
      <c r="CZ409" s="142">
        <v>0</v>
      </c>
    </row>
    <row r="410" spans="1:104">
      <c r="A410" s="165">
        <v>127</v>
      </c>
      <c r="B410" s="166" t="s">
        <v>258</v>
      </c>
      <c r="C410" s="167" t="s">
        <v>259</v>
      </c>
      <c r="D410" s="168" t="s">
        <v>144</v>
      </c>
      <c r="E410" s="169">
        <v>1.2518549999999999</v>
      </c>
      <c r="F410" s="200"/>
      <c r="G410" s="170">
        <f t="shared" si="12"/>
        <v>0</v>
      </c>
      <c r="O410" s="164">
        <v>2</v>
      </c>
      <c r="AA410" s="142">
        <v>8</v>
      </c>
      <c r="AB410" s="142">
        <v>0</v>
      </c>
      <c r="AC410" s="142">
        <v>3</v>
      </c>
      <c r="AZ410" s="142">
        <v>2</v>
      </c>
      <c r="BA410" s="142">
        <f t="shared" si="13"/>
        <v>0</v>
      </c>
      <c r="BB410" s="142">
        <f t="shared" si="14"/>
        <v>0</v>
      </c>
      <c r="BC410" s="142">
        <f t="shared" si="15"/>
        <v>0</v>
      </c>
      <c r="BD410" s="142">
        <f t="shared" si="16"/>
        <v>0</v>
      </c>
      <c r="BE410" s="142">
        <f t="shared" si="17"/>
        <v>0</v>
      </c>
      <c r="CA410" s="171">
        <v>8</v>
      </c>
      <c r="CB410" s="171">
        <v>0</v>
      </c>
      <c r="CZ410" s="142">
        <v>0</v>
      </c>
    </row>
    <row r="411" spans="1:104">
      <c r="A411" s="165">
        <v>128</v>
      </c>
      <c r="B411" s="166" t="s">
        <v>260</v>
      </c>
      <c r="C411" s="167" t="s">
        <v>261</v>
      </c>
      <c r="D411" s="168" t="s">
        <v>144</v>
      </c>
      <c r="E411" s="169">
        <v>0.41728500000000002</v>
      </c>
      <c r="F411" s="200"/>
      <c r="G411" s="170">
        <f t="shared" si="12"/>
        <v>0</v>
      </c>
      <c r="O411" s="164">
        <v>2</v>
      </c>
      <c r="AA411" s="142">
        <v>8</v>
      </c>
      <c r="AB411" s="142">
        <v>0</v>
      </c>
      <c r="AC411" s="142">
        <v>3</v>
      </c>
      <c r="AZ411" s="142">
        <v>2</v>
      </c>
      <c r="BA411" s="142">
        <f t="shared" si="13"/>
        <v>0</v>
      </c>
      <c r="BB411" s="142">
        <f t="shared" si="14"/>
        <v>0</v>
      </c>
      <c r="BC411" s="142">
        <f t="shared" si="15"/>
        <v>0</v>
      </c>
      <c r="BD411" s="142">
        <f t="shared" si="16"/>
        <v>0</v>
      </c>
      <c r="BE411" s="142">
        <f t="shared" si="17"/>
        <v>0</v>
      </c>
      <c r="CA411" s="171">
        <v>8</v>
      </c>
      <c r="CB411" s="171">
        <v>0</v>
      </c>
      <c r="CZ411" s="142">
        <v>0</v>
      </c>
    </row>
    <row r="412" spans="1:104">
      <c r="A412" s="165">
        <v>129</v>
      </c>
      <c r="B412" s="166" t="s">
        <v>262</v>
      </c>
      <c r="C412" s="167" t="s">
        <v>263</v>
      </c>
      <c r="D412" s="168" t="s">
        <v>144</v>
      </c>
      <c r="E412" s="169">
        <v>0.41728500000000002</v>
      </c>
      <c r="F412" s="200"/>
      <c r="G412" s="170">
        <f t="shared" si="12"/>
        <v>0</v>
      </c>
      <c r="O412" s="164">
        <v>2</v>
      </c>
      <c r="AA412" s="142">
        <v>8</v>
      </c>
      <c r="AB412" s="142">
        <v>0</v>
      </c>
      <c r="AC412" s="142">
        <v>3</v>
      </c>
      <c r="AZ412" s="142">
        <v>2</v>
      </c>
      <c r="BA412" s="142">
        <f t="shared" si="13"/>
        <v>0</v>
      </c>
      <c r="BB412" s="142">
        <f t="shared" si="14"/>
        <v>0</v>
      </c>
      <c r="BC412" s="142">
        <f t="shared" si="15"/>
        <v>0</v>
      </c>
      <c r="BD412" s="142">
        <f t="shared" si="16"/>
        <v>0</v>
      </c>
      <c r="BE412" s="142">
        <f t="shared" si="17"/>
        <v>0</v>
      </c>
      <c r="CA412" s="171">
        <v>8</v>
      </c>
      <c r="CB412" s="171">
        <v>0</v>
      </c>
      <c r="CZ412" s="142">
        <v>0</v>
      </c>
    </row>
    <row r="413" spans="1:104">
      <c r="A413" s="165">
        <v>130</v>
      </c>
      <c r="B413" s="166" t="s">
        <v>264</v>
      </c>
      <c r="C413" s="167" t="s">
        <v>265</v>
      </c>
      <c r="D413" s="168" t="s">
        <v>144</v>
      </c>
      <c r="E413" s="169">
        <v>0.41728500000000002</v>
      </c>
      <c r="F413" s="200"/>
      <c r="G413" s="170">
        <f t="shared" si="12"/>
        <v>0</v>
      </c>
      <c r="O413" s="164">
        <v>2</v>
      </c>
      <c r="AA413" s="142">
        <v>8</v>
      </c>
      <c r="AB413" s="142">
        <v>0</v>
      </c>
      <c r="AC413" s="142">
        <v>3</v>
      </c>
      <c r="AZ413" s="142">
        <v>2</v>
      </c>
      <c r="BA413" s="142">
        <f t="shared" si="13"/>
        <v>0</v>
      </c>
      <c r="BB413" s="142">
        <f t="shared" si="14"/>
        <v>0</v>
      </c>
      <c r="BC413" s="142">
        <f t="shared" si="15"/>
        <v>0</v>
      </c>
      <c r="BD413" s="142">
        <f t="shared" si="16"/>
        <v>0</v>
      </c>
      <c r="BE413" s="142">
        <f t="shared" si="17"/>
        <v>0</v>
      </c>
      <c r="CA413" s="171">
        <v>8</v>
      </c>
      <c r="CB413" s="171">
        <v>0</v>
      </c>
      <c r="CZ413" s="142">
        <v>0</v>
      </c>
    </row>
    <row r="414" spans="1:104" ht="20.399999999999999">
      <c r="A414" s="165">
        <v>131</v>
      </c>
      <c r="B414" s="166" t="s">
        <v>530</v>
      </c>
      <c r="C414" s="167" t="s">
        <v>531</v>
      </c>
      <c r="D414" s="168" t="s">
        <v>144</v>
      </c>
      <c r="E414" s="169">
        <v>0.41728500000000002</v>
      </c>
      <c r="F414" s="200"/>
      <c r="G414" s="170">
        <f t="shared" si="12"/>
        <v>0</v>
      </c>
      <c r="O414" s="164">
        <v>2</v>
      </c>
      <c r="AA414" s="142">
        <v>8</v>
      </c>
      <c r="AB414" s="142">
        <v>0</v>
      </c>
      <c r="AC414" s="142">
        <v>3</v>
      </c>
      <c r="AZ414" s="142">
        <v>2</v>
      </c>
      <c r="BA414" s="142">
        <f t="shared" si="13"/>
        <v>0</v>
      </c>
      <c r="BB414" s="142">
        <f t="shared" si="14"/>
        <v>0</v>
      </c>
      <c r="BC414" s="142">
        <f t="shared" si="15"/>
        <v>0</v>
      </c>
      <c r="BD414" s="142">
        <f t="shared" si="16"/>
        <v>0</v>
      </c>
      <c r="BE414" s="142">
        <f t="shared" si="17"/>
        <v>0</v>
      </c>
      <c r="CA414" s="171">
        <v>8</v>
      </c>
      <c r="CB414" s="171">
        <v>0</v>
      </c>
      <c r="CZ414" s="142">
        <v>0</v>
      </c>
    </row>
    <row r="415" spans="1:104">
      <c r="A415" s="178"/>
      <c r="B415" s="179" t="s">
        <v>75</v>
      </c>
      <c r="C415" s="180" t="str">
        <f>CONCATENATE(B386," ",C386)</f>
        <v>787 Zasklívání</v>
      </c>
      <c r="D415" s="181"/>
      <c r="E415" s="182"/>
      <c r="F415" s="183"/>
      <c r="G415" s="184">
        <f>SUM(G386:G414)</f>
        <v>0</v>
      </c>
      <c r="O415" s="164">
        <v>4</v>
      </c>
      <c r="BA415" s="185">
        <f>SUM(BA386:BA414)</f>
        <v>0</v>
      </c>
      <c r="BB415" s="185">
        <f>SUM(BB386:BB414)</f>
        <v>0</v>
      </c>
      <c r="BC415" s="185">
        <f>SUM(BC386:BC414)</f>
        <v>0</v>
      </c>
      <c r="BD415" s="185">
        <f>SUM(BD386:BD414)</f>
        <v>0</v>
      </c>
      <c r="BE415" s="185">
        <f>SUM(BE386:BE414)</f>
        <v>0</v>
      </c>
    </row>
    <row r="416" spans="1:104">
      <c r="A416" s="157" t="s">
        <v>74</v>
      </c>
      <c r="B416" s="158" t="s">
        <v>532</v>
      </c>
      <c r="C416" s="159" t="s">
        <v>533</v>
      </c>
      <c r="D416" s="160"/>
      <c r="E416" s="161"/>
      <c r="F416" s="161"/>
      <c r="G416" s="162"/>
      <c r="H416" s="163"/>
      <c r="I416" s="163"/>
      <c r="O416" s="164">
        <v>1</v>
      </c>
    </row>
    <row r="417" spans="1:104">
      <c r="A417" s="165">
        <v>132</v>
      </c>
      <c r="B417" s="166" t="s">
        <v>534</v>
      </c>
      <c r="C417" s="167" t="s">
        <v>535</v>
      </c>
      <c r="D417" s="168" t="s">
        <v>536</v>
      </c>
      <c r="E417" s="169">
        <v>1</v>
      </c>
      <c r="F417" s="200"/>
      <c r="G417" s="170">
        <f>E417*F417</f>
        <v>0</v>
      </c>
      <c r="O417" s="164">
        <v>2</v>
      </c>
      <c r="AA417" s="142">
        <v>12</v>
      </c>
      <c r="AB417" s="142">
        <v>0</v>
      </c>
      <c r="AC417" s="142">
        <v>209</v>
      </c>
      <c r="AZ417" s="142">
        <v>4</v>
      </c>
      <c r="BA417" s="142">
        <f>IF(AZ417=1,G417,0)</f>
        <v>0</v>
      </c>
      <c r="BB417" s="142">
        <f>IF(AZ417=2,G417,0)</f>
        <v>0</v>
      </c>
      <c r="BC417" s="142">
        <f>IF(AZ417=3,G417,0)</f>
        <v>0</v>
      </c>
      <c r="BD417" s="142">
        <f>IF(AZ417=4,G417,0)</f>
        <v>0</v>
      </c>
      <c r="BE417" s="142">
        <f>IF(AZ417=5,G417,0)</f>
        <v>0</v>
      </c>
      <c r="CA417" s="171">
        <v>12</v>
      </c>
      <c r="CB417" s="171">
        <v>0</v>
      </c>
      <c r="CZ417" s="142">
        <v>0</v>
      </c>
    </row>
    <row r="418" spans="1:104">
      <c r="A418" s="178"/>
      <c r="B418" s="179" t="s">
        <v>75</v>
      </c>
      <c r="C418" s="180" t="str">
        <f>CONCATENATE(B416," ",C416)</f>
        <v>M21 Elektromontáže</v>
      </c>
      <c r="D418" s="181"/>
      <c r="E418" s="182"/>
      <c r="F418" s="183"/>
      <c r="G418" s="184">
        <f>SUM(G416:G417)</f>
        <v>0</v>
      </c>
      <c r="O418" s="164">
        <v>4</v>
      </c>
      <c r="BA418" s="185">
        <f>SUM(BA416:BA417)</f>
        <v>0</v>
      </c>
      <c r="BB418" s="185">
        <f>SUM(BB416:BB417)</f>
        <v>0</v>
      </c>
      <c r="BC418" s="185">
        <f>SUM(BC416:BC417)</f>
        <v>0</v>
      </c>
      <c r="BD418" s="185">
        <f>SUM(BD416:BD417)</f>
        <v>0</v>
      </c>
      <c r="BE418" s="185">
        <f>SUM(BE416:BE417)</f>
        <v>0</v>
      </c>
    </row>
    <row r="419" spans="1:104">
      <c r="A419" s="157" t="s">
        <v>74</v>
      </c>
      <c r="B419" s="158" t="s">
        <v>537</v>
      </c>
      <c r="C419" s="159" t="s">
        <v>538</v>
      </c>
      <c r="D419" s="160"/>
      <c r="E419" s="161"/>
      <c r="F419" s="161"/>
      <c r="G419" s="162"/>
      <c r="H419" s="163"/>
      <c r="I419" s="163"/>
      <c r="O419" s="164">
        <v>1</v>
      </c>
    </row>
    <row r="420" spans="1:104">
      <c r="A420" s="165">
        <v>133</v>
      </c>
      <c r="B420" s="166" t="s">
        <v>539</v>
      </c>
      <c r="C420" s="167" t="s">
        <v>540</v>
      </c>
      <c r="D420" s="168" t="s">
        <v>536</v>
      </c>
      <c r="E420" s="169">
        <v>1</v>
      </c>
      <c r="F420" s="200"/>
      <c r="G420" s="170">
        <f>E420*F420</f>
        <v>0</v>
      </c>
      <c r="O420" s="164">
        <v>2</v>
      </c>
      <c r="AA420" s="142">
        <v>12</v>
      </c>
      <c r="AB420" s="142">
        <v>0</v>
      </c>
      <c r="AC420" s="142">
        <v>220</v>
      </c>
      <c r="AZ420" s="142">
        <v>4</v>
      </c>
      <c r="BA420" s="142">
        <f>IF(AZ420=1,G420,0)</f>
        <v>0</v>
      </c>
      <c r="BB420" s="142">
        <f>IF(AZ420=2,G420,0)</f>
        <v>0</v>
      </c>
      <c r="BC420" s="142">
        <f>IF(AZ420=3,G420,0)</f>
        <v>0</v>
      </c>
      <c r="BD420" s="142">
        <f>IF(AZ420=4,G420,0)</f>
        <v>0</v>
      </c>
      <c r="BE420" s="142">
        <f>IF(AZ420=5,G420,0)</f>
        <v>0</v>
      </c>
      <c r="CA420" s="171">
        <v>12</v>
      </c>
      <c r="CB420" s="171">
        <v>0</v>
      </c>
      <c r="CZ420" s="142">
        <v>0</v>
      </c>
    </row>
    <row r="421" spans="1:104">
      <c r="A421" s="178"/>
      <c r="B421" s="179" t="s">
        <v>75</v>
      </c>
      <c r="C421" s="180" t="str">
        <f>CONCATENATE(B419," ",C419)</f>
        <v>M24 Montáže vzduchotechnických zařízení</v>
      </c>
      <c r="D421" s="181"/>
      <c r="E421" s="182"/>
      <c r="F421" s="183"/>
      <c r="G421" s="184">
        <f>SUM(G419:G420)</f>
        <v>0</v>
      </c>
      <c r="O421" s="164">
        <v>4</v>
      </c>
      <c r="BA421" s="185">
        <f>SUM(BA419:BA420)</f>
        <v>0</v>
      </c>
      <c r="BB421" s="185">
        <f>SUM(BB419:BB420)</f>
        <v>0</v>
      </c>
      <c r="BC421" s="185">
        <f>SUM(BC419:BC420)</f>
        <v>0</v>
      </c>
      <c r="BD421" s="185">
        <f>SUM(BD419:BD420)</f>
        <v>0</v>
      </c>
      <c r="BE421" s="185">
        <f>SUM(BE419:BE420)</f>
        <v>0</v>
      </c>
    </row>
    <row r="422" spans="1:104">
      <c r="A422" s="157" t="s">
        <v>74</v>
      </c>
      <c r="B422" s="158" t="s">
        <v>541</v>
      </c>
      <c r="C422" s="159" t="s">
        <v>542</v>
      </c>
      <c r="D422" s="160"/>
      <c r="E422" s="161"/>
      <c r="F422" s="161"/>
      <c r="G422" s="162"/>
      <c r="H422" s="163"/>
      <c r="I422" s="163"/>
      <c r="O422" s="164">
        <v>1</v>
      </c>
    </row>
    <row r="423" spans="1:104">
      <c r="A423" s="165">
        <v>134</v>
      </c>
      <c r="B423" s="166" t="s">
        <v>543</v>
      </c>
      <c r="C423" s="167" t="s">
        <v>556</v>
      </c>
      <c r="D423" s="168" t="s">
        <v>544</v>
      </c>
      <c r="E423" s="169">
        <v>16</v>
      </c>
      <c r="F423" s="200"/>
      <c r="G423" s="170">
        <f>E423*F423</f>
        <v>0</v>
      </c>
      <c r="O423" s="164">
        <v>2</v>
      </c>
      <c r="AA423" s="142">
        <v>10</v>
      </c>
      <c r="AB423" s="142">
        <v>1</v>
      </c>
      <c r="AC423" s="142">
        <v>8</v>
      </c>
      <c r="AZ423" s="142">
        <v>5</v>
      </c>
      <c r="BA423" s="142">
        <f>IF(AZ423=1,G423,0)</f>
        <v>0</v>
      </c>
      <c r="BB423" s="142">
        <f>IF(AZ423=2,G423,0)</f>
        <v>0</v>
      </c>
      <c r="BC423" s="142">
        <f>IF(AZ423=3,G423,0)</f>
        <v>0</v>
      </c>
      <c r="BD423" s="142">
        <f>IF(AZ423=4,G423,0)</f>
        <v>0</v>
      </c>
      <c r="BE423" s="142">
        <f>IF(AZ423=5,G423,0)</f>
        <v>0</v>
      </c>
      <c r="CA423" s="171">
        <v>10</v>
      </c>
      <c r="CB423" s="171">
        <v>1</v>
      </c>
      <c r="CZ423" s="142">
        <v>0</v>
      </c>
    </row>
    <row r="424" spans="1:104">
      <c r="A424" s="165">
        <v>135</v>
      </c>
      <c r="B424" s="166" t="s">
        <v>545</v>
      </c>
      <c r="C424" s="167" t="s">
        <v>546</v>
      </c>
      <c r="D424" s="168" t="s">
        <v>544</v>
      </c>
      <c r="E424" s="169">
        <v>8</v>
      </c>
      <c r="F424" s="200"/>
      <c r="G424" s="170">
        <f>E424*F424</f>
        <v>0</v>
      </c>
      <c r="O424" s="164">
        <v>2</v>
      </c>
      <c r="AA424" s="142">
        <v>10</v>
      </c>
      <c r="AB424" s="142">
        <v>1</v>
      </c>
      <c r="AC424" s="142">
        <v>8</v>
      </c>
      <c r="AZ424" s="142">
        <v>5</v>
      </c>
      <c r="BA424" s="142">
        <f>IF(AZ424=1,G424,0)</f>
        <v>0</v>
      </c>
      <c r="BB424" s="142">
        <f>IF(AZ424=2,G424,0)</f>
        <v>0</v>
      </c>
      <c r="BC424" s="142">
        <f>IF(AZ424=3,G424,0)</f>
        <v>0</v>
      </c>
      <c r="BD424" s="142">
        <f>IF(AZ424=4,G424,0)</f>
        <v>0</v>
      </c>
      <c r="BE424" s="142">
        <f>IF(AZ424=5,G424,0)</f>
        <v>0</v>
      </c>
      <c r="CA424" s="171">
        <v>10</v>
      </c>
      <c r="CB424" s="171">
        <v>1</v>
      </c>
      <c r="CZ424" s="142">
        <v>0</v>
      </c>
    </row>
    <row r="425" spans="1:104">
      <c r="A425" s="178"/>
      <c r="B425" s="179" t="s">
        <v>75</v>
      </c>
      <c r="C425" s="180" t="str">
        <f>CONCATENATE(B422," ",C422)</f>
        <v>M99 Ostatní práce "M"</v>
      </c>
      <c r="D425" s="181"/>
      <c r="E425" s="182"/>
      <c r="F425" s="183"/>
      <c r="G425" s="184">
        <f>SUM(G422:G424)</f>
        <v>0</v>
      </c>
      <c r="O425" s="164">
        <v>4</v>
      </c>
      <c r="BA425" s="185">
        <f>SUM(BA422:BA424)</f>
        <v>0</v>
      </c>
      <c r="BB425" s="185">
        <f>SUM(BB422:BB424)</f>
        <v>0</v>
      </c>
      <c r="BC425" s="185">
        <f>SUM(BC422:BC424)</f>
        <v>0</v>
      </c>
      <c r="BD425" s="185">
        <f>SUM(BD422:BD424)</f>
        <v>0</v>
      </c>
      <c r="BE425" s="185">
        <f>SUM(BE422:BE424)</f>
        <v>0</v>
      </c>
    </row>
    <row r="426" spans="1:104">
      <c r="E426" s="142"/>
    </row>
    <row r="427" spans="1:104">
      <c r="E427" s="142"/>
    </row>
    <row r="428" spans="1:104">
      <c r="E428" s="142"/>
    </row>
    <row r="429" spans="1:104">
      <c r="E429" s="142"/>
    </row>
    <row r="430" spans="1:104">
      <c r="E430" s="142"/>
    </row>
    <row r="431" spans="1:104">
      <c r="E431" s="142"/>
    </row>
    <row r="432" spans="1:104">
      <c r="E432" s="142"/>
    </row>
    <row r="433" spans="5:5">
      <c r="E433" s="142"/>
    </row>
    <row r="434" spans="5:5">
      <c r="E434" s="142"/>
    </row>
    <row r="435" spans="5:5">
      <c r="E435" s="142"/>
    </row>
    <row r="436" spans="5:5">
      <c r="E436" s="142"/>
    </row>
    <row r="437" spans="5:5">
      <c r="E437" s="142"/>
    </row>
    <row r="438" spans="5:5">
      <c r="E438" s="142"/>
    </row>
    <row r="439" spans="5:5">
      <c r="E439" s="142"/>
    </row>
    <row r="440" spans="5:5">
      <c r="E440" s="142"/>
    </row>
    <row r="441" spans="5:5">
      <c r="E441" s="142"/>
    </row>
    <row r="442" spans="5:5">
      <c r="E442" s="142"/>
    </row>
    <row r="443" spans="5:5">
      <c r="E443" s="142"/>
    </row>
    <row r="444" spans="5:5">
      <c r="E444" s="142"/>
    </row>
    <row r="445" spans="5:5">
      <c r="E445" s="142"/>
    </row>
    <row r="446" spans="5:5">
      <c r="E446" s="142"/>
    </row>
    <row r="447" spans="5:5">
      <c r="E447" s="142"/>
    </row>
    <row r="448" spans="5:5">
      <c r="E448" s="142"/>
    </row>
    <row r="449" spans="1:7">
      <c r="A449" s="186"/>
      <c r="B449" s="186"/>
      <c r="C449" s="186"/>
      <c r="D449" s="186"/>
      <c r="E449" s="186"/>
      <c r="F449" s="186"/>
      <c r="G449" s="186"/>
    </row>
    <row r="450" spans="1:7">
      <c r="A450" s="186"/>
      <c r="B450" s="186"/>
      <c r="C450" s="186"/>
      <c r="D450" s="186"/>
      <c r="E450" s="186"/>
      <c r="F450" s="186"/>
      <c r="G450" s="186"/>
    </row>
    <row r="451" spans="1:7">
      <c r="A451" s="186"/>
      <c r="B451" s="186"/>
      <c r="C451" s="186"/>
      <c r="D451" s="186"/>
      <c r="E451" s="186"/>
      <c r="F451" s="186"/>
      <c r="G451" s="186"/>
    </row>
    <row r="452" spans="1:7">
      <c r="A452" s="186"/>
      <c r="B452" s="186"/>
      <c r="C452" s="186"/>
      <c r="D452" s="186"/>
      <c r="E452" s="186"/>
      <c r="F452" s="186"/>
      <c r="G452" s="186"/>
    </row>
    <row r="453" spans="1:7">
      <c r="E453" s="142"/>
    </row>
    <row r="454" spans="1:7">
      <c r="E454" s="142"/>
    </row>
    <row r="455" spans="1:7">
      <c r="E455" s="142"/>
    </row>
    <row r="456" spans="1:7">
      <c r="E456" s="142"/>
    </row>
    <row r="457" spans="1:7">
      <c r="E457" s="142"/>
    </row>
    <row r="458" spans="1:7">
      <c r="E458" s="142"/>
    </row>
    <row r="459" spans="1:7">
      <c r="E459" s="142"/>
    </row>
    <row r="460" spans="1:7">
      <c r="E460" s="142"/>
    </row>
    <row r="461" spans="1:7">
      <c r="E461" s="142"/>
    </row>
    <row r="462" spans="1:7">
      <c r="E462" s="142"/>
    </row>
    <row r="463" spans="1:7">
      <c r="E463" s="142"/>
    </row>
    <row r="464" spans="1:7">
      <c r="E464" s="142"/>
    </row>
    <row r="465" spans="5:5">
      <c r="E465" s="142"/>
    </row>
    <row r="466" spans="5:5">
      <c r="E466" s="142"/>
    </row>
    <row r="467" spans="5:5">
      <c r="E467" s="142"/>
    </row>
    <row r="468" spans="5:5">
      <c r="E468" s="142"/>
    </row>
    <row r="469" spans="5:5">
      <c r="E469" s="142"/>
    </row>
    <row r="470" spans="5:5">
      <c r="E470" s="142"/>
    </row>
    <row r="471" spans="5:5">
      <c r="E471" s="142"/>
    </row>
    <row r="472" spans="5:5">
      <c r="E472" s="142"/>
    </row>
    <row r="473" spans="5:5">
      <c r="E473" s="142"/>
    </row>
    <row r="474" spans="5:5">
      <c r="E474" s="142"/>
    </row>
    <row r="475" spans="5:5">
      <c r="E475" s="142"/>
    </row>
    <row r="476" spans="5:5">
      <c r="E476" s="142"/>
    </row>
    <row r="477" spans="5:5">
      <c r="E477" s="142"/>
    </row>
    <row r="478" spans="5:5">
      <c r="E478" s="142"/>
    </row>
    <row r="479" spans="5:5">
      <c r="E479" s="142"/>
    </row>
    <row r="480" spans="5:5">
      <c r="E480" s="142"/>
    </row>
    <row r="481" spans="1:7">
      <c r="E481" s="142"/>
    </row>
    <row r="482" spans="1:7">
      <c r="E482" s="142"/>
    </row>
    <row r="483" spans="1:7">
      <c r="E483" s="142"/>
    </row>
    <row r="484" spans="1:7">
      <c r="A484" s="187"/>
      <c r="B484" s="187"/>
    </row>
    <row r="485" spans="1:7">
      <c r="A485" s="186"/>
      <c r="B485" s="186"/>
      <c r="C485" s="189"/>
      <c r="D485" s="189"/>
      <c r="E485" s="190"/>
      <c r="F485" s="189"/>
      <c r="G485" s="191"/>
    </row>
    <row r="486" spans="1:7">
      <c r="A486" s="192"/>
      <c r="B486" s="192"/>
      <c r="C486" s="186"/>
      <c r="D486" s="186"/>
      <c r="E486" s="193"/>
      <c r="F486" s="186"/>
      <c r="G486" s="186"/>
    </row>
    <row r="487" spans="1:7">
      <c r="A487" s="186"/>
      <c r="B487" s="186"/>
      <c r="C487" s="186"/>
      <c r="D487" s="186"/>
      <c r="E487" s="193"/>
      <c r="F487" s="186"/>
      <c r="G487" s="186"/>
    </row>
    <row r="488" spans="1:7">
      <c r="A488" s="186"/>
      <c r="B488" s="186"/>
      <c r="C488" s="186"/>
      <c r="D488" s="186"/>
      <c r="E488" s="193"/>
      <c r="F488" s="186"/>
      <c r="G488" s="186"/>
    </row>
    <row r="489" spans="1:7">
      <c r="A489" s="186"/>
      <c r="B489" s="186"/>
      <c r="C489" s="186"/>
      <c r="D489" s="186"/>
      <c r="E489" s="193"/>
      <c r="F489" s="186"/>
      <c r="G489" s="186"/>
    </row>
    <row r="490" spans="1:7">
      <c r="A490" s="186"/>
      <c r="B490" s="186"/>
      <c r="C490" s="186"/>
      <c r="D490" s="186"/>
      <c r="E490" s="193"/>
      <c r="F490" s="186"/>
      <c r="G490" s="186"/>
    </row>
    <row r="491" spans="1:7">
      <c r="A491" s="186"/>
      <c r="B491" s="186"/>
      <c r="C491" s="186"/>
      <c r="D491" s="186"/>
      <c r="E491" s="193"/>
      <c r="F491" s="186"/>
      <c r="G491" s="186"/>
    </row>
    <row r="492" spans="1:7">
      <c r="A492" s="186"/>
      <c r="B492" s="186"/>
      <c r="C492" s="186"/>
      <c r="D492" s="186"/>
      <c r="E492" s="193"/>
      <c r="F492" s="186"/>
      <c r="G492" s="186"/>
    </row>
    <row r="493" spans="1:7">
      <c r="A493" s="186"/>
      <c r="B493" s="186"/>
      <c r="C493" s="186"/>
      <c r="D493" s="186"/>
      <c r="E493" s="193"/>
      <c r="F493" s="186"/>
      <c r="G493" s="186"/>
    </row>
    <row r="494" spans="1:7">
      <c r="A494" s="186"/>
      <c r="B494" s="186"/>
      <c r="C494" s="186"/>
      <c r="D494" s="186"/>
      <c r="E494" s="193"/>
      <c r="F494" s="186"/>
      <c r="G494" s="186"/>
    </row>
    <row r="495" spans="1:7">
      <c r="A495" s="186"/>
      <c r="B495" s="186"/>
      <c r="C495" s="186"/>
      <c r="D495" s="186"/>
      <c r="E495" s="193"/>
      <c r="F495" s="186"/>
      <c r="G495" s="186"/>
    </row>
    <row r="496" spans="1:7">
      <c r="A496" s="186"/>
      <c r="B496" s="186"/>
      <c r="C496" s="186"/>
      <c r="D496" s="186"/>
      <c r="E496" s="193"/>
      <c r="F496" s="186"/>
      <c r="G496" s="186"/>
    </row>
    <row r="497" spans="1:7">
      <c r="A497" s="186"/>
      <c r="B497" s="186"/>
      <c r="C497" s="186"/>
      <c r="D497" s="186"/>
      <c r="E497" s="193"/>
      <c r="F497" s="186"/>
      <c r="G497" s="186"/>
    </row>
    <row r="498" spans="1:7">
      <c r="A498" s="186"/>
      <c r="B498" s="186"/>
      <c r="C498" s="186"/>
      <c r="D498" s="186"/>
      <c r="E498" s="193"/>
      <c r="F498" s="186"/>
      <c r="G498" s="186"/>
    </row>
  </sheetData>
  <mergeCells count="242">
    <mergeCell ref="C405:D405"/>
    <mergeCell ref="C388:D388"/>
    <mergeCell ref="C389:D389"/>
    <mergeCell ref="C390:D390"/>
    <mergeCell ref="C391:D391"/>
    <mergeCell ref="C392:D392"/>
    <mergeCell ref="C394:D394"/>
    <mergeCell ref="C395:D395"/>
    <mergeCell ref="C396:D396"/>
    <mergeCell ref="C398:D398"/>
    <mergeCell ref="C380:D380"/>
    <mergeCell ref="C381:D381"/>
    <mergeCell ref="C382:D382"/>
    <mergeCell ref="C383:D383"/>
    <mergeCell ref="C384:D384"/>
    <mergeCell ref="C399:D399"/>
    <mergeCell ref="C401:D401"/>
    <mergeCell ref="C402:D402"/>
    <mergeCell ref="C404:D404"/>
    <mergeCell ref="C371:D371"/>
    <mergeCell ref="C372:D372"/>
    <mergeCell ref="C373:D373"/>
    <mergeCell ref="C374:D374"/>
    <mergeCell ref="C375:D375"/>
    <mergeCell ref="C379:D379"/>
    <mergeCell ref="C362:D362"/>
    <mergeCell ref="C363:D363"/>
    <mergeCell ref="C364:D364"/>
    <mergeCell ref="C365:D365"/>
    <mergeCell ref="C366:D366"/>
    <mergeCell ref="C367:D367"/>
    <mergeCell ref="C368:D368"/>
    <mergeCell ref="C370:D370"/>
    <mergeCell ref="C349:D349"/>
    <mergeCell ref="C351:D351"/>
    <mergeCell ref="C352:D352"/>
    <mergeCell ref="C357:D357"/>
    <mergeCell ref="C358:D358"/>
    <mergeCell ref="C339:D339"/>
    <mergeCell ref="C340:D340"/>
    <mergeCell ref="C342:D342"/>
    <mergeCell ref="C343:D343"/>
    <mergeCell ref="C345:D345"/>
    <mergeCell ref="C347:D347"/>
    <mergeCell ref="C332:D332"/>
    <mergeCell ref="C333:D333"/>
    <mergeCell ref="C334:D334"/>
    <mergeCell ref="C335:D335"/>
    <mergeCell ref="C336:D336"/>
    <mergeCell ref="C338:D338"/>
    <mergeCell ref="C324:D324"/>
    <mergeCell ref="C327:D327"/>
    <mergeCell ref="C328:D328"/>
    <mergeCell ref="C329:D329"/>
    <mergeCell ref="C330:D330"/>
    <mergeCell ref="C331:D331"/>
    <mergeCell ref="C313:D313"/>
    <mergeCell ref="C314:D314"/>
    <mergeCell ref="C317:D317"/>
    <mergeCell ref="C318:D318"/>
    <mergeCell ref="C320:D320"/>
    <mergeCell ref="C321:D321"/>
    <mergeCell ref="C300:D300"/>
    <mergeCell ref="C302:D302"/>
    <mergeCell ref="C303:D303"/>
    <mergeCell ref="C308:D308"/>
    <mergeCell ref="C309:D309"/>
    <mergeCell ref="C310:D310"/>
    <mergeCell ref="C311:D311"/>
    <mergeCell ref="C312:D312"/>
    <mergeCell ref="C290:D290"/>
    <mergeCell ref="C291:D291"/>
    <mergeCell ref="C292:D292"/>
    <mergeCell ref="C293:D293"/>
    <mergeCell ref="C294:D294"/>
    <mergeCell ref="C298:D298"/>
    <mergeCell ref="C283:D283"/>
    <mergeCell ref="C284:D284"/>
    <mergeCell ref="C285:D285"/>
    <mergeCell ref="C286:D286"/>
    <mergeCell ref="C287:D287"/>
    <mergeCell ref="C288:D288"/>
    <mergeCell ref="C268:D268"/>
    <mergeCell ref="C270:D270"/>
    <mergeCell ref="C275:D275"/>
    <mergeCell ref="C276:D276"/>
    <mergeCell ref="C277:D277"/>
    <mergeCell ref="C278:D278"/>
    <mergeCell ref="C279:D279"/>
    <mergeCell ref="C280:D280"/>
    <mergeCell ref="C260:D260"/>
    <mergeCell ref="C261:D261"/>
    <mergeCell ref="C262:D262"/>
    <mergeCell ref="C263:D263"/>
    <mergeCell ref="C264:D264"/>
    <mergeCell ref="C266:D266"/>
    <mergeCell ref="C247:D247"/>
    <mergeCell ref="C249:D249"/>
    <mergeCell ref="C251:D251"/>
    <mergeCell ref="C253:D253"/>
    <mergeCell ref="C254:D254"/>
    <mergeCell ref="C256:D256"/>
    <mergeCell ref="C257:D257"/>
    <mergeCell ref="C259:D259"/>
    <mergeCell ref="C232:D232"/>
    <mergeCell ref="C233:D233"/>
    <mergeCell ref="C235:D235"/>
    <mergeCell ref="C236:D236"/>
    <mergeCell ref="C241:D241"/>
    <mergeCell ref="C242:D242"/>
    <mergeCell ref="C209:D209"/>
    <mergeCell ref="C213:D213"/>
    <mergeCell ref="C216:D216"/>
    <mergeCell ref="C218:D218"/>
    <mergeCell ref="C220:D220"/>
    <mergeCell ref="C223:D223"/>
    <mergeCell ref="C198:D198"/>
    <mergeCell ref="C199:D199"/>
    <mergeCell ref="C200:D200"/>
    <mergeCell ref="C202:D202"/>
    <mergeCell ref="C203:D203"/>
    <mergeCell ref="C204:D204"/>
    <mergeCell ref="C191:D191"/>
    <mergeCell ref="C192:D192"/>
    <mergeCell ref="C193:D193"/>
    <mergeCell ref="C195:D195"/>
    <mergeCell ref="C196:D196"/>
    <mergeCell ref="C197:D197"/>
    <mergeCell ref="C185:D185"/>
    <mergeCell ref="C186:D186"/>
    <mergeCell ref="C187:D187"/>
    <mergeCell ref="C188:D188"/>
    <mergeCell ref="C189:D189"/>
    <mergeCell ref="C190:D190"/>
    <mergeCell ref="C180:D180"/>
    <mergeCell ref="C181:D181"/>
    <mergeCell ref="C182:D182"/>
    <mergeCell ref="C183:D183"/>
    <mergeCell ref="C184:D184"/>
    <mergeCell ref="C152:D152"/>
    <mergeCell ref="C153:D153"/>
    <mergeCell ref="C154:D154"/>
    <mergeCell ref="C155:D155"/>
    <mergeCell ref="C157:D157"/>
    <mergeCell ref="C145:D145"/>
    <mergeCell ref="C146:D146"/>
    <mergeCell ref="C148:D148"/>
    <mergeCell ref="C149:D149"/>
    <mergeCell ref="C150:D150"/>
    <mergeCell ref="C151:D151"/>
    <mergeCell ref="C128:D128"/>
    <mergeCell ref="C129:D129"/>
    <mergeCell ref="C131:D131"/>
    <mergeCell ref="C133:D133"/>
    <mergeCell ref="C134:D134"/>
    <mergeCell ref="C135:D135"/>
    <mergeCell ref="C137:D137"/>
    <mergeCell ref="C138:D138"/>
    <mergeCell ref="C140:D140"/>
    <mergeCell ref="C116:D116"/>
    <mergeCell ref="C119:D119"/>
    <mergeCell ref="C121:D121"/>
    <mergeCell ref="C123:D123"/>
    <mergeCell ref="C124:D124"/>
    <mergeCell ref="C141:D141"/>
    <mergeCell ref="C142:D142"/>
    <mergeCell ref="C143:D143"/>
    <mergeCell ref="C144:D144"/>
    <mergeCell ref="C106:D106"/>
    <mergeCell ref="C108:D108"/>
    <mergeCell ref="C109:D109"/>
    <mergeCell ref="C110:D110"/>
    <mergeCell ref="C111:D111"/>
    <mergeCell ref="C112:D112"/>
    <mergeCell ref="C113:D113"/>
    <mergeCell ref="C115:D115"/>
    <mergeCell ref="C93:D93"/>
    <mergeCell ref="C94:D94"/>
    <mergeCell ref="C98:D98"/>
    <mergeCell ref="C99:D99"/>
    <mergeCell ref="C100:D100"/>
    <mergeCell ref="C101:D101"/>
    <mergeCell ref="C102:D102"/>
    <mergeCell ref="C82:D82"/>
    <mergeCell ref="C84:D84"/>
    <mergeCell ref="C89:D89"/>
    <mergeCell ref="C90:D90"/>
    <mergeCell ref="C91:D91"/>
    <mergeCell ref="C92:D92"/>
    <mergeCell ref="C71:D71"/>
    <mergeCell ref="C73:D73"/>
    <mergeCell ref="C74:D74"/>
    <mergeCell ref="C75:D75"/>
    <mergeCell ref="C77:D77"/>
    <mergeCell ref="C78:D78"/>
    <mergeCell ref="C64:D64"/>
    <mergeCell ref="C65:D65"/>
    <mergeCell ref="C66:D66"/>
    <mergeCell ref="C67:D67"/>
    <mergeCell ref="C68:D68"/>
    <mergeCell ref="C69:D69"/>
    <mergeCell ref="C53:D53"/>
    <mergeCell ref="C54:D54"/>
    <mergeCell ref="C56:D56"/>
    <mergeCell ref="C57:D57"/>
    <mergeCell ref="C59:D59"/>
    <mergeCell ref="C60:D60"/>
    <mergeCell ref="C62:D62"/>
    <mergeCell ref="C63:D63"/>
    <mergeCell ref="C44:D44"/>
    <mergeCell ref="C45:D45"/>
    <mergeCell ref="C46:D46"/>
    <mergeCell ref="C47:D47"/>
    <mergeCell ref="C48:D48"/>
    <mergeCell ref="C49:D49"/>
    <mergeCell ref="C37:D37"/>
    <mergeCell ref="C38:D38"/>
    <mergeCell ref="C39:D39"/>
    <mergeCell ref="C40:D40"/>
    <mergeCell ref="C41:D41"/>
    <mergeCell ref="C42:D42"/>
    <mergeCell ref="C29:D29"/>
    <mergeCell ref="C30:D30"/>
    <mergeCell ref="C32:D32"/>
    <mergeCell ref="C33:D33"/>
    <mergeCell ref="C35:D35"/>
    <mergeCell ref="C36:D36"/>
    <mergeCell ref="C14:D14"/>
    <mergeCell ref="C15:D15"/>
    <mergeCell ref="C16:D16"/>
    <mergeCell ref="C17:D17"/>
    <mergeCell ref="C18:D18"/>
    <mergeCell ref="C20:D20"/>
    <mergeCell ref="A1:G1"/>
    <mergeCell ref="A3:B3"/>
    <mergeCell ref="A4:B4"/>
    <mergeCell ref="E4:G4"/>
    <mergeCell ref="C9:D9"/>
    <mergeCell ref="C11:D11"/>
    <mergeCell ref="C12:D12"/>
    <mergeCell ref="C21:D21"/>
    <mergeCell ref="C27:D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J.Š.</cp:lastModifiedBy>
  <dcterms:created xsi:type="dcterms:W3CDTF">2024-10-15T06:22:52Z</dcterms:created>
  <dcterms:modified xsi:type="dcterms:W3CDTF">2024-10-15T06:56:47Z</dcterms:modified>
</cp:coreProperties>
</file>