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03_VEŘEJNÉ ZAKÁZKY\VZMR limit 2\2025\VZMR_2025_12_Rekonstrukce kašny Milíčovo náměstí\02_Zadávací dokumentace\"/>
    </mc:Choice>
  </mc:AlternateContent>
  <xr:revisionPtr revIDLastSave="0" documentId="13_ncr:1_{7555B101-3D0C-44E4-8802-4AAC37405EB1}" xr6:coauthVersionLast="36" xr6:coauthVersionMax="36" xr10:uidLastSave="{00000000-0000-0000-0000-000000000000}"/>
  <bookViews>
    <workbookView xWindow="0" yWindow="0" windowWidth="7380" windowHeight="6090" firstSheet="1" activeTab="1" xr2:uid="{00000000-000D-0000-FFFF-FFFF00000000}"/>
  </bookViews>
  <sheets>
    <sheet name="Pokyny pro vyplnění" sheetId="11" state="hidden" r:id="rId1"/>
    <sheet name="Stavba" sheetId="1" r:id="rId2"/>
    <sheet name="VzorPolozky" sheetId="10" state="hidden" r:id="rId3"/>
    <sheet name="SO01 SO01 Pol" sheetId="12" r:id="rId4"/>
    <sheet name="SO02 SO02 Pol" sheetId="13" r:id="rId5"/>
    <sheet name="SO03 SO03 Pol" sheetId="14" r:id="rId6"/>
    <sheet name="SO04 SO04 Pol" sheetId="15" r:id="rId7"/>
    <sheet name="SO05 2 Pol" sheetId="16" r:id="rId8"/>
    <sheet name="SO06 SO06 Pol" sheetId="17" r:id="rId9"/>
    <sheet name="SO07 SO07 Pol" sheetId="18" r:id="rId10"/>
    <sheet name="SO08 SO08 Pol" sheetId="19" r:id="rId11"/>
  </sheets>
  <externalReferences>
    <externalReference r:id="rId12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SO01 Pol'!$1:$7</definedName>
    <definedName name="_xlnm.Print_Titles" localSheetId="4">'SO02 SO02 Pol'!$1:$7</definedName>
    <definedName name="_xlnm.Print_Titles" localSheetId="5">'SO03 SO03 Pol'!$1:$7</definedName>
    <definedName name="_xlnm.Print_Titles" localSheetId="6">'SO04 SO04 Pol'!$1:$7</definedName>
    <definedName name="_xlnm.Print_Titles" localSheetId="7">'SO05 2 Pol'!$1:$7</definedName>
    <definedName name="_xlnm.Print_Titles" localSheetId="8">'SO06 SO06 Pol'!$1:$7</definedName>
    <definedName name="_xlnm.Print_Titles" localSheetId="9">'SO07 SO07 Pol'!$1:$7</definedName>
    <definedName name="_xlnm.Print_Titles" localSheetId="10">'SO08 SO08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SO01 Pol'!$A$1:$Y$50</definedName>
    <definedName name="_xlnm.Print_Area" localSheetId="4">'SO02 SO02 Pol'!$A$1:$Y$96</definedName>
    <definedName name="_xlnm.Print_Area" localSheetId="5">'SO03 SO03 Pol'!$A$1:$Y$90</definedName>
    <definedName name="_xlnm.Print_Area" localSheetId="6">'SO04 SO04 Pol'!$A$1:$Y$46</definedName>
    <definedName name="_xlnm.Print_Area" localSheetId="7">'SO05 2 Pol'!$A$1:$Y$27</definedName>
    <definedName name="_xlnm.Print_Area" localSheetId="8">'SO06 SO06 Pol'!$A$1:$Y$24</definedName>
    <definedName name="_xlnm.Print_Area" localSheetId="9">'SO07 SO07 Pol'!$A$1:$Y$30</definedName>
    <definedName name="_xlnm.Print_Area" localSheetId="10">'SO08 SO08 Pol'!$A$1:$Y$21</definedName>
    <definedName name="_xlnm.Print_Area" localSheetId="1">Stavba!$A$1:$J$49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18" i="19" l="1"/>
  <c r="G17" i="19" s="1"/>
  <c r="G16" i="19"/>
  <c r="G15" i="19" s="1"/>
  <c r="G14" i="19"/>
  <c r="G13" i="19" s="1"/>
  <c r="G11" i="19"/>
  <c r="G9" i="19"/>
  <c r="G27" i="18"/>
  <c r="G26" i="18" s="1"/>
  <c r="G25" i="18"/>
  <c r="G24" i="18"/>
  <c r="G16" i="18" s="1"/>
  <c r="G22" i="18"/>
  <c r="G18" i="18"/>
  <c r="G17" i="18"/>
  <c r="G15" i="18"/>
  <c r="G14" i="18" s="1"/>
  <c r="G12" i="18"/>
  <c r="G10" i="18"/>
  <c r="G9" i="18"/>
  <c r="G21" i="17"/>
  <c r="G20" i="17" s="1"/>
  <c r="G19" i="17"/>
  <c r="G18" i="17" s="1"/>
  <c r="G15" i="17"/>
  <c r="G12" i="17"/>
  <c r="G9" i="17"/>
  <c r="G21" i="16"/>
  <c r="G18" i="16"/>
  <c r="G24" i="16"/>
  <c r="G23" i="16" s="1"/>
  <c r="G22" i="16"/>
  <c r="G19" i="16"/>
  <c r="G17" i="16"/>
  <c r="G16" i="16"/>
  <c r="G15" i="16"/>
  <c r="G14" i="16"/>
  <c r="G13" i="16" s="1"/>
  <c r="G12" i="16"/>
  <c r="G11" i="16"/>
  <c r="G10" i="16"/>
  <c r="G9" i="16"/>
  <c r="G8" i="15"/>
  <c r="G43" i="15"/>
  <c r="G42" i="15" s="1"/>
  <c r="G41" i="15"/>
  <c r="G40" i="15" s="1"/>
  <c r="G38" i="15"/>
  <c r="G36" i="15"/>
  <c r="G34" i="15"/>
  <c r="G33" i="15"/>
  <c r="G30" i="15"/>
  <c r="G27" i="15"/>
  <c r="G24" i="15"/>
  <c r="G21" i="15"/>
  <c r="G18" i="15"/>
  <c r="G16" i="15"/>
  <c r="G13" i="15"/>
  <c r="G9" i="15"/>
  <c r="G87" i="14"/>
  <c r="G86" i="14" s="1"/>
  <c r="G85" i="14"/>
  <c r="G84" i="14"/>
  <c r="G83" i="14"/>
  <c r="G82" i="14" s="1"/>
  <c r="G81" i="14"/>
  <c r="G79" i="14"/>
  <c r="G76" i="14"/>
  <c r="G74" i="14"/>
  <c r="G71" i="14"/>
  <c r="G69" i="14"/>
  <c r="G67" i="14"/>
  <c r="G66" i="14" s="1"/>
  <c r="G63" i="14"/>
  <c r="G62" i="14" s="1"/>
  <c r="G60" i="14"/>
  <c r="G58" i="14"/>
  <c r="G56" i="14"/>
  <c r="G54" i="14"/>
  <c r="G52" i="14"/>
  <c r="G50" i="14"/>
  <c r="G48" i="14"/>
  <c r="G47" i="14"/>
  <c r="G46" i="14"/>
  <c r="G45" i="14"/>
  <c r="G42" i="14"/>
  <c r="G38" i="14"/>
  <c r="G34" i="14"/>
  <c r="G31" i="14"/>
  <c r="G28" i="14"/>
  <c r="G26" i="14"/>
  <c r="G22" i="14"/>
  <c r="G19" i="14"/>
  <c r="G17" i="14"/>
  <c r="G13" i="14"/>
  <c r="G11" i="14"/>
  <c r="G9" i="14"/>
  <c r="G94" i="13"/>
  <c r="G93" i="13"/>
  <c r="G92" i="13"/>
  <c r="G91" i="13"/>
  <c r="G90" i="13"/>
  <c r="G89" i="13"/>
  <c r="G88" i="13"/>
  <c r="G87" i="13"/>
  <c r="G86" i="13"/>
  <c r="G85" i="13"/>
  <c r="G84" i="13"/>
  <c r="G83" i="13"/>
  <c r="G82" i="13"/>
  <c r="G81" i="13"/>
  <c r="G80" i="13"/>
  <c r="G79" i="13"/>
  <c r="G78" i="13"/>
  <c r="G77" i="13"/>
  <c r="G76" i="13"/>
  <c r="G75" i="13"/>
  <c r="G74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7" i="13"/>
  <c r="G26" i="13"/>
  <c r="G25" i="13"/>
  <c r="G24" i="13" s="1"/>
  <c r="G23" i="13"/>
  <c r="G22" i="13" s="1"/>
  <c r="G21" i="13"/>
  <c r="G20" i="13" s="1"/>
  <c r="G19" i="13"/>
  <c r="G18" i="13"/>
  <c r="G17" i="13"/>
  <c r="G16" i="13"/>
  <c r="G15" i="13" s="1"/>
  <c r="G14" i="13"/>
  <c r="G13" i="13"/>
  <c r="G12" i="13"/>
  <c r="G11" i="13"/>
  <c r="G10" i="13"/>
  <c r="G9" i="13"/>
  <c r="G46" i="12"/>
  <c r="G35" i="12"/>
  <c r="G47" i="12"/>
  <c r="G44" i="12"/>
  <c r="G43" i="12"/>
  <c r="G42" i="12"/>
  <c r="G40" i="12"/>
  <c r="G39" i="12"/>
  <c r="G36" i="12"/>
  <c r="G32" i="12"/>
  <c r="G29" i="12"/>
  <c r="G26" i="12"/>
  <c r="G19" i="12"/>
  <c r="G14" i="12"/>
  <c r="G12" i="12"/>
  <c r="G9" i="12"/>
  <c r="BA19" i="18"/>
  <c r="BA45" i="12"/>
  <c r="F48" i="1"/>
  <c r="G28" i="12" l="1"/>
  <c r="G8" i="16"/>
  <c r="G28" i="16" s="1"/>
  <c r="G44" i="1" s="1"/>
  <c r="G8" i="18"/>
  <c r="G8" i="19"/>
  <c r="G22" i="19" s="1"/>
  <c r="G47" i="1" s="1"/>
  <c r="H47" i="1" s="1"/>
  <c r="I47" i="1" s="1"/>
  <c r="G8" i="17"/>
  <c r="G25" i="17" s="1"/>
  <c r="G45" i="1" s="1"/>
  <c r="H45" i="1" s="1"/>
  <c r="G8" i="12"/>
  <c r="G51" i="12" s="1"/>
  <c r="G40" i="1" s="1"/>
  <c r="H40" i="1" s="1"/>
  <c r="I40" i="1" s="1"/>
  <c r="G30" i="14"/>
  <c r="G51" i="14"/>
  <c r="G8" i="13"/>
  <c r="G68" i="14"/>
  <c r="G38" i="12"/>
  <c r="G8" i="14"/>
  <c r="G31" i="18"/>
  <c r="G46" i="1" s="1"/>
  <c r="H46" i="1" s="1"/>
  <c r="I46" i="1" s="1"/>
  <c r="H44" i="1"/>
  <c r="I44" i="1" s="1"/>
  <c r="G12" i="15"/>
  <c r="G47" i="15" s="1"/>
  <c r="G43" i="1" s="1"/>
  <c r="G16" i="14"/>
  <c r="G28" i="13"/>
  <c r="G97" i="13" s="1"/>
  <c r="G41" i="1" s="1"/>
  <c r="H41" i="1" s="1"/>
  <c r="I41" i="1" s="1"/>
  <c r="J28" i="1"/>
  <c r="J26" i="1"/>
  <c r="G38" i="1"/>
  <c r="F38" i="1"/>
  <c r="J23" i="1"/>
  <c r="J24" i="1"/>
  <c r="J25" i="1"/>
  <c r="J27" i="1"/>
  <c r="E24" i="1"/>
  <c r="E26" i="1"/>
  <c r="I45" i="1" l="1"/>
  <c r="G91" i="14"/>
  <c r="G42" i="1" s="1"/>
  <c r="H43" i="1"/>
  <c r="I43" i="1" s="1"/>
  <c r="H42" i="1"/>
  <c r="G48" i="1"/>
  <c r="G25" i="1" s="1"/>
  <c r="G26" i="1" s="1"/>
  <c r="G29" i="1" s="1"/>
  <c r="H48" i="1" l="1"/>
  <c r="I42" i="1"/>
  <c r="I48" i="1" s="1"/>
  <c r="J39" i="1" s="1"/>
  <c r="J48" i="1" s="1"/>
  <c r="J46" i="1" l="1"/>
  <c r="J47" i="1"/>
  <c r="J43" i="1"/>
  <c r="J40" i="1"/>
  <c r="J44" i="1"/>
  <c r="J41" i="1"/>
  <c r="J45" i="1"/>
  <c r="J4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</author>
  </authors>
  <commentList>
    <comment ref="S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</author>
  </authors>
  <commentList>
    <comment ref="S6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<sst xmlns="http://schemas.openxmlformats.org/spreadsheetml/2006/main" count="2165" uniqueCount="530">
  <si>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</si>
  <si>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</si>
  <si>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</si>
  <si>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</si>
  <si>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</si>
  <si>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</si>
  <si>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</si>
  <si>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</si>
  <si>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</si>
  <si>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</si>
  <si>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</si>
  <si>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</si>
  <si>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</si>
  <si>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</si>
  <si>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</si>
  <si>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</si>
  <si>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</si>
  <si>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</si>
  <si>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</si>
  <si>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</si>
  <si>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</si>
  <si>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</si>
  <si>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</si>
  <si>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</si>
  <si>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</si>
  <si>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</si>
  <si>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</si>
  <si>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</si>
  <si>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</si>
  <si>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</si>
  <si>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</si>
  <si>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</si>
  <si>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</si>
  <si>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</si>
  <si>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</si>
  <si>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</si>
  <si>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</si>
  <si>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</si>
  <si>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</si>
  <si>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</si>
  <si>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</si>
  <si>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</si>
  <si>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</si>
  <si>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2401</t>
  </si>
  <si>
    <t>Rekonstrukce kašny na Milíčově náměstí, Kroměříž</t>
  </si>
  <si>
    <t>Stavba</t>
  </si>
  <si>
    <t>SO01</t>
  </si>
  <si>
    <t>Bourací a výkopové práce</t>
  </si>
  <si>
    <t>SO02</t>
  </si>
  <si>
    <t>Strojovna kašny</t>
  </si>
  <si>
    <t>SO03</t>
  </si>
  <si>
    <t>Jímka čerpací - stavební část</t>
  </si>
  <si>
    <t>SO04</t>
  </si>
  <si>
    <t>Kašna - stavební část</t>
  </si>
  <si>
    <t>SO05</t>
  </si>
  <si>
    <t>Restaurátorské a sochařské práce</t>
  </si>
  <si>
    <t>2</t>
  </si>
  <si>
    <t>SO06</t>
  </si>
  <si>
    <t>Zpevněné plochy</t>
  </si>
  <si>
    <t>SO07</t>
  </si>
  <si>
    <t>Skrývka plochy pro archeologický průzkum</t>
  </si>
  <si>
    <t>SO08</t>
  </si>
  <si>
    <t>Zadláždění po archeologickém průzkumu</t>
  </si>
  <si>
    <t>Celkem za stavbu</t>
  </si>
  <si>
    <t>CZK</t>
  </si>
  <si>
    <t>_1</t>
  </si>
  <si>
    <t>Elektromontáž, řízení, osvětlení</t>
  </si>
  <si>
    <t>_2</t>
  </si>
  <si>
    <t>Kamenná stěna kašny - božanovský pískovec, rozměr kašny vnější 400 cm, výška 80 cm, výška hladiny 60</t>
  </si>
  <si>
    <t>Montáž čerpadel, kompresorů</t>
  </si>
  <si>
    <t>_3</t>
  </si>
  <si>
    <t>Ostatní dodávky a práce "M"</t>
  </si>
  <si>
    <t>Restaurování původních částí - pylon s vázou</t>
  </si>
  <si>
    <t>1</t>
  </si>
  <si>
    <t>Zemní práce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</si>
  <si>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</si>
  <si>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</si>
  <si>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</si>
  <si>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</si>
  <si>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</si>
  <si>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</si>
  <si>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</si>
  <si>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63</t>
  </si>
  <si>
    <t>Podlahy a podlahové konstrukce</t>
  </si>
  <si>
    <t>93</t>
  </si>
  <si>
    <t>Dokončovací práce inženýrských staveb</t>
  </si>
  <si>
    <t>96</t>
  </si>
  <si>
    <t>Bourání konstrukcí</t>
  </si>
  <si>
    <t>99</t>
  </si>
  <si>
    <t>Staveništní přesun hmot</t>
  </si>
  <si>
    <t>711</t>
  </si>
  <si>
    <t>Izolace proti vodě</t>
  </si>
  <si>
    <t>767</t>
  </si>
  <si>
    <t>Konstrukce zámečnické</t>
  </si>
  <si>
    <t>D96</t>
  </si>
  <si>
    <t>Přesuny suti a vybouraných hmot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</si>
  <si>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</si>
  <si>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</si>
  <si>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</si>
  <si>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</si>
  <si>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</si>
  <si>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</si>
  <si>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</si>
  <si>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</si>
  <si>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</si>
  <si>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</si>
  <si>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</si>
  <si>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</si>
  <si>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</si>
  <si>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</si>
  <si>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</si>
  <si>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</si>
  <si>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</si>
  <si>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</si>
  <si>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</si>
  <si>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</si>
  <si>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</si>
  <si>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</si>
  <si>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</si>
  <si>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</si>
  <si>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</si>
  <si>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</si>
  <si>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</si>
  <si>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</si>
  <si>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</si>
  <si>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</si>
  <si>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113106211R00</t>
  </si>
  <si>
    <t>Rozebrání dlažeb z velkých kostek v kam. těženém</t>
  </si>
  <si>
    <t>m2</t>
  </si>
  <si>
    <t>RTS 25/ I</t>
  </si>
  <si>
    <t>Práce</t>
  </si>
  <si>
    <t>Běžná</t>
  </si>
  <si>
    <t>POL1_</t>
  </si>
  <si>
    <t>7,1*7,1-4,2*4,2</t>
  </si>
  <si>
    <t>VV</t>
  </si>
  <si>
    <t>3,42*5,15-0,6*0,6*2</t>
  </si>
  <si>
    <t>130901123R00</t>
  </si>
  <si>
    <t>Bourání konstrukcí ze železobetonu ve vykopávkách</t>
  </si>
  <si>
    <t>m3</t>
  </si>
  <si>
    <t>původní šachta - předpoklad : 0,6*0,6*3,14*2,2-0,4*0,4*3,14*1,8</t>
  </si>
  <si>
    <t>131301201R00</t>
  </si>
  <si>
    <t>Hloubení zapažených jam v hor.4 do 100 m3</t>
  </si>
  <si>
    <t>pro kašnu : 0,5*0,94*5,4*4</t>
  </si>
  <si>
    <t>0,1*4,9*4,9+0,35*1,7*1,7</t>
  </si>
  <si>
    <t>pro jímku : 5,15*4,42*2,88</t>
  </si>
  <si>
    <t>původní šachta - předpoklad - odečet : -0,6*0,6*3,14*2,2</t>
  </si>
  <si>
    <t>162701105R00</t>
  </si>
  <si>
    <t>Vodorovné přemístění výkopku z hor.1-4 do 10000 m</t>
  </si>
  <si>
    <t>odpočet zásypu kolem šachty : -34,515192</t>
  </si>
  <si>
    <t>odpočet zásypu kolem kašny : -0,5*0,65*5,4*4</t>
  </si>
  <si>
    <t>199000005R00</t>
  </si>
  <si>
    <t>Poplatek za skládku zeminy 1- 4, č. dle katal. odpadů 17 05 04</t>
  </si>
  <si>
    <t>t</t>
  </si>
  <si>
    <t>35,1*1,6</t>
  </si>
  <si>
    <t>961055111R00</t>
  </si>
  <si>
    <t>Bourání základů železobetonových</t>
  </si>
  <si>
    <t>0,34*4,9*4,9</t>
  </si>
  <si>
    <t>0,5*0,6*4,4*4</t>
  </si>
  <si>
    <t>979054441R00</t>
  </si>
  <si>
    <t>Očištění vybour. dlaždic s výplní kamen. těženým</t>
  </si>
  <si>
    <t>711140102R00</t>
  </si>
  <si>
    <t>Odstranění izolace proti vlhkosti na ploše vodorovné, asfaltové pásy přitavením, 2 vrstvy</t>
  </si>
  <si>
    <t>5*5</t>
  </si>
  <si>
    <t>979097011R00</t>
  </si>
  <si>
    <t>Pronájem kontejneru 4 t</t>
  </si>
  <si>
    <t xml:space="preserve">den   </t>
  </si>
  <si>
    <t>RTS 24/ II</t>
  </si>
  <si>
    <t>979081111R00</t>
  </si>
  <si>
    <t>Odvoz suti a vybour. hmot na skládku do 1 km</t>
  </si>
  <si>
    <t>Přesun suti</t>
  </si>
  <si>
    <t>POL8_</t>
  </si>
  <si>
    <t>Včetně naložení na dopravní prostředek a složení na skládku, bez poplatku za skládku.</t>
  </si>
  <si>
    <t>POP</t>
  </si>
  <si>
    <t>979081121R00</t>
  </si>
  <si>
    <t>Příplatek k odvozu za každý další 1 km</t>
  </si>
  <si>
    <t>979999999R00</t>
  </si>
  <si>
    <t>Poplatek za ukládku suť do 10 % příměsí (skup.170107)</t>
  </si>
  <si>
    <t>979087312R00</t>
  </si>
  <si>
    <t>Vodorovné přemístění vyb. hmot nošením do 10 m</t>
  </si>
  <si>
    <t>S naložením suti nebo vybouraných hmot do dopravního prostředku a na jejich vyložením, popřípadě přeložením na normální dopravní prostředek.</t>
  </si>
  <si>
    <t>005121 R</t>
  </si>
  <si>
    <t>Zařízení staveniště</t>
  </si>
  <si>
    <t>Soubor</t>
  </si>
  <si>
    <t>Indiv</t>
  </si>
  <si>
    <t>VRN</t>
  </si>
  <si>
    <t>POL99_2</t>
  </si>
  <si>
    <t>Veškeré náklady spojené s vybudováním, provozem a odstraněním zařízení staveniště.</t>
  </si>
  <si>
    <t>END</t>
  </si>
  <si>
    <t>Pol__0001</t>
  </si>
  <si>
    <t>Podružný elektrorozvaděč technologie RM1 v provedení jako sestava plastových rozvodnic na omítku, krytí IP55</t>
  </si>
  <si>
    <t>kus</t>
  </si>
  <si>
    <t>Vlastní</t>
  </si>
  <si>
    <t>POL1_1</t>
  </si>
  <si>
    <t>Pol__0002</t>
  </si>
  <si>
    <t>Nucené odvětrání strojovny odtahovým radiálním ventilátorem D100mm, průtok vzduchu min. 100m3/h</t>
  </si>
  <si>
    <t>kompl.</t>
  </si>
  <si>
    <t>Pol__0003</t>
  </si>
  <si>
    <t>Stropní svítidlo strojovny 100W s krycím sklem, IP44, 230V</t>
  </si>
  <si>
    <t>Pol__0004</t>
  </si>
  <si>
    <t>Drobný elektroinstalační materiál</t>
  </si>
  <si>
    <t>Pol__0005</t>
  </si>
  <si>
    <t>Elektroinstalační práce</t>
  </si>
  <si>
    <t>Pol__0006</t>
  </si>
  <si>
    <t>Revizní zpráva</t>
  </si>
  <si>
    <t>Pol__0008</t>
  </si>
  <si>
    <t>Montáž technologie</t>
  </si>
  <si>
    <t>Pol__0009</t>
  </si>
  <si>
    <t>Tlakové zkoušky</t>
  </si>
  <si>
    <t>hod.</t>
  </si>
  <si>
    <t>Pol__0010</t>
  </si>
  <si>
    <t>Kompletace, uvedení do provozu</t>
  </si>
  <si>
    <t>Pol__0011</t>
  </si>
  <si>
    <t>Zaškolení obsluhy</t>
  </si>
  <si>
    <t>Pol__0013</t>
  </si>
  <si>
    <t>Návod na obsluhu a údržbu</t>
  </si>
  <si>
    <t>Pol__0014</t>
  </si>
  <si>
    <t>Vedlejší náklady - náklady v rozpočtu neobsažené</t>
  </si>
  <si>
    <t>Pol__0015</t>
  </si>
  <si>
    <t>PD ve stupni realizační, Dílenská dokumentace</t>
  </si>
  <si>
    <t>005124020R</t>
  </si>
  <si>
    <t>Autorský dozor</t>
  </si>
  <si>
    <t>POL99_8</t>
  </si>
  <si>
    <t>Pol__0017</t>
  </si>
  <si>
    <t>Doprava</t>
  </si>
  <si>
    <t>Pol__0018</t>
  </si>
  <si>
    <t>Doprava- jednoplášťová strojovna technologie</t>
  </si>
  <si>
    <t>Pol__0019</t>
  </si>
  <si>
    <t>Kompozitní poklop 600x600mm, třída zatížení B125, vč. těsnění a uzamykání</t>
  </si>
  <si>
    <t>Pol__0020</t>
  </si>
  <si>
    <t>Nerezová recirkulační tryska G6/4"</t>
  </si>
  <si>
    <t>Pol__0021</t>
  </si>
  <si>
    <t>Mosazná pramínková tryska typu Kometa s průměrem ústí 12mm, připojení G1"</t>
  </si>
  <si>
    <t>Pol__0022</t>
  </si>
  <si>
    <t>Mosazná skupinová pramínková tryska s patrovým vodním obrazem- 24xŘ3mm+12xŘ3mm+6xŘ3mm, 1xŘ6mm (F2801081), průtok 58l/min při 1,1m při výšce vodního obrazu 1m, připojení G1"</t>
  </si>
  <si>
    <t>Pol__0023</t>
  </si>
  <si>
    <t>Mosazné šoupě G1"</t>
  </si>
  <si>
    <t>Pol__0024</t>
  </si>
  <si>
    <t>Nerezový vertikální kloub G1"</t>
  </si>
  <si>
    <t>Pol__0025</t>
  </si>
  <si>
    <t>PP jednoplášťová strojovna technologie, vnitřní rozměry 2,75x2,0x2,0m, integrovaná retenční nádrž 1, 0x2,0x2,0m, 2x vstupní otvor 600x600mm, vč. těsněných prostupů, žebříků a čerpací jímky, bez poklopu</t>
  </si>
  <si>
    <t>Pol__0026</t>
  </si>
  <si>
    <t>PP zachycovač nečistot s nerezovým sítem</t>
  </si>
  <si>
    <t>Pol__0027</t>
  </si>
  <si>
    <t>PP podstavec čerpadla</t>
  </si>
  <si>
    <t>Pol__0028</t>
  </si>
  <si>
    <t>PP svařovaná záchytná vana chemikálií pro 2 kanystry</t>
  </si>
  <si>
    <t>Pol__0029</t>
  </si>
  <si>
    <t>PP šachtička odvětrání s nerezovou krycí mřížkou</t>
  </si>
  <si>
    <t>Pol__0030</t>
  </si>
  <si>
    <t>Nerezový prostup vypouštění vázy Ř89mm délky cca 2550mm s přívodem trysky G1" (trubka v trubce) délky cca 2850mm, 2x boční vývod G1" pramínkových trysek ve výšce cca 1400mm- prostup bude upraven</t>
  </si>
  <si>
    <t>dle zaměření po rozebrání sochy</t>
  </si>
  <si>
    <t>Pol__0031</t>
  </si>
  <si>
    <t>Nerezový prostup G6/4" vč. kotvení</t>
  </si>
  <si>
    <t>Pol__0032</t>
  </si>
  <si>
    <t>Nerezová dnová vpusť 300x300x200mm s nerezovou krycí mřížkou, vypouštění G3", vč. kotvení</t>
  </si>
  <si>
    <t>Pol__0033</t>
  </si>
  <si>
    <t>Nerezová přepadová armatura DN100 s nerezovým krycím košíkem, vč.kotvení</t>
  </si>
  <si>
    <t>Pol__0034</t>
  </si>
  <si>
    <t>Plastové čerpadlo trysek s integrovaným zachycovačem nečistot připojení DN50/DN40, výkon 0,3 kW; Q=5m3/h při 10 mvs, 230V</t>
  </si>
  <si>
    <t>Pol__0035</t>
  </si>
  <si>
    <t>Odstředivé plastové čerpadlo filtrace s integrovaným zachycovačem nečistot, připojení DN50/DN40, výkon 0,45 kW; Q=12m3/h při 8 mvs, 230V</t>
  </si>
  <si>
    <t>Pol__0036</t>
  </si>
  <si>
    <t>Pískový plastový filtr s bočním připojením 11/2", vnitřní průměr D500, průtok 9m3/h</t>
  </si>
  <si>
    <t>Pol__0037</t>
  </si>
  <si>
    <t>Filtrační písek 0,6-1 mm</t>
  </si>
  <si>
    <t>kg</t>
  </si>
  <si>
    <t>Pol__0038</t>
  </si>
  <si>
    <t>Automatický ovládací 6-ti cestný ventil s bočním připojením na filtr, připojení 11/2"</t>
  </si>
  <si>
    <t>Pol__0039</t>
  </si>
  <si>
    <t>Automatická dávkovací stanice- měření a udržování pH a koncentrace chloru</t>
  </si>
  <si>
    <t>Pol__0040</t>
  </si>
  <si>
    <t>Kanystr s korektorem pH, 20l</t>
  </si>
  <si>
    <t>Pol__0041</t>
  </si>
  <si>
    <t>Kanystr s chlornanem sodným, 20l</t>
  </si>
  <si>
    <t>Pol__0042</t>
  </si>
  <si>
    <t>Ponorné kalové čerpadlo, nerezové, výkon 0,25kW, Q=6m3/h při 3,7mvs, 230V</t>
  </si>
  <si>
    <t>Pol__0043</t>
  </si>
  <si>
    <t>Jednoduchý kabinetní změkčovací filtr s objemovým řízením s kapacitou 120°dHxm3</t>
  </si>
  <si>
    <t>Pol__0044</t>
  </si>
  <si>
    <t>Sestava dopouštění včetně By-passu - 1" a nerezových ponorných sond</t>
  </si>
  <si>
    <t>Pol__0045</t>
  </si>
  <si>
    <t>Elektromagnetický ventil 1", 230V</t>
  </si>
  <si>
    <t>Pol__0046</t>
  </si>
  <si>
    <t>Kartušový filtr G 1 včetně filtrační vložky 50 mic</t>
  </si>
  <si>
    <t>Pol__0047</t>
  </si>
  <si>
    <t>Tr PVC D110,dl.6m,PN 10</t>
  </si>
  <si>
    <t>m</t>
  </si>
  <si>
    <t>Pol__0048</t>
  </si>
  <si>
    <t>Tr PVC D 90,dl.6m, PN 10</t>
  </si>
  <si>
    <t>Pol__0049</t>
  </si>
  <si>
    <t>Tr PVC D 63,dl.5m, PN 10</t>
  </si>
  <si>
    <t>Pol__0050</t>
  </si>
  <si>
    <t>Tr PVC D 50,dl.5m, PN 10</t>
  </si>
  <si>
    <t>Pol__0051</t>
  </si>
  <si>
    <t>Tr PVC D 32,dl.5m,PN 10</t>
  </si>
  <si>
    <t>Pol__0052</t>
  </si>
  <si>
    <t>Kohout kulový D 63 PVC</t>
  </si>
  <si>
    <t>Pol__0053</t>
  </si>
  <si>
    <t>Kohout kulový D 50 PVC</t>
  </si>
  <si>
    <t>Pol__0054</t>
  </si>
  <si>
    <t>Ventil zpětný D 50 PVC</t>
  </si>
  <si>
    <t>Pol__0055</t>
  </si>
  <si>
    <t>Kohout kulový D 90 PVC</t>
  </si>
  <si>
    <t>Pol__0056</t>
  </si>
  <si>
    <t>Koleno D 90 PVC 90° lep</t>
  </si>
  <si>
    <t>Pol__0057</t>
  </si>
  <si>
    <t>Koleno D 90 PVC 45° lep</t>
  </si>
  <si>
    <t>Pol__0058</t>
  </si>
  <si>
    <t>Koleno D 50/90° PVC PN16</t>
  </si>
  <si>
    <t>Pol__0059</t>
  </si>
  <si>
    <t>Koleno D 50/45° PN 16, PVC</t>
  </si>
  <si>
    <t>Pol__0060</t>
  </si>
  <si>
    <t>T-kus D110 PVC lepení</t>
  </si>
  <si>
    <t>Pol__0061</t>
  </si>
  <si>
    <t>T-kus D 50 PVC PN 16</t>
  </si>
  <si>
    <t>Pol__0062</t>
  </si>
  <si>
    <t>Šroubení D 63x2"ext.PVC</t>
  </si>
  <si>
    <t>Pol__0063</t>
  </si>
  <si>
    <t>Šroubení D 50x6/4"ex.těsn</t>
  </si>
  <si>
    <t>Pol__0064</t>
  </si>
  <si>
    <t>Nátrubek D 50x6/4"int. kov</t>
  </si>
  <si>
    <t>Pol__0065</t>
  </si>
  <si>
    <t>Nátrubek D 32x1"int.kov</t>
  </si>
  <si>
    <t>Pol__0066</t>
  </si>
  <si>
    <t>Nátrubek D 90 x 3" int</t>
  </si>
  <si>
    <t>Pol__0067</t>
  </si>
  <si>
    <t>Redukce kr.D110x90 PVC</t>
  </si>
  <si>
    <t>Pol__0068</t>
  </si>
  <si>
    <t>Redukce kr.D110x63 PVC</t>
  </si>
  <si>
    <t>Pol__0069</t>
  </si>
  <si>
    <t>Redukce kr.63x50 PVC</t>
  </si>
  <si>
    <t>Pol__0070</t>
  </si>
  <si>
    <t>Redukce kr.50x32 PVC</t>
  </si>
  <si>
    <t>Pol__0071</t>
  </si>
  <si>
    <t>Kanalizační trubky SN4 DN 100 1m</t>
  </si>
  <si>
    <t>Pol__0072</t>
  </si>
  <si>
    <t>Trubka PP HT DN100 1000mm</t>
  </si>
  <si>
    <t>Pol__0073</t>
  </si>
  <si>
    <t>Trubka PP HT   DN 100 250m</t>
  </si>
  <si>
    <t>Pol__0074</t>
  </si>
  <si>
    <t>Koleno DN 100 87°</t>
  </si>
  <si>
    <t>Pol__0075</t>
  </si>
  <si>
    <t>Koleno DN 100 45°</t>
  </si>
  <si>
    <t>Pol__0076</t>
  </si>
  <si>
    <t>Koleno PP HT DN 100 87°</t>
  </si>
  <si>
    <t>Pol__0077</t>
  </si>
  <si>
    <t>Jednoduchá odbočka PP HT  87° DN 100 DN 100</t>
  </si>
  <si>
    <t>Pol__0078</t>
  </si>
  <si>
    <t>Jednoduchá odbočka PP HT  87° DN 100 DN 40</t>
  </si>
  <si>
    <t>Pol__0079</t>
  </si>
  <si>
    <t>Čistič PVC</t>
  </si>
  <si>
    <t>litr</t>
  </si>
  <si>
    <t>Pol__0080</t>
  </si>
  <si>
    <t>Teflonová páska</t>
  </si>
  <si>
    <t>Pol__0081</t>
  </si>
  <si>
    <t>Lepidlo PVC-U</t>
  </si>
  <si>
    <t>Pol__0082</t>
  </si>
  <si>
    <t>Kotvící materiál, úchyty</t>
  </si>
  <si>
    <t>151101112R00</t>
  </si>
  <si>
    <t>Odstranění pažení stěn rýh - příložné - hl. do 4 m</t>
  </si>
  <si>
    <t>2,98*(4,42*2+5,15*2)</t>
  </si>
  <si>
    <t>151101201R00</t>
  </si>
  <si>
    <t>Pažení stěn výkopu - příložné - hloubky do 4 m</t>
  </si>
  <si>
    <t>174101101R00</t>
  </si>
  <si>
    <t>Zásyp jam, rýh, šachet se zhutněním</t>
  </si>
  <si>
    <t>včetně strojního přemístění materiálu pro zásyp ze vzdálenosti do 10 m od okraje zásypu</t>
  </si>
  <si>
    <t>2,28*1,0*(5,15*2+2,42*2)</t>
  </si>
  <si>
    <t>273323411R00</t>
  </si>
  <si>
    <t>Železobeton základ. desek vodostavební C 25/30</t>
  </si>
  <si>
    <t>0,2*(0,7*0,7+2,97*2,42-0,3*0,3)</t>
  </si>
  <si>
    <t>273351215R00</t>
  </si>
  <si>
    <t>Bednění stěn základových desek - zřízení</t>
  </si>
  <si>
    <t>0,2*(4,24*2+3,15*2)</t>
  </si>
  <si>
    <t>0,2*(0,7*4+0,3*4)</t>
  </si>
  <si>
    <t>273351216R00</t>
  </si>
  <si>
    <t>Bednění stěn základových desek - odstranění</t>
  </si>
  <si>
    <t>Včetně očištění, vytřídění a uložení bednicího materiálu.</t>
  </si>
  <si>
    <t>273361821R00</t>
  </si>
  <si>
    <t>Výztuž základových desek z betonářské oceli B500B (10 505)</t>
  </si>
  <si>
    <t>0,2*(0,7*0,7+2,97*2,42-0,3*0,3)*0,120</t>
  </si>
  <si>
    <t>564861111R00</t>
  </si>
  <si>
    <t>Podklad ze štěrkodrti po zhutnění tloušťky 20 cm</t>
  </si>
  <si>
    <t>4,42*5,15</t>
  </si>
  <si>
    <t>279361821R00</t>
  </si>
  <si>
    <t>Výztuž základových zdí z betonářské oceli B500B (10 505)</t>
  </si>
  <si>
    <t>2,08*0,2*(2*2+3,15*2)*0,120</t>
  </si>
  <si>
    <t>0,2*0,15*0,75*4*2*0,120</t>
  </si>
  <si>
    <t>311351105R00</t>
  </si>
  <si>
    <t>Bednění nadzákladových zdí oboustranné - zřízení</t>
  </si>
  <si>
    <t>2,48*(3,15*2+2,42*2)</t>
  </si>
  <si>
    <t>2,08*(2,75*2+2,0*2)</t>
  </si>
  <si>
    <t>0,5*0,6*4*2+0,2*0,9*4*2</t>
  </si>
  <si>
    <t>311351106R00</t>
  </si>
  <si>
    <t>Bednění nadzákladových zdí oboustranné-odstranění</t>
  </si>
  <si>
    <t>380316132RU1</t>
  </si>
  <si>
    <t>Beton komplet.konstr.vodostav.C 25/30 tl. do 30 cm beton prostý, vliv prostředí XC4</t>
  </si>
  <si>
    <t>2,08*0,2*(2*2+3,15*2)</t>
  </si>
  <si>
    <t>0,2*0,15*0,75*4*2</t>
  </si>
  <si>
    <t>899103111R00</t>
  </si>
  <si>
    <t>Osazení poklopu s rámem do 150 kg</t>
  </si>
  <si>
    <t>TP.1</t>
  </si>
  <si>
    <t>TP.1 těsnící prostup pro bílé vany tl. stěny 250 mm, pro PVC KG 75 mm, D+M dle PD</t>
  </si>
  <si>
    <t>ks</t>
  </si>
  <si>
    <t>TP.5</t>
  </si>
  <si>
    <t>TP.5 těsnící prostup pro bílé vany tl. stěny 250 mm, pro PVC KG 160 mm, D+M dle PD</t>
  </si>
  <si>
    <t>TT.2</t>
  </si>
  <si>
    <t>TT.2 těsnící plech pro prac.spáry deska/stěna, PENTAFLEX, D+M dle PD</t>
  </si>
  <si>
    <t>bm</t>
  </si>
  <si>
    <t>2,2*2+2,95*2</t>
  </si>
  <si>
    <t>55241713R</t>
  </si>
  <si>
    <t>Poklop šachtový 600x600 mm, D400  dle PD</t>
  </si>
  <si>
    <t>SPCM</t>
  </si>
  <si>
    <t>Specifikace</t>
  </si>
  <si>
    <t>POL3_</t>
  </si>
  <si>
    <t>411321414R00</t>
  </si>
  <si>
    <t>Stropy deskové ze železobetonu C 25/30 XC4</t>
  </si>
  <si>
    <t>0,2*(3,15*2,42-0,6*0,6*2)</t>
  </si>
  <si>
    <t>411351101R00</t>
  </si>
  <si>
    <t>Bednění stropů deskových, bednění vlastní -zřízení</t>
  </si>
  <si>
    <t>2,77*2,0</t>
  </si>
  <si>
    <t>411351102R00</t>
  </si>
  <si>
    <t>Bednění stropů deskových, vlastní - odstranění</t>
  </si>
  <si>
    <t>411351205R00</t>
  </si>
  <si>
    <t>Bednění stropů deskových, podepřen, do 3,5m, 12kPa</t>
  </si>
  <si>
    <t>411361821R00</t>
  </si>
  <si>
    <t>Výztuž stropů z betonářské oceli B500B (10 505)</t>
  </si>
  <si>
    <t>0,2*(3,15*2,42-0,6*0,6*2)*0,120</t>
  </si>
  <si>
    <t>631312621R00</t>
  </si>
  <si>
    <t>Mazanina betonová tl. 5 - 8 cm C 20/25</t>
  </si>
  <si>
    <t>Včetně vytvoření dilatačních spár, bez zaplnění.</t>
  </si>
  <si>
    <t>0,08*(2,0*2,77)</t>
  </si>
  <si>
    <t>998012021R00</t>
  </si>
  <si>
    <t>Přesun hmot pro budovy monolitické výšky do 6 m</t>
  </si>
  <si>
    <t>Přesun hmot</t>
  </si>
  <si>
    <t>POL7_</t>
  </si>
  <si>
    <t>711111001RZ1</t>
  </si>
  <si>
    <t xml:space="preserve">Provedení izolace proti vlhkosti na ploše vodorovné, 1x asfaltovým penetračním nátěrem včetně dodávky asfaltového penetračního laku </t>
  </si>
  <si>
    <t>3,17*2,42*2-0,6*0,6*2+0,7*0,7-0,3*0,3</t>
  </si>
  <si>
    <t>711112001RZ1</t>
  </si>
  <si>
    <t>Izolace proti vlhkosti svis. nátěr ALP, za studena 1x nátěr - včetně dodávky asfaltového laku</t>
  </si>
  <si>
    <t>0,2*0,3*4</t>
  </si>
  <si>
    <t>2,4*(2,42*2+3,15*2)+0,2*0,6*4*2</t>
  </si>
  <si>
    <t>711141559R00</t>
  </si>
  <si>
    <t>Izolace proti vlhk. vodorovná pásy přitavením</t>
  </si>
  <si>
    <t>711142559R00</t>
  </si>
  <si>
    <t>Izolace proti vlhkosti svislá pásy přitavením</t>
  </si>
  <si>
    <t>62852265R</t>
  </si>
  <si>
    <t>Pás modifikovaný asfalt Glastek 40 special mineral</t>
  </si>
  <si>
    <t>(15,0228+27,936)*1,2</t>
  </si>
  <si>
    <t>998711101R00</t>
  </si>
  <si>
    <t>Přesun hmot pro izolace proti vodě, výšky do 6 m</t>
  </si>
  <si>
    <t>767833100R00</t>
  </si>
  <si>
    <t>Montáž žebříků do zdiva s bočnicemi</t>
  </si>
  <si>
    <t>553539013R</t>
  </si>
  <si>
    <t>Žebřík s přímým výstupem, výška 2,3 m, nerez</t>
  </si>
  <si>
    <t>998767101R00</t>
  </si>
  <si>
    <t>Přesun hmot pro zámečnické konstr., výšky do 6 m</t>
  </si>
  <si>
    <t>0,5*0,65*5,4*4</t>
  </si>
  <si>
    <t>273321411R00</t>
  </si>
  <si>
    <t>Železobeton základových desek C 25/30</t>
  </si>
  <si>
    <t>0,25*4,9*4,9</t>
  </si>
  <si>
    <t>0,25*1,7*1,7</t>
  </si>
  <si>
    <t>0,30*4,9*4</t>
  </si>
  <si>
    <t>273362021R00</t>
  </si>
  <si>
    <t>Výztuž základových desek ze svařovaných sití KARI</t>
  </si>
  <si>
    <t>0,25*4,9*4,9*0,120</t>
  </si>
  <si>
    <t>0,25*1,7*1,7*0,120</t>
  </si>
  <si>
    <t>274313621R00</t>
  </si>
  <si>
    <t xml:space="preserve">Beton základových pasů prostý C 20/25 </t>
  </si>
  <si>
    <t>Včetně dodávky a uložení betonu a kamene.</t>
  </si>
  <si>
    <t>0,3*0,6*4,6*4</t>
  </si>
  <si>
    <t>274354111R00</t>
  </si>
  <si>
    <t>Bednění základových pasů zřízení</t>
  </si>
  <si>
    <t>0,6*4,9*4</t>
  </si>
  <si>
    <t>0,6*4,3*4</t>
  </si>
  <si>
    <t>274354211R00</t>
  </si>
  <si>
    <t>Bednění základových pasů odstranění</t>
  </si>
  <si>
    <t>274354022R00</t>
  </si>
  <si>
    <t>Bednění kruhových prostupů základem do 0,02 m2, dl. 0,5 m</t>
  </si>
  <si>
    <t>274361821R00</t>
  </si>
  <si>
    <t>Výztuž základových pasů z betonářské oceli  B500B (10 505)</t>
  </si>
  <si>
    <t>0,3*0,6*4,6*4*0,080</t>
  </si>
  <si>
    <t>5,1*5,1</t>
  </si>
  <si>
    <t>567211110R00</t>
  </si>
  <si>
    <t>Podklad z prostého betonu tř. I  tloušťky 10 cm</t>
  </si>
  <si>
    <t>1,7*1,7</t>
  </si>
  <si>
    <t>999281145R00</t>
  </si>
  <si>
    <t>Přesun hmot pro opravy a údržbu do v. 6 m</t>
  </si>
  <si>
    <t>Segment stěny zhotovený kamenicky z bloku 150 x 100 x 80 cm, Materiál + vy´roba</t>
  </si>
  <si>
    <t>komplet</t>
  </si>
  <si>
    <t>Přeprava</t>
  </si>
  <si>
    <t>Montáž obruby s použitím těsnící lepivé izolační malty</t>
  </si>
  <si>
    <t>Pol__0007</t>
  </si>
  <si>
    <t>vytvoření nerezové vany po obvodu a na dně kašny</t>
  </si>
  <si>
    <t>Demontáž a odvoz do ateliéru</t>
  </si>
  <si>
    <t>Kompletní restaurování</t>
  </si>
  <si>
    <t>Doprava a montáž, včetně napojení na technologie</t>
  </si>
  <si>
    <t>Závěrečná restaurátorská zpráva</t>
  </si>
  <si>
    <t>931992112R00</t>
  </si>
  <si>
    <t>Výplň mezi nezerovou vanou a kašnou  tl. cca 30 mm</t>
  </si>
  <si>
    <t>4,6*4,6+0,73*3,9*4</t>
  </si>
  <si>
    <t>Demontáž stávající kašny</t>
  </si>
  <si>
    <t>564851111R00</t>
  </si>
  <si>
    <t>Podklad ze štěrkodrti po zhutnění tloušťky 15 cm</t>
  </si>
  <si>
    <t>4,42*5,15-3,15*2,42</t>
  </si>
  <si>
    <t>591111111R00</t>
  </si>
  <si>
    <t>Kladení dlažby velké kostky,lože z kamen.tl. 5 cm předláždění původním materiálem</t>
  </si>
  <si>
    <t>4,42*5,15-0,6*0,6*2</t>
  </si>
  <si>
    <t>998772101R00</t>
  </si>
  <si>
    <t>Přesun hmot pro dlažby z kamene, výšky do 6 m</t>
  </si>
  <si>
    <t>113106231R00</t>
  </si>
  <si>
    <t>Rozebrání dlažeb ze zámkové dlažby v kamenivu</t>
  </si>
  <si>
    <t>113152111R00</t>
  </si>
  <si>
    <t>Odstranění podkladu z kameniva těženého</t>
  </si>
  <si>
    <t>60*0,04</t>
  </si>
  <si>
    <t>162601102R09</t>
  </si>
  <si>
    <t>Vodorovné přemístění dlažby do 5000 m</t>
  </si>
  <si>
    <t>60*0,08</t>
  </si>
  <si>
    <t>979087311R00</t>
  </si>
  <si>
    <t>Vodorovné přemístění suti nošením do 10 m s uložením</t>
  </si>
  <si>
    <t>na paletu : 60*0,225</t>
  </si>
  <si>
    <t>na ukládku : 60*0,225</t>
  </si>
  <si>
    <t>979087212R00</t>
  </si>
  <si>
    <t>Nakládání na dopravní prostředky - dlažba</t>
  </si>
  <si>
    <t>4,8*0,225</t>
  </si>
  <si>
    <t>596215040R00</t>
  </si>
  <si>
    <t>Kladení zámkové dlažby tl. 8 cm do drtě tl. 4 cm</t>
  </si>
  <si>
    <t>998223011R00</t>
  </si>
  <si>
    <t>Přesun hmot, pozemní komunikace, kryt dlážděný</t>
  </si>
  <si>
    <t>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</si>
</sst>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2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49" fontId="0" fillId="0" borderId="0" xfId="0" applyNumberFormat="1"/>
    <xf numFmtId="164" fontId="0" fillId="0" borderId="0" xfId="0" applyNumberFormat="1"/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5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5" fillId="0" borderId="0" xfId="0" applyFont="1" applyBorder="1" applyAlignment="1">
      <alignment vertical="top"/>
    </xf>
    <xf numFmtId="49" fontId="15" fillId="0" borderId="0" xfId="0" applyNumberFormat="1" applyFont="1" applyBorder="1" applyAlignment="1">
      <alignment vertical="top"/>
    </xf>
    <xf numFmtId="165" fontId="15" fillId="0" borderId="0" xfId="0" applyNumberFormat="1" applyFont="1" applyBorder="1" applyAlignment="1">
      <alignment vertical="top" shrinkToFit="1"/>
    </xf>
    <xf numFmtId="4" fontId="15" fillId="0" borderId="0" xfId="0" applyNumberFormat="1" applyFont="1" applyBorder="1" applyAlignment="1">
      <alignment vertical="top" shrinkToFit="1"/>
    </xf>
    <xf numFmtId="165" fontId="16" fillId="0" borderId="0" xfId="0" applyNumberFormat="1" applyFont="1" applyBorder="1" applyAlignment="1">
      <alignment horizontal="center" vertical="top" wrapText="1" shrinkToFit="1"/>
    </xf>
    <xf numFmtId="165" fontId="16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5" fillId="0" borderId="39" xfId="0" applyFont="1" applyBorder="1" applyAlignment="1">
      <alignment vertical="top"/>
    </xf>
    <xf numFmtId="49" fontId="15" fillId="0" borderId="40" xfId="0" applyNumberFormat="1" applyFont="1" applyBorder="1" applyAlignment="1">
      <alignment vertical="top"/>
    </xf>
    <xf numFmtId="0" fontId="15" fillId="0" borderId="40" xfId="0" applyFont="1" applyBorder="1" applyAlignment="1">
      <alignment horizontal="center" vertical="top" shrinkToFit="1"/>
    </xf>
    <xf numFmtId="165" fontId="15" fillId="0" borderId="40" xfId="0" applyNumberFormat="1" applyFont="1" applyBorder="1" applyAlignment="1">
      <alignment vertical="top" shrinkToFit="1"/>
    </xf>
    <xf numFmtId="4" fontId="15" fillId="0" borderId="40" xfId="0" applyNumberFormat="1" applyFont="1" applyBorder="1" applyAlignment="1">
      <alignment vertical="top" shrinkToFit="1"/>
    </xf>
    <xf numFmtId="4" fontId="15" fillId="0" borderId="41" xfId="0" applyNumberFormat="1" applyFont="1" applyBorder="1" applyAlignment="1">
      <alignment vertical="top" shrinkToFit="1"/>
    </xf>
    <xf numFmtId="0" fontId="15" fillId="0" borderId="42" xfId="0" applyFont="1" applyBorder="1" applyAlignment="1">
      <alignment vertical="top"/>
    </xf>
    <xf numFmtId="49" fontId="15" fillId="0" borderId="43" xfId="0" applyNumberFormat="1" applyFont="1" applyBorder="1" applyAlignment="1">
      <alignment vertical="top"/>
    </xf>
    <xf numFmtId="0" fontId="15" fillId="0" borderId="43" xfId="0" applyFont="1" applyBorder="1" applyAlignment="1">
      <alignment horizontal="center" vertical="top" shrinkToFit="1"/>
    </xf>
    <xf numFmtId="165" fontId="15" fillId="0" borderId="43" xfId="0" applyNumberFormat="1" applyFont="1" applyBorder="1" applyAlignment="1">
      <alignment vertical="top" shrinkToFit="1"/>
    </xf>
    <xf numFmtId="4" fontId="15" fillId="0" borderId="43" xfId="0" applyNumberFormat="1" applyFont="1" applyBorder="1" applyAlignment="1">
      <alignment vertical="top" shrinkToFit="1"/>
    </xf>
    <xf numFmtId="4" fontId="15" fillId="0" borderId="44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5" fillId="0" borderId="40" xfId="0" applyNumberFormat="1" applyFont="1" applyBorder="1" applyAlignment="1">
      <alignment horizontal="left" vertical="top" wrapText="1"/>
    </xf>
    <xf numFmtId="165" fontId="16" fillId="0" borderId="0" xfId="0" quotePrefix="1" applyNumberFormat="1" applyFont="1" applyBorder="1" applyAlignment="1">
      <alignment horizontal="left" vertical="top" wrapText="1"/>
    </xf>
    <xf numFmtId="49" fontId="15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" fontId="0" fillId="5" borderId="0" xfId="0" applyNumberFormat="1" applyFill="1"/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0" borderId="18" xfId="0" applyFont="1" applyBorder="1" applyAlignment="1">
      <alignment horizontal="left" vertical="center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62" t="s">
        <v>41</v>
      </c>
      <c r="B2" s="162"/>
      <c r="C2" s="162"/>
      <c r="D2" s="162"/>
      <c r="E2" s="162"/>
      <c r="F2" s="162"/>
      <c r="G2" s="16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18" sqref="F9:F18"/>
    </sheetView>
  </sheetViews>
  <sheetFormatPr defaultRowHeight="12.75" outlineLevelRow="2" x14ac:dyDescent="0.2"/>
  <cols>
    <col min="1" max="1" width="3.42578125" customWidth="1"/>
    <col min="2" max="2" width="12.5703125" style="115" customWidth="1"/>
    <col min="3" max="3" width="38.28515625" style="11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18" t="s">
        <v>7</v>
      </c>
      <c r="B1" s="218"/>
      <c r="C1" s="218"/>
      <c r="D1" s="218"/>
      <c r="E1" s="218"/>
      <c r="F1" s="218"/>
      <c r="G1" s="218"/>
      <c r="AG1" t="s">
        <v>98</v>
      </c>
    </row>
    <row r="2" spans="1:60" ht="24.95" customHeight="1" x14ac:dyDescent="0.2">
      <c r="A2" s="118" t="s">
        <v>8</v>
      </c>
      <c r="B2" s="49" t="s">
        <v>43</v>
      </c>
      <c r="C2" s="219" t="s">
        <v>44</v>
      </c>
      <c r="D2" s="220"/>
      <c r="E2" s="220"/>
      <c r="F2" s="220"/>
      <c r="G2" s="221"/>
      <c r="AG2" t="s">
        <v>99</v>
      </c>
    </row>
    <row r="3" spans="1:60" ht="24.95" customHeight="1" x14ac:dyDescent="0.2">
      <c r="A3" s="118" t="s">
        <v>9</v>
      </c>
      <c r="B3" s="49" t="s">
        <v>59</v>
      </c>
      <c r="C3" s="219" t="s">
        <v>60</v>
      </c>
      <c r="D3" s="220"/>
      <c r="E3" s="220"/>
      <c r="F3" s="220"/>
      <c r="G3" s="221"/>
      <c r="AC3" s="115" t="s">
        <v>99</v>
      </c>
      <c r="AG3" t="s">
        <v>100</v>
      </c>
    </row>
    <row r="4" spans="1:60" ht="24.95" customHeight="1" x14ac:dyDescent="0.2">
      <c r="A4" s="119" t="s">
        <v>10</v>
      </c>
      <c r="B4" s="120" t="s">
        <v>59</v>
      </c>
      <c r="C4" s="222" t="s">
        <v>60</v>
      </c>
      <c r="D4" s="223"/>
      <c r="E4" s="223"/>
      <c r="F4" s="223"/>
      <c r="G4" s="224"/>
      <c r="AG4" t="s">
        <v>101</v>
      </c>
    </row>
    <row r="5" spans="1:60" x14ac:dyDescent="0.2">
      <c r="D5" s="10"/>
    </row>
    <row r="6" spans="1:60" ht="38.25" x14ac:dyDescent="0.2">
      <c r="A6" s="122" t="s">
        <v>102</v>
      </c>
      <c r="B6" s="124" t="s">
        <v>103</v>
      </c>
      <c r="C6" s="124" t="s">
        <v>104</v>
      </c>
      <c r="D6" s="123" t="s">
        <v>105</v>
      </c>
      <c r="E6" s="122" t="s">
        <v>106</v>
      </c>
      <c r="F6" s="121" t="s">
        <v>107</v>
      </c>
      <c r="G6" s="122" t="s">
        <v>31</v>
      </c>
      <c r="H6" s="125" t="s">
        <v>32</v>
      </c>
      <c r="I6" s="125" t="s">
        <v>108</v>
      </c>
      <c r="J6" s="125" t="s">
        <v>33</v>
      </c>
      <c r="K6" s="125" t="s">
        <v>109</v>
      </c>
      <c r="L6" s="125" t="s">
        <v>110</v>
      </c>
      <c r="M6" s="125" t="s">
        <v>111</v>
      </c>
      <c r="N6" s="125" t="s">
        <v>112</v>
      </c>
      <c r="O6" s="125" t="s">
        <v>113</v>
      </c>
      <c r="P6" s="125" t="s">
        <v>114</v>
      </c>
      <c r="Q6" s="125" t="s">
        <v>115</v>
      </c>
      <c r="R6" s="125" t="s">
        <v>116</v>
      </c>
      <c r="S6" s="125" t="s">
        <v>117</v>
      </c>
      <c r="T6" s="125" t="s">
        <v>118</v>
      </c>
      <c r="U6" s="125" t="s">
        <v>119</v>
      </c>
      <c r="V6" s="125" t="s">
        <v>120</v>
      </c>
      <c r="W6" s="125" t="s">
        <v>121</v>
      </c>
      <c r="X6" s="125" t="s">
        <v>122</v>
      </c>
      <c r="Y6" s="125" t="s">
        <v>123</v>
      </c>
    </row>
    <row r="7" spans="1:60" hidden="1" x14ac:dyDescent="0.2">
      <c r="A7" s="3"/>
      <c r="B7" s="4"/>
      <c r="C7" s="4"/>
      <c r="D7" s="6"/>
      <c r="E7" s="127"/>
      <c r="F7" s="128"/>
      <c r="G7" s="128"/>
      <c r="H7" s="128"/>
      <c r="I7" s="128"/>
      <c r="J7" s="128"/>
      <c r="K7" s="128"/>
      <c r="L7" s="128"/>
      <c r="M7" s="128"/>
      <c r="N7" s="127"/>
      <c r="O7" s="127"/>
      <c r="P7" s="127"/>
      <c r="Q7" s="127"/>
      <c r="R7" s="128"/>
      <c r="S7" s="128"/>
      <c r="T7" s="128"/>
      <c r="U7" s="128"/>
      <c r="V7" s="128"/>
      <c r="W7" s="128"/>
      <c r="X7" s="128"/>
      <c r="Y7" s="128"/>
    </row>
    <row r="8" spans="1:60" x14ac:dyDescent="0.2">
      <c r="A8" s="136" t="s">
        <v>124</v>
      </c>
      <c r="B8" s="137" t="s">
        <v>73</v>
      </c>
      <c r="C8" s="155" t="s">
        <v>74</v>
      </c>
      <c r="D8" s="138"/>
      <c r="E8" s="139"/>
      <c r="F8" s="140"/>
      <c r="G8" s="140">
        <f>G9+G10+G12</f>
        <v>0</v>
      </c>
      <c r="H8" s="140"/>
      <c r="I8" s="140">
        <v>0</v>
      </c>
      <c r="J8" s="140"/>
      <c r="K8" s="140">
        <v>6663.6</v>
      </c>
      <c r="L8" s="140"/>
      <c r="M8" s="140"/>
      <c r="N8" s="139"/>
      <c r="O8" s="139"/>
      <c r="P8" s="139"/>
      <c r="Q8" s="139"/>
      <c r="R8" s="140"/>
      <c r="S8" s="140"/>
      <c r="T8" s="141"/>
      <c r="U8" s="135"/>
      <c r="V8" s="135"/>
      <c r="W8" s="135"/>
      <c r="X8" s="135"/>
      <c r="Y8" s="135"/>
      <c r="AG8" t="s">
        <v>125</v>
      </c>
    </row>
    <row r="9" spans="1:60" x14ac:dyDescent="0.2">
      <c r="A9" s="148">
        <v>1</v>
      </c>
      <c r="B9" s="149" t="s">
        <v>510</v>
      </c>
      <c r="C9" s="158" t="s">
        <v>511</v>
      </c>
      <c r="D9" s="150" t="s">
        <v>128</v>
      </c>
      <c r="E9" s="151">
        <v>60</v>
      </c>
      <c r="F9" s="152"/>
      <c r="G9" s="152">
        <f>E9*F9</f>
        <v>0</v>
      </c>
      <c r="H9" s="152">
        <v>0</v>
      </c>
      <c r="I9" s="152">
        <v>0</v>
      </c>
      <c r="J9" s="152">
        <v>78.7</v>
      </c>
      <c r="K9" s="152">
        <v>4722</v>
      </c>
      <c r="L9" s="152">
        <v>21</v>
      </c>
      <c r="M9" s="152">
        <v>5713.62</v>
      </c>
      <c r="N9" s="151">
        <v>0</v>
      </c>
      <c r="O9" s="151">
        <v>0</v>
      </c>
      <c r="P9" s="151">
        <v>0</v>
      </c>
      <c r="Q9" s="151">
        <v>0</v>
      </c>
      <c r="R9" s="152"/>
      <c r="S9" s="152" t="s">
        <v>129</v>
      </c>
      <c r="T9" s="153" t="s">
        <v>129</v>
      </c>
      <c r="U9" s="132">
        <v>0.14000000000000001</v>
      </c>
      <c r="V9" s="132">
        <v>8.4</v>
      </c>
      <c r="W9" s="132"/>
      <c r="X9" s="132" t="s">
        <v>130</v>
      </c>
      <c r="Y9" s="132" t="s">
        <v>131</v>
      </c>
      <c r="Z9" s="126"/>
      <c r="AA9" s="126"/>
      <c r="AB9" s="126"/>
      <c r="AC9" s="126"/>
      <c r="AD9" s="126"/>
      <c r="AE9" s="126"/>
      <c r="AF9" s="126"/>
      <c r="AG9" s="126" t="s">
        <v>132</v>
      </c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</row>
    <row r="10" spans="1:60" x14ac:dyDescent="0.2">
      <c r="A10" s="142">
        <v>2</v>
      </c>
      <c r="B10" s="143" t="s">
        <v>512</v>
      </c>
      <c r="C10" s="156" t="s">
        <v>513</v>
      </c>
      <c r="D10" s="144" t="s">
        <v>138</v>
      </c>
      <c r="E10" s="145">
        <v>2.4</v>
      </c>
      <c r="F10" s="146"/>
      <c r="G10" s="152">
        <f>E10*F10</f>
        <v>0</v>
      </c>
      <c r="H10" s="146">
        <v>0</v>
      </c>
      <c r="I10" s="146">
        <v>0</v>
      </c>
      <c r="J10" s="146">
        <v>382</v>
      </c>
      <c r="K10" s="146">
        <v>916.8</v>
      </c>
      <c r="L10" s="146">
        <v>21</v>
      </c>
      <c r="M10" s="146">
        <v>1109.328</v>
      </c>
      <c r="N10" s="145">
        <v>0</v>
      </c>
      <c r="O10" s="145">
        <v>0</v>
      </c>
      <c r="P10" s="145">
        <v>1.9</v>
      </c>
      <c r="Q10" s="145">
        <v>4.5599999999999996</v>
      </c>
      <c r="R10" s="146"/>
      <c r="S10" s="146" t="s">
        <v>129</v>
      </c>
      <c r="T10" s="147" t="s">
        <v>129</v>
      </c>
      <c r="U10" s="132">
        <v>0.38</v>
      </c>
      <c r="V10" s="132">
        <v>0.91199999999999992</v>
      </c>
      <c r="W10" s="132"/>
      <c r="X10" s="132" t="s">
        <v>130</v>
      </c>
      <c r="Y10" s="132" t="s">
        <v>131</v>
      </c>
      <c r="Z10" s="126"/>
      <c r="AA10" s="126"/>
      <c r="AB10" s="126"/>
      <c r="AC10" s="126"/>
      <c r="AD10" s="126"/>
      <c r="AE10" s="126"/>
      <c r="AF10" s="126"/>
      <c r="AG10" s="126" t="s">
        <v>132</v>
      </c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</row>
    <row r="11" spans="1:60" outlineLevel="1" x14ac:dyDescent="0.2">
      <c r="A11" s="129"/>
      <c r="B11" s="130"/>
      <c r="C11" s="157" t="s">
        <v>514</v>
      </c>
      <c r="D11" s="133"/>
      <c r="E11" s="134">
        <v>2.4</v>
      </c>
      <c r="F11" s="132"/>
      <c r="G11" s="132"/>
      <c r="H11" s="132"/>
      <c r="I11" s="132"/>
      <c r="J11" s="132"/>
      <c r="K11" s="132"/>
      <c r="L11" s="132"/>
      <c r="M11" s="132"/>
      <c r="N11" s="131"/>
      <c r="O11" s="131"/>
      <c r="P11" s="131"/>
      <c r="Q11" s="131"/>
      <c r="R11" s="132"/>
      <c r="S11" s="132"/>
      <c r="T11" s="132"/>
      <c r="U11" s="132"/>
      <c r="V11" s="132"/>
      <c r="W11" s="132"/>
      <c r="X11" s="132"/>
      <c r="Y11" s="132"/>
      <c r="Z11" s="126"/>
      <c r="AA11" s="126"/>
      <c r="AB11" s="126"/>
      <c r="AC11" s="126"/>
      <c r="AD11" s="126"/>
      <c r="AE11" s="126"/>
      <c r="AF11" s="126"/>
      <c r="AG11" s="126" t="s">
        <v>134</v>
      </c>
      <c r="AH11" s="126">
        <v>0</v>
      </c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</row>
    <row r="12" spans="1:60" x14ac:dyDescent="0.2">
      <c r="A12" s="142">
        <v>3</v>
      </c>
      <c r="B12" s="143" t="s">
        <v>515</v>
      </c>
      <c r="C12" s="156" t="s">
        <v>516</v>
      </c>
      <c r="D12" s="144" t="s">
        <v>138</v>
      </c>
      <c r="E12" s="145">
        <v>4.8</v>
      </c>
      <c r="F12" s="146"/>
      <c r="G12" s="152">
        <f>E12*F12</f>
        <v>0</v>
      </c>
      <c r="H12" s="146">
        <v>0</v>
      </c>
      <c r="I12" s="146">
        <v>0</v>
      </c>
      <c r="J12" s="146">
        <v>213.5</v>
      </c>
      <c r="K12" s="146">
        <v>1024.8</v>
      </c>
      <c r="L12" s="146">
        <v>21</v>
      </c>
      <c r="M12" s="146">
        <v>1240.008</v>
      </c>
      <c r="N12" s="145">
        <v>0</v>
      </c>
      <c r="O12" s="145">
        <v>0</v>
      </c>
      <c r="P12" s="145">
        <v>0</v>
      </c>
      <c r="Q12" s="145">
        <v>0</v>
      </c>
      <c r="R12" s="146"/>
      <c r="S12" s="146" t="s">
        <v>191</v>
      </c>
      <c r="T12" s="147" t="s">
        <v>129</v>
      </c>
      <c r="U12" s="132">
        <v>1.0999999999999999E-2</v>
      </c>
      <c r="V12" s="132">
        <v>5.2799999999999993E-2</v>
      </c>
      <c r="W12" s="132"/>
      <c r="X12" s="132" t="s">
        <v>130</v>
      </c>
      <c r="Y12" s="132" t="s">
        <v>131</v>
      </c>
      <c r="Z12" s="126"/>
      <c r="AA12" s="126"/>
      <c r="AB12" s="126"/>
      <c r="AC12" s="126"/>
      <c r="AD12" s="126"/>
      <c r="AE12" s="126"/>
      <c r="AF12" s="126"/>
      <c r="AG12" s="126" t="s">
        <v>132</v>
      </c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</row>
    <row r="13" spans="1:60" outlineLevel="1" x14ac:dyDescent="0.2">
      <c r="A13" s="129"/>
      <c r="B13" s="130"/>
      <c r="C13" s="157" t="s">
        <v>517</v>
      </c>
      <c r="D13" s="133"/>
      <c r="E13" s="134">
        <v>4.8</v>
      </c>
      <c r="F13" s="132"/>
      <c r="G13" s="132"/>
      <c r="H13" s="132"/>
      <c r="I13" s="132"/>
      <c r="J13" s="132"/>
      <c r="K13" s="132"/>
      <c r="L13" s="132"/>
      <c r="M13" s="132"/>
      <c r="N13" s="131"/>
      <c r="O13" s="131"/>
      <c r="P13" s="131"/>
      <c r="Q13" s="131"/>
      <c r="R13" s="132"/>
      <c r="S13" s="132"/>
      <c r="T13" s="132"/>
      <c r="U13" s="132"/>
      <c r="V13" s="132"/>
      <c r="W13" s="132"/>
      <c r="X13" s="132"/>
      <c r="Y13" s="132"/>
      <c r="Z13" s="126"/>
      <c r="AA13" s="126"/>
      <c r="AB13" s="126"/>
      <c r="AC13" s="126"/>
      <c r="AD13" s="126"/>
      <c r="AE13" s="126"/>
      <c r="AF13" s="126"/>
      <c r="AG13" s="126" t="s">
        <v>134</v>
      </c>
      <c r="AH13" s="126">
        <v>0</v>
      </c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</row>
    <row r="14" spans="1:60" x14ac:dyDescent="0.2">
      <c r="A14" s="136" t="s">
        <v>124</v>
      </c>
      <c r="B14" s="137" t="s">
        <v>86</v>
      </c>
      <c r="C14" s="155" t="s">
        <v>87</v>
      </c>
      <c r="D14" s="138"/>
      <c r="E14" s="139"/>
      <c r="F14" s="140"/>
      <c r="G14" s="140">
        <f>G15</f>
        <v>0</v>
      </c>
      <c r="H14" s="140"/>
      <c r="I14" s="140">
        <v>0</v>
      </c>
      <c r="J14" s="140"/>
      <c r="K14" s="140">
        <v>4128</v>
      </c>
      <c r="L14" s="140"/>
      <c r="M14" s="140"/>
      <c r="N14" s="139"/>
      <c r="O14" s="139"/>
      <c r="P14" s="139"/>
      <c r="Q14" s="139"/>
      <c r="R14" s="140"/>
      <c r="S14" s="140"/>
      <c r="T14" s="141"/>
      <c r="U14" s="135"/>
      <c r="V14" s="135"/>
      <c r="W14" s="135"/>
      <c r="X14" s="135"/>
      <c r="Y14" s="135"/>
      <c r="AG14" t="s">
        <v>125</v>
      </c>
    </row>
    <row r="15" spans="1:60" x14ac:dyDescent="0.2">
      <c r="A15" s="148">
        <v>4</v>
      </c>
      <c r="B15" s="149" t="s">
        <v>158</v>
      </c>
      <c r="C15" s="158" t="s">
        <v>159</v>
      </c>
      <c r="D15" s="150" t="s">
        <v>128</v>
      </c>
      <c r="E15" s="151">
        <v>60</v>
      </c>
      <c r="F15" s="152"/>
      <c r="G15" s="152">
        <f>E15*F15</f>
        <v>0</v>
      </c>
      <c r="H15" s="152">
        <v>0</v>
      </c>
      <c r="I15" s="152">
        <v>0</v>
      </c>
      <c r="J15" s="152">
        <v>68.8</v>
      </c>
      <c r="K15" s="152">
        <v>4128</v>
      </c>
      <c r="L15" s="152">
        <v>21</v>
      </c>
      <c r="M15" s="152">
        <v>4994.88</v>
      </c>
      <c r="N15" s="151">
        <v>0</v>
      </c>
      <c r="O15" s="151">
        <v>0</v>
      </c>
      <c r="P15" s="151">
        <v>0</v>
      </c>
      <c r="Q15" s="151">
        <v>0</v>
      </c>
      <c r="R15" s="152"/>
      <c r="S15" s="152" t="s">
        <v>129</v>
      </c>
      <c r="T15" s="153" t="s">
        <v>129</v>
      </c>
      <c r="U15" s="132">
        <v>0.115</v>
      </c>
      <c r="V15" s="132">
        <v>6.9</v>
      </c>
      <c r="W15" s="132"/>
      <c r="X15" s="132" t="s">
        <v>130</v>
      </c>
      <c r="Y15" s="132" t="s">
        <v>131</v>
      </c>
      <c r="Z15" s="126"/>
      <c r="AA15" s="126"/>
      <c r="AB15" s="126"/>
      <c r="AC15" s="126"/>
      <c r="AD15" s="126"/>
      <c r="AE15" s="126"/>
      <c r="AF15" s="126"/>
      <c r="AG15" s="126" t="s">
        <v>132</v>
      </c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</row>
    <row r="16" spans="1:60" x14ac:dyDescent="0.2">
      <c r="A16" s="136" t="s">
        <v>124</v>
      </c>
      <c r="B16" s="137" t="s">
        <v>94</v>
      </c>
      <c r="C16" s="155" t="s">
        <v>95</v>
      </c>
      <c r="D16" s="138"/>
      <c r="E16" s="139"/>
      <c r="F16" s="140"/>
      <c r="G16" s="140">
        <f>G17+G18+G22+G24+G25</f>
        <v>0</v>
      </c>
      <c r="H16" s="140"/>
      <c r="I16" s="140">
        <v>0</v>
      </c>
      <c r="J16" s="140"/>
      <c r="K16" s="140">
        <v>16226.43</v>
      </c>
      <c r="L16" s="140"/>
      <c r="M16" s="140"/>
      <c r="N16" s="139"/>
      <c r="O16" s="139"/>
      <c r="P16" s="139"/>
      <c r="Q16" s="139"/>
      <c r="R16" s="140"/>
      <c r="S16" s="140"/>
      <c r="T16" s="141"/>
      <c r="U16" s="135"/>
      <c r="V16" s="135"/>
      <c r="W16" s="135"/>
      <c r="X16" s="135"/>
      <c r="Y16" s="135"/>
      <c r="AG16" t="s">
        <v>125</v>
      </c>
    </row>
    <row r="17" spans="1:60" x14ac:dyDescent="0.2">
      <c r="A17" s="148">
        <v>5</v>
      </c>
      <c r="B17" s="149" t="s">
        <v>163</v>
      </c>
      <c r="C17" s="158" t="s">
        <v>164</v>
      </c>
      <c r="D17" s="150" t="s">
        <v>165</v>
      </c>
      <c r="E17" s="151">
        <v>2</v>
      </c>
      <c r="F17" s="152"/>
      <c r="G17" s="152">
        <f t="shared" ref="G17:G18" si="0">E17*F17</f>
        <v>0</v>
      </c>
      <c r="H17" s="152">
        <v>0</v>
      </c>
      <c r="I17" s="152">
        <v>0</v>
      </c>
      <c r="J17" s="152">
        <v>51.5</v>
      </c>
      <c r="K17" s="152">
        <v>103</v>
      </c>
      <c r="L17" s="152">
        <v>21</v>
      </c>
      <c r="M17" s="152">
        <v>124.63</v>
      </c>
      <c r="N17" s="151">
        <v>0</v>
      </c>
      <c r="O17" s="151">
        <v>0</v>
      </c>
      <c r="P17" s="151">
        <v>0</v>
      </c>
      <c r="Q17" s="151">
        <v>0</v>
      </c>
      <c r="R17" s="152"/>
      <c r="S17" s="152" t="s">
        <v>166</v>
      </c>
      <c r="T17" s="153" t="s">
        <v>166</v>
      </c>
      <c r="U17" s="132">
        <v>0</v>
      </c>
      <c r="V17" s="132">
        <v>0</v>
      </c>
      <c r="W17" s="132"/>
      <c r="X17" s="132" t="s">
        <v>130</v>
      </c>
      <c r="Y17" s="132" t="s">
        <v>131</v>
      </c>
      <c r="Z17" s="126"/>
      <c r="AA17" s="126"/>
      <c r="AB17" s="126"/>
      <c r="AC17" s="126"/>
      <c r="AD17" s="126"/>
      <c r="AE17" s="126"/>
      <c r="AF17" s="126"/>
      <c r="AG17" s="126" t="s">
        <v>132</v>
      </c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</row>
    <row r="18" spans="1:60" ht="22.5" x14ac:dyDescent="0.2">
      <c r="A18" s="142">
        <v>6</v>
      </c>
      <c r="B18" s="143" t="s">
        <v>518</v>
      </c>
      <c r="C18" s="156" t="s">
        <v>519</v>
      </c>
      <c r="D18" s="144" t="s">
        <v>152</v>
      </c>
      <c r="E18" s="145">
        <v>27</v>
      </c>
      <c r="F18" s="146"/>
      <c r="G18" s="152">
        <f t="shared" si="0"/>
        <v>0</v>
      </c>
      <c r="H18" s="146">
        <v>0</v>
      </c>
      <c r="I18" s="146">
        <v>0</v>
      </c>
      <c r="J18" s="146">
        <v>398.5</v>
      </c>
      <c r="K18" s="146">
        <v>10759.5</v>
      </c>
      <c r="L18" s="146">
        <v>21</v>
      </c>
      <c r="M18" s="146">
        <v>13018.995000000001</v>
      </c>
      <c r="N18" s="145">
        <v>0</v>
      </c>
      <c r="O18" s="145">
        <v>0</v>
      </c>
      <c r="P18" s="145">
        <v>0</v>
      </c>
      <c r="Q18" s="145">
        <v>0</v>
      </c>
      <c r="R18" s="146"/>
      <c r="S18" s="146" t="s">
        <v>129</v>
      </c>
      <c r="T18" s="147" t="s">
        <v>129</v>
      </c>
      <c r="U18" s="132">
        <v>0.75</v>
      </c>
      <c r="V18" s="132">
        <v>20.25</v>
      </c>
      <c r="W18" s="132"/>
      <c r="X18" s="132" t="s">
        <v>130</v>
      </c>
      <c r="Y18" s="132" t="s">
        <v>131</v>
      </c>
      <c r="Z18" s="126"/>
      <c r="AA18" s="126"/>
      <c r="AB18" s="126"/>
      <c r="AC18" s="126"/>
      <c r="AD18" s="126"/>
      <c r="AE18" s="126"/>
      <c r="AF18" s="126"/>
      <c r="AG18" s="126" t="s">
        <v>132</v>
      </c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</row>
    <row r="19" spans="1:60" ht="22.5" outlineLevel="1" x14ac:dyDescent="0.2">
      <c r="A19" s="129"/>
      <c r="B19" s="130"/>
      <c r="C19" s="216" t="s">
        <v>179</v>
      </c>
      <c r="D19" s="217"/>
      <c r="E19" s="217"/>
      <c r="F19" s="217"/>
      <c r="G19" s="217"/>
      <c r="H19" s="132"/>
      <c r="I19" s="132"/>
      <c r="J19" s="132"/>
      <c r="K19" s="132"/>
      <c r="L19" s="132"/>
      <c r="M19" s="132"/>
      <c r="N19" s="131"/>
      <c r="O19" s="131"/>
      <c r="P19" s="131"/>
      <c r="Q19" s="131"/>
      <c r="R19" s="132"/>
      <c r="S19" s="132"/>
      <c r="T19" s="132"/>
      <c r="U19" s="132"/>
      <c r="V19" s="132"/>
      <c r="W19" s="132"/>
      <c r="X19" s="132"/>
      <c r="Y19" s="132"/>
      <c r="Z19" s="126"/>
      <c r="AA19" s="126"/>
      <c r="AB19" s="126"/>
      <c r="AC19" s="126"/>
      <c r="AD19" s="126"/>
      <c r="AE19" s="126"/>
      <c r="AF19" s="126"/>
      <c r="AG19" s="126" t="s">
        <v>172</v>
      </c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54" t="str">
        <f>C19</f>
        <v>S naložením suti nebo vybouraných hmot do dopravního prostředku a na jejich vyložením, popřípadě přeložením na normální dopravní prostředek.</v>
      </c>
      <c r="BB19" s="126"/>
      <c r="BC19" s="126"/>
      <c r="BD19" s="126"/>
      <c r="BE19" s="126"/>
      <c r="BF19" s="126"/>
      <c r="BG19" s="126"/>
      <c r="BH19" s="126"/>
    </row>
    <row r="20" spans="1:60" outlineLevel="1" x14ac:dyDescent="0.2">
      <c r="A20" s="129"/>
      <c r="B20" s="130"/>
      <c r="C20" s="157" t="s">
        <v>520</v>
      </c>
      <c r="D20" s="133"/>
      <c r="E20" s="134">
        <v>13.5</v>
      </c>
      <c r="F20" s="132"/>
      <c r="G20" s="132"/>
      <c r="H20" s="132"/>
      <c r="I20" s="132"/>
      <c r="J20" s="132"/>
      <c r="K20" s="132"/>
      <c r="L20" s="132"/>
      <c r="M20" s="132"/>
      <c r="N20" s="131"/>
      <c r="O20" s="131"/>
      <c r="P20" s="131"/>
      <c r="Q20" s="131"/>
      <c r="R20" s="132"/>
      <c r="S20" s="132"/>
      <c r="T20" s="132"/>
      <c r="U20" s="132"/>
      <c r="V20" s="132"/>
      <c r="W20" s="132"/>
      <c r="X20" s="132"/>
      <c r="Y20" s="132"/>
      <c r="Z20" s="126"/>
      <c r="AA20" s="126"/>
      <c r="AB20" s="126"/>
      <c r="AC20" s="126"/>
      <c r="AD20" s="126"/>
      <c r="AE20" s="126"/>
      <c r="AF20" s="126"/>
      <c r="AG20" s="126" t="s">
        <v>134</v>
      </c>
      <c r="AH20" s="126">
        <v>0</v>
      </c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</row>
    <row r="21" spans="1:60" outlineLevel="2" x14ac:dyDescent="0.2">
      <c r="A21" s="129"/>
      <c r="B21" s="130"/>
      <c r="C21" s="157" t="s">
        <v>521</v>
      </c>
      <c r="D21" s="133"/>
      <c r="E21" s="134">
        <v>13.5</v>
      </c>
      <c r="F21" s="132"/>
      <c r="G21" s="132"/>
      <c r="H21" s="132"/>
      <c r="I21" s="132"/>
      <c r="J21" s="132"/>
      <c r="K21" s="132"/>
      <c r="L21" s="132"/>
      <c r="M21" s="132"/>
      <c r="N21" s="131"/>
      <c r="O21" s="131"/>
      <c r="P21" s="131"/>
      <c r="Q21" s="131"/>
      <c r="R21" s="132"/>
      <c r="S21" s="132"/>
      <c r="T21" s="132"/>
      <c r="U21" s="132"/>
      <c r="V21" s="132"/>
      <c r="W21" s="132"/>
      <c r="X21" s="132"/>
      <c r="Y21" s="132"/>
      <c r="Z21" s="126"/>
      <c r="AA21" s="126"/>
      <c r="AB21" s="126"/>
      <c r="AC21" s="126"/>
      <c r="AD21" s="126"/>
      <c r="AE21" s="126"/>
      <c r="AF21" s="126"/>
      <c r="AG21" s="126" t="s">
        <v>134</v>
      </c>
      <c r="AH21" s="126">
        <v>0</v>
      </c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</row>
    <row r="22" spans="1:60" x14ac:dyDescent="0.2">
      <c r="A22" s="142">
        <v>7</v>
      </c>
      <c r="B22" s="143" t="s">
        <v>167</v>
      </c>
      <c r="C22" s="156" t="s">
        <v>168</v>
      </c>
      <c r="D22" s="144" t="s">
        <v>152</v>
      </c>
      <c r="E22" s="145">
        <v>4.5599999999999996</v>
      </c>
      <c r="F22" s="146"/>
      <c r="G22" s="152">
        <f>E22*F22</f>
        <v>0</v>
      </c>
      <c r="H22" s="146">
        <v>0</v>
      </c>
      <c r="I22" s="146">
        <v>0</v>
      </c>
      <c r="J22" s="146">
        <v>330.5</v>
      </c>
      <c r="K22" s="146">
        <v>1507.08</v>
      </c>
      <c r="L22" s="146">
        <v>21</v>
      </c>
      <c r="M22" s="146">
        <v>1823.5667999999998</v>
      </c>
      <c r="N22" s="145">
        <v>0</v>
      </c>
      <c r="O22" s="145">
        <v>0</v>
      </c>
      <c r="P22" s="145">
        <v>0</v>
      </c>
      <c r="Q22" s="145">
        <v>0</v>
      </c>
      <c r="R22" s="146"/>
      <c r="S22" s="146" t="s">
        <v>129</v>
      </c>
      <c r="T22" s="147" t="s">
        <v>129</v>
      </c>
      <c r="U22" s="132">
        <v>0.49</v>
      </c>
      <c r="V22" s="132">
        <v>2.2343999999999999</v>
      </c>
      <c r="W22" s="132"/>
      <c r="X22" s="132" t="s">
        <v>169</v>
      </c>
      <c r="Y22" s="132" t="s">
        <v>131</v>
      </c>
      <c r="Z22" s="126"/>
      <c r="AA22" s="126"/>
      <c r="AB22" s="126"/>
      <c r="AC22" s="126"/>
      <c r="AD22" s="126"/>
      <c r="AE22" s="126"/>
      <c r="AF22" s="126"/>
      <c r="AG22" s="126" t="s">
        <v>170</v>
      </c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</row>
    <row r="23" spans="1:60" outlineLevel="1" x14ac:dyDescent="0.2">
      <c r="A23" s="129"/>
      <c r="B23" s="130"/>
      <c r="C23" s="216" t="s">
        <v>171</v>
      </c>
      <c r="D23" s="217"/>
      <c r="E23" s="217"/>
      <c r="F23" s="217"/>
      <c r="G23" s="217"/>
      <c r="H23" s="132"/>
      <c r="I23" s="132"/>
      <c r="J23" s="132"/>
      <c r="K23" s="132"/>
      <c r="L23" s="132"/>
      <c r="M23" s="132"/>
      <c r="N23" s="131"/>
      <c r="O23" s="131"/>
      <c r="P23" s="131"/>
      <c r="Q23" s="131"/>
      <c r="R23" s="132"/>
      <c r="S23" s="132"/>
      <c r="T23" s="132"/>
      <c r="U23" s="132"/>
      <c r="V23" s="132"/>
      <c r="W23" s="132"/>
      <c r="X23" s="132"/>
      <c r="Y23" s="132"/>
      <c r="Z23" s="126"/>
      <c r="AA23" s="126"/>
      <c r="AB23" s="126"/>
      <c r="AC23" s="126"/>
      <c r="AD23" s="126"/>
      <c r="AE23" s="126"/>
      <c r="AF23" s="126"/>
      <c r="AG23" s="126" t="s">
        <v>172</v>
      </c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</row>
    <row r="24" spans="1:60" x14ac:dyDescent="0.2">
      <c r="A24" s="148">
        <v>8</v>
      </c>
      <c r="B24" s="149" t="s">
        <v>173</v>
      </c>
      <c r="C24" s="158" t="s">
        <v>174</v>
      </c>
      <c r="D24" s="150" t="s">
        <v>152</v>
      </c>
      <c r="E24" s="151">
        <v>41.04</v>
      </c>
      <c r="F24" s="152"/>
      <c r="G24" s="152">
        <f t="shared" ref="G24:G25" si="1">E24*F24</f>
        <v>0</v>
      </c>
      <c r="H24" s="152">
        <v>0</v>
      </c>
      <c r="I24" s="152">
        <v>0</v>
      </c>
      <c r="J24" s="152">
        <v>28.2</v>
      </c>
      <c r="K24" s="152">
        <v>1157.328</v>
      </c>
      <c r="L24" s="152">
        <v>21</v>
      </c>
      <c r="M24" s="152">
        <v>1400.3692999999998</v>
      </c>
      <c r="N24" s="151">
        <v>0</v>
      </c>
      <c r="O24" s="151">
        <v>0</v>
      </c>
      <c r="P24" s="151">
        <v>0</v>
      </c>
      <c r="Q24" s="151">
        <v>0</v>
      </c>
      <c r="R24" s="152"/>
      <c r="S24" s="152" t="s">
        <v>129</v>
      </c>
      <c r="T24" s="153" t="s">
        <v>129</v>
      </c>
      <c r="U24" s="132">
        <v>0</v>
      </c>
      <c r="V24" s="132">
        <v>0</v>
      </c>
      <c r="W24" s="132"/>
      <c r="X24" s="132" t="s">
        <v>169</v>
      </c>
      <c r="Y24" s="132" t="s">
        <v>131</v>
      </c>
      <c r="Z24" s="126"/>
      <c r="AA24" s="126"/>
      <c r="AB24" s="126"/>
      <c r="AC24" s="126"/>
      <c r="AD24" s="126"/>
      <c r="AE24" s="126"/>
      <c r="AF24" s="126"/>
      <c r="AG24" s="126" t="s">
        <v>170</v>
      </c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</row>
    <row r="25" spans="1:60" ht="22.5" x14ac:dyDescent="0.2">
      <c r="A25" s="148">
        <v>9</v>
      </c>
      <c r="B25" s="149" t="s">
        <v>175</v>
      </c>
      <c r="C25" s="158" t="s">
        <v>176</v>
      </c>
      <c r="D25" s="150" t="s">
        <v>152</v>
      </c>
      <c r="E25" s="151">
        <v>4.5599999999999996</v>
      </c>
      <c r="F25" s="152"/>
      <c r="G25" s="152">
        <f t="shared" si="1"/>
        <v>0</v>
      </c>
      <c r="H25" s="152">
        <v>0</v>
      </c>
      <c r="I25" s="152">
        <v>0</v>
      </c>
      <c r="J25" s="152">
        <v>592</v>
      </c>
      <c r="K25" s="152">
        <v>2699.52</v>
      </c>
      <c r="L25" s="152">
        <v>21</v>
      </c>
      <c r="M25" s="152">
        <v>3266.4191999999998</v>
      </c>
      <c r="N25" s="151">
        <v>0</v>
      </c>
      <c r="O25" s="151">
        <v>0</v>
      </c>
      <c r="P25" s="151">
        <v>0</v>
      </c>
      <c r="Q25" s="151">
        <v>0</v>
      </c>
      <c r="R25" s="152"/>
      <c r="S25" s="152" t="s">
        <v>129</v>
      </c>
      <c r="T25" s="153" t="s">
        <v>129</v>
      </c>
      <c r="U25" s="132">
        <v>0</v>
      </c>
      <c r="V25" s="132">
        <v>0</v>
      </c>
      <c r="W25" s="132"/>
      <c r="X25" s="132" t="s">
        <v>169</v>
      </c>
      <c r="Y25" s="132" t="s">
        <v>131</v>
      </c>
      <c r="Z25" s="126"/>
      <c r="AA25" s="126"/>
      <c r="AB25" s="126"/>
      <c r="AC25" s="126"/>
      <c r="AD25" s="126"/>
      <c r="AE25" s="126"/>
      <c r="AF25" s="126"/>
      <c r="AG25" s="126" t="s">
        <v>170</v>
      </c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</row>
    <row r="26" spans="1:60" x14ac:dyDescent="0.2">
      <c r="A26" s="136" t="s">
        <v>124</v>
      </c>
      <c r="B26" s="137" t="s">
        <v>96</v>
      </c>
      <c r="C26" s="155" t="s">
        <v>29</v>
      </c>
      <c r="D26" s="138"/>
      <c r="E26" s="139"/>
      <c r="F26" s="140"/>
      <c r="G26" s="140">
        <f>G27</f>
        <v>0</v>
      </c>
      <c r="H26" s="140"/>
      <c r="I26" s="140">
        <v>0</v>
      </c>
      <c r="J26" s="140"/>
      <c r="K26" s="140">
        <v>270.18</v>
      </c>
      <c r="L26" s="140"/>
      <c r="M26" s="140"/>
      <c r="N26" s="139"/>
      <c r="O26" s="139"/>
      <c r="P26" s="139"/>
      <c r="Q26" s="139"/>
      <c r="R26" s="140"/>
      <c r="S26" s="140"/>
      <c r="T26" s="141"/>
      <c r="U26" s="135"/>
      <c r="V26" s="135"/>
      <c r="W26" s="135"/>
      <c r="X26" s="135"/>
      <c r="Y26" s="135"/>
      <c r="AG26" t="s">
        <v>125</v>
      </c>
    </row>
    <row r="27" spans="1:60" x14ac:dyDescent="0.2">
      <c r="A27" s="142">
        <v>10</v>
      </c>
      <c r="B27" s="143" t="s">
        <v>180</v>
      </c>
      <c r="C27" s="156" t="s">
        <v>181</v>
      </c>
      <c r="D27" s="144" t="s">
        <v>182</v>
      </c>
      <c r="E27" s="145">
        <v>1</v>
      </c>
      <c r="F27" s="146"/>
      <c r="G27" s="152">
        <f>E27*F27</f>
        <v>0</v>
      </c>
      <c r="H27" s="146">
        <v>0</v>
      </c>
      <c r="I27" s="146">
        <v>0</v>
      </c>
      <c r="J27" s="146">
        <v>270.18</v>
      </c>
      <c r="K27" s="146">
        <v>270.18</v>
      </c>
      <c r="L27" s="146">
        <v>21</v>
      </c>
      <c r="M27" s="146">
        <v>326.9178</v>
      </c>
      <c r="N27" s="145">
        <v>0</v>
      </c>
      <c r="O27" s="145">
        <v>0</v>
      </c>
      <c r="P27" s="145">
        <v>0</v>
      </c>
      <c r="Q27" s="145">
        <v>0</v>
      </c>
      <c r="R27" s="146"/>
      <c r="S27" s="146" t="s">
        <v>129</v>
      </c>
      <c r="T27" s="147" t="s">
        <v>183</v>
      </c>
      <c r="U27" s="132">
        <v>0</v>
      </c>
      <c r="V27" s="132">
        <v>0</v>
      </c>
      <c r="W27" s="132"/>
      <c r="X27" s="132" t="s">
        <v>184</v>
      </c>
      <c r="Y27" s="132" t="s">
        <v>131</v>
      </c>
      <c r="Z27" s="126"/>
      <c r="AA27" s="126"/>
      <c r="AB27" s="126"/>
      <c r="AC27" s="126"/>
      <c r="AD27" s="126"/>
      <c r="AE27" s="126"/>
      <c r="AF27" s="126"/>
      <c r="AG27" s="126" t="s">
        <v>185</v>
      </c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</row>
    <row r="28" spans="1:60" outlineLevel="1" x14ac:dyDescent="0.2">
      <c r="A28" s="129"/>
      <c r="B28" s="130"/>
      <c r="C28" s="216" t="s">
        <v>186</v>
      </c>
      <c r="D28" s="217"/>
      <c r="E28" s="217"/>
      <c r="F28" s="217"/>
      <c r="G28" s="217"/>
      <c r="H28" s="132"/>
      <c r="I28" s="132"/>
      <c r="J28" s="132"/>
      <c r="K28" s="132"/>
      <c r="L28" s="132"/>
      <c r="M28" s="132"/>
      <c r="N28" s="131"/>
      <c r="O28" s="131"/>
      <c r="P28" s="131"/>
      <c r="Q28" s="131"/>
      <c r="R28" s="132"/>
      <c r="S28" s="132"/>
      <c r="T28" s="132"/>
      <c r="U28" s="132"/>
      <c r="V28" s="132"/>
      <c r="W28" s="132"/>
      <c r="X28" s="132"/>
      <c r="Y28" s="132"/>
      <c r="Z28" s="126"/>
      <c r="AA28" s="126"/>
      <c r="AB28" s="126"/>
      <c r="AC28" s="126"/>
      <c r="AD28" s="126"/>
      <c r="AE28" s="126"/>
      <c r="AF28" s="126"/>
      <c r="AG28" s="126" t="s">
        <v>172</v>
      </c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</row>
    <row r="29" spans="1:60" x14ac:dyDescent="0.2">
      <c r="A29" s="3"/>
      <c r="B29" s="4"/>
      <c r="C29" s="15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110</v>
      </c>
    </row>
    <row r="30" spans="1:60" x14ac:dyDescent="0.2">
      <c r="C30" s="160"/>
      <c r="D30" s="10"/>
      <c r="AG30" t="s">
        <v>187</v>
      </c>
    </row>
    <row r="31" spans="1:60" x14ac:dyDescent="0.2">
      <c r="B31" s="115" t="s">
        <v>529</v>
      </c>
      <c r="D31" s="10"/>
      <c r="G31" s="161">
        <f>G8+G14+G16+G26</f>
        <v>0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C28:G28"/>
    <mergeCell ref="A1:G1"/>
    <mergeCell ref="C2:G2"/>
    <mergeCell ref="C3:G3"/>
    <mergeCell ref="C4:G4"/>
    <mergeCell ref="C19:G19"/>
    <mergeCell ref="C23:G2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18" sqref="F9:F18"/>
    </sheetView>
  </sheetViews>
  <sheetFormatPr defaultRowHeight="12.75" outlineLevelRow="1" x14ac:dyDescent="0.2"/>
  <cols>
    <col min="1" max="1" width="3.42578125" customWidth="1"/>
    <col min="2" max="2" width="12.5703125" style="115" customWidth="1"/>
    <col min="3" max="3" width="38.28515625" style="11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18" t="s">
        <v>7</v>
      </c>
      <c r="B1" s="218"/>
      <c r="C1" s="218"/>
      <c r="D1" s="218"/>
      <c r="E1" s="218"/>
      <c r="F1" s="218"/>
      <c r="G1" s="218"/>
      <c r="AG1" t="s">
        <v>98</v>
      </c>
    </row>
    <row r="2" spans="1:60" ht="24.95" customHeight="1" x14ac:dyDescent="0.2">
      <c r="A2" s="118" t="s">
        <v>8</v>
      </c>
      <c r="B2" s="49" t="s">
        <v>43</v>
      </c>
      <c r="C2" s="219" t="s">
        <v>44</v>
      </c>
      <c r="D2" s="220"/>
      <c r="E2" s="220"/>
      <c r="F2" s="220"/>
      <c r="G2" s="221"/>
      <c r="AG2" t="s">
        <v>99</v>
      </c>
    </row>
    <row r="3" spans="1:60" ht="24.95" customHeight="1" x14ac:dyDescent="0.2">
      <c r="A3" s="118" t="s">
        <v>9</v>
      </c>
      <c r="B3" s="49" t="s">
        <v>61</v>
      </c>
      <c r="C3" s="219" t="s">
        <v>62</v>
      </c>
      <c r="D3" s="220"/>
      <c r="E3" s="220"/>
      <c r="F3" s="220"/>
      <c r="G3" s="221"/>
      <c r="AC3" s="115" t="s">
        <v>99</v>
      </c>
      <c r="AG3" t="s">
        <v>100</v>
      </c>
    </row>
    <row r="4" spans="1:60" ht="24.95" customHeight="1" x14ac:dyDescent="0.2">
      <c r="A4" s="119" t="s">
        <v>10</v>
      </c>
      <c r="B4" s="120" t="s">
        <v>61</v>
      </c>
      <c r="C4" s="222" t="s">
        <v>62</v>
      </c>
      <c r="D4" s="223"/>
      <c r="E4" s="223"/>
      <c r="F4" s="223"/>
      <c r="G4" s="224"/>
      <c r="AG4" t="s">
        <v>101</v>
      </c>
    </row>
    <row r="5" spans="1:60" x14ac:dyDescent="0.2">
      <c r="D5" s="10"/>
    </row>
    <row r="6" spans="1:60" ht="38.25" x14ac:dyDescent="0.2">
      <c r="A6" s="122" t="s">
        <v>102</v>
      </c>
      <c r="B6" s="124" t="s">
        <v>103</v>
      </c>
      <c r="C6" s="124" t="s">
        <v>104</v>
      </c>
      <c r="D6" s="123" t="s">
        <v>105</v>
      </c>
      <c r="E6" s="122" t="s">
        <v>106</v>
      </c>
      <c r="F6" s="121" t="s">
        <v>107</v>
      </c>
      <c r="G6" s="122" t="s">
        <v>31</v>
      </c>
      <c r="H6" s="125" t="s">
        <v>32</v>
      </c>
      <c r="I6" s="125" t="s">
        <v>108</v>
      </c>
      <c r="J6" s="125" t="s">
        <v>33</v>
      </c>
      <c r="K6" s="125" t="s">
        <v>109</v>
      </c>
      <c r="L6" s="125" t="s">
        <v>110</v>
      </c>
      <c r="M6" s="125" t="s">
        <v>111</v>
      </c>
      <c r="N6" s="125" t="s">
        <v>112</v>
      </c>
      <c r="O6" s="125" t="s">
        <v>113</v>
      </c>
      <c r="P6" s="125" t="s">
        <v>114</v>
      </c>
      <c r="Q6" s="125" t="s">
        <v>115</v>
      </c>
      <c r="R6" s="125" t="s">
        <v>116</v>
      </c>
      <c r="S6" s="125" t="s">
        <v>117</v>
      </c>
      <c r="T6" s="125" t="s">
        <v>118</v>
      </c>
      <c r="U6" s="125" t="s">
        <v>119</v>
      </c>
      <c r="V6" s="125" t="s">
        <v>120</v>
      </c>
      <c r="W6" s="125" t="s">
        <v>121</v>
      </c>
      <c r="X6" s="125" t="s">
        <v>122</v>
      </c>
      <c r="Y6" s="125" t="s">
        <v>123</v>
      </c>
    </row>
    <row r="7" spans="1:60" hidden="1" x14ac:dyDescent="0.2">
      <c r="A7" s="3"/>
      <c r="B7" s="4"/>
      <c r="C7" s="4"/>
      <c r="D7" s="6"/>
      <c r="E7" s="127"/>
      <c r="F7" s="128"/>
      <c r="G7" s="128"/>
      <c r="H7" s="128"/>
      <c r="I7" s="128"/>
      <c r="J7" s="128"/>
      <c r="K7" s="128"/>
      <c r="L7" s="128"/>
      <c r="M7" s="128"/>
      <c r="N7" s="127"/>
      <c r="O7" s="127"/>
      <c r="P7" s="127"/>
      <c r="Q7" s="127"/>
      <c r="R7" s="128"/>
      <c r="S7" s="128"/>
      <c r="T7" s="128"/>
      <c r="U7" s="128"/>
      <c r="V7" s="128"/>
      <c r="W7" s="128"/>
      <c r="X7" s="128"/>
      <c r="Y7" s="128"/>
    </row>
    <row r="8" spans="1:60" x14ac:dyDescent="0.2">
      <c r="A8" s="136" t="s">
        <v>124</v>
      </c>
      <c r="B8" s="137" t="s">
        <v>73</v>
      </c>
      <c r="C8" s="155" t="s">
        <v>74</v>
      </c>
      <c r="D8" s="138"/>
      <c r="E8" s="139"/>
      <c r="F8" s="140"/>
      <c r="G8" s="140">
        <f>G9+G11</f>
        <v>0</v>
      </c>
      <c r="H8" s="140"/>
      <c r="I8" s="140">
        <v>0</v>
      </c>
      <c r="J8" s="140"/>
      <c r="K8" s="140">
        <v>1210.02</v>
      </c>
      <c r="L8" s="140"/>
      <c r="M8" s="140"/>
      <c r="N8" s="139"/>
      <c r="O8" s="139"/>
      <c r="P8" s="139"/>
      <c r="Q8" s="139"/>
      <c r="R8" s="140"/>
      <c r="S8" s="140"/>
      <c r="T8" s="141"/>
      <c r="U8" s="135"/>
      <c r="V8" s="135"/>
      <c r="W8" s="135"/>
      <c r="X8" s="135"/>
      <c r="Y8" s="135"/>
      <c r="AG8" t="s">
        <v>125</v>
      </c>
    </row>
    <row r="9" spans="1:60" x14ac:dyDescent="0.2">
      <c r="A9" s="142">
        <v>1</v>
      </c>
      <c r="B9" s="143" t="s">
        <v>522</v>
      </c>
      <c r="C9" s="156" t="s">
        <v>523</v>
      </c>
      <c r="D9" s="144" t="s">
        <v>152</v>
      </c>
      <c r="E9" s="145">
        <v>1.08</v>
      </c>
      <c r="F9" s="146"/>
      <c r="G9" s="146">
        <f>E9*F9</f>
        <v>0</v>
      </c>
      <c r="H9" s="146">
        <v>0</v>
      </c>
      <c r="I9" s="146">
        <v>0</v>
      </c>
      <c r="J9" s="146">
        <v>171.5</v>
      </c>
      <c r="K9" s="146">
        <v>185.22</v>
      </c>
      <c r="L9" s="146">
        <v>21</v>
      </c>
      <c r="M9" s="146">
        <v>224.11619999999999</v>
      </c>
      <c r="N9" s="145">
        <v>0</v>
      </c>
      <c r="O9" s="145">
        <v>0</v>
      </c>
      <c r="P9" s="145">
        <v>0</v>
      </c>
      <c r="Q9" s="145">
        <v>0</v>
      </c>
      <c r="R9" s="146"/>
      <c r="S9" s="146" t="s">
        <v>129</v>
      </c>
      <c r="T9" s="147" t="s">
        <v>129</v>
      </c>
      <c r="U9" s="132">
        <v>0.1</v>
      </c>
      <c r="V9" s="132">
        <v>0.10800000000000001</v>
      </c>
      <c r="W9" s="132"/>
      <c r="X9" s="132" t="s">
        <v>130</v>
      </c>
      <c r="Y9" s="132" t="s">
        <v>131</v>
      </c>
      <c r="Z9" s="126"/>
      <c r="AA9" s="126"/>
      <c r="AB9" s="126"/>
      <c r="AC9" s="126"/>
      <c r="AD9" s="126"/>
      <c r="AE9" s="126"/>
      <c r="AF9" s="126"/>
      <c r="AG9" s="126" t="s">
        <v>132</v>
      </c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</row>
    <row r="10" spans="1:60" outlineLevel="1" x14ac:dyDescent="0.2">
      <c r="A10" s="129"/>
      <c r="B10" s="130"/>
      <c r="C10" s="157" t="s">
        <v>524</v>
      </c>
      <c r="D10" s="133"/>
      <c r="E10" s="134">
        <v>1.08</v>
      </c>
      <c r="F10" s="132"/>
      <c r="G10" s="132"/>
      <c r="H10" s="132"/>
      <c r="I10" s="132"/>
      <c r="J10" s="132"/>
      <c r="K10" s="132"/>
      <c r="L10" s="132"/>
      <c r="M10" s="132"/>
      <c r="N10" s="131"/>
      <c r="O10" s="131"/>
      <c r="P10" s="131"/>
      <c r="Q10" s="131"/>
      <c r="R10" s="132"/>
      <c r="S10" s="132"/>
      <c r="T10" s="132"/>
      <c r="U10" s="132"/>
      <c r="V10" s="132"/>
      <c r="W10" s="132"/>
      <c r="X10" s="132"/>
      <c r="Y10" s="132"/>
      <c r="Z10" s="126"/>
      <c r="AA10" s="126"/>
      <c r="AB10" s="126"/>
      <c r="AC10" s="126"/>
      <c r="AD10" s="126"/>
      <c r="AE10" s="126"/>
      <c r="AF10" s="126"/>
      <c r="AG10" s="126" t="s">
        <v>134</v>
      </c>
      <c r="AH10" s="126">
        <v>0</v>
      </c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</row>
    <row r="11" spans="1:60" x14ac:dyDescent="0.2">
      <c r="A11" s="142">
        <v>2</v>
      </c>
      <c r="B11" s="143" t="s">
        <v>515</v>
      </c>
      <c r="C11" s="156" t="s">
        <v>516</v>
      </c>
      <c r="D11" s="144" t="s">
        <v>138</v>
      </c>
      <c r="E11" s="145">
        <v>4.8</v>
      </c>
      <c r="F11" s="146"/>
      <c r="G11" s="146">
        <f>E11*F11</f>
        <v>0</v>
      </c>
      <c r="H11" s="146">
        <v>0</v>
      </c>
      <c r="I11" s="146">
        <v>0</v>
      </c>
      <c r="J11" s="146">
        <v>213.5</v>
      </c>
      <c r="K11" s="146">
        <v>1024.8</v>
      </c>
      <c r="L11" s="146">
        <v>21</v>
      </c>
      <c r="M11" s="146">
        <v>1240.008</v>
      </c>
      <c r="N11" s="145">
        <v>0</v>
      </c>
      <c r="O11" s="145">
        <v>0</v>
      </c>
      <c r="P11" s="145">
        <v>0</v>
      </c>
      <c r="Q11" s="145">
        <v>0</v>
      </c>
      <c r="R11" s="146"/>
      <c r="S11" s="146" t="s">
        <v>191</v>
      </c>
      <c r="T11" s="147" t="s">
        <v>129</v>
      </c>
      <c r="U11" s="132">
        <v>1.0999999999999999E-2</v>
      </c>
      <c r="V11" s="132">
        <v>5.2799999999999993E-2</v>
      </c>
      <c r="W11" s="132"/>
      <c r="X11" s="132" t="s">
        <v>130</v>
      </c>
      <c r="Y11" s="132" t="s">
        <v>131</v>
      </c>
      <c r="Z11" s="126"/>
      <c r="AA11" s="126"/>
      <c r="AB11" s="126"/>
      <c r="AC11" s="126"/>
      <c r="AD11" s="126"/>
      <c r="AE11" s="126"/>
      <c r="AF11" s="126"/>
      <c r="AG11" s="126" t="s">
        <v>132</v>
      </c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</row>
    <row r="12" spans="1:60" outlineLevel="1" x14ac:dyDescent="0.2">
      <c r="A12" s="129"/>
      <c r="B12" s="130"/>
      <c r="C12" s="157" t="s">
        <v>517</v>
      </c>
      <c r="D12" s="133"/>
      <c r="E12" s="134">
        <v>4.8</v>
      </c>
      <c r="F12" s="132"/>
      <c r="G12" s="132"/>
      <c r="H12" s="132"/>
      <c r="I12" s="132"/>
      <c r="J12" s="132"/>
      <c r="K12" s="132"/>
      <c r="L12" s="132"/>
      <c r="M12" s="132"/>
      <c r="N12" s="131"/>
      <c r="O12" s="131"/>
      <c r="P12" s="131"/>
      <c r="Q12" s="131"/>
      <c r="R12" s="132"/>
      <c r="S12" s="132"/>
      <c r="T12" s="132"/>
      <c r="U12" s="132"/>
      <c r="V12" s="132"/>
      <c r="W12" s="132"/>
      <c r="X12" s="132"/>
      <c r="Y12" s="132"/>
      <c r="Z12" s="126"/>
      <c r="AA12" s="126"/>
      <c r="AB12" s="126"/>
      <c r="AC12" s="126"/>
      <c r="AD12" s="126"/>
      <c r="AE12" s="126"/>
      <c r="AF12" s="126"/>
      <c r="AG12" s="126" t="s">
        <v>134</v>
      </c>
      <c r="AH12" s="126">
        <v>0</v>
      </c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</row>
    <row r="13" spans="1:60" x14ac:dyDescent="0.2">
      <c r="A13" s="136" t="s">
        <v>124</v>
      </c>
      <c r="B13" s="137" t="s">
        <v>80</v>
      </c>
      <c r="C13" s="155" t="s">
        <v>81</v>
      </c>
      <c r="D13" s="138"/>
      <c r="E13" s="139"/>
      <c r="F13" s="140"/>
      <c r="G13" s="140">
        <f>G14</f>
        <v>0</v>
      </c>
      <c r="H13" s="140"/>
      <c r="I13" s="140">
        <v>3401.4</v>
      </c>
      <c r="J13" s="140"/>
      <c r="K13" s="140">
        <v>20148.599999999999</v>
      </c>
      <c r="L13" s="140"/>
      <c r="M13" s="140"/>
      <c r="N13" s="139"/>
      <c r="O13" s="139"/>
      <c r="P13" s="139"/>
      <c r="Q13" s="139"/>
      <c r="R13" s="140"/>
      <c r="S13" s="140"/>
      <c r="T13" s="141"/>
      <c r="U13" s="135"/>
      <c r="V13" s="135"/>
      <c r="W13" s="135"/>
      <c r="X13" s="135"/>
      <c r="Y13" s="135"/>
      <c r="AG13" t="s">
        <v>125</v>
      </c>
    </row>
    <row r="14" spans="1:60" x14ac:dyDescent="0.2">
      <c r="A14" s="148">
        <v>3</v>
      </c>
      <c r="B14" s="149" t="s">
        <v>525</v>
      </c>
      <c r="C14" s="158" t="s">
        <v>526</v>
      </c>
      <c r="D14" s="150" t="s">
        <v>128</v>
      </c>
      <c r="E14" s="151">
        <v>60</v>
      </c>
      <c r="F14" s="152"/>
      <c r="G14" s="146">
        <f>E14*F14</f>
        <v>0</v>
      </c>
      <c r="H14" s="152">
        <v>56.69</v>
      </c>
      <c r="I14" s="152">
        <v>3401.3999999999996</v>
      </c>
      <c r="J14" s="152">
        <v>335.81</v>
      </c>
      <c r="K14" s="152">
        <v>20148.599999999999</v>
      </c>
      <c r="L14" s="152">
        <v>21</v>
      </c>
      <c r="M14" s="152">
        <v>28495.5</v>
      </c>
      <c r="N14" s="151">
        <v>0.22500000000000001</v>
      </c>
      <c r="O14" s="151">
        <v>13.5</v>
      </c>
      <c r="P14" s="151">
        <v>0</v>
      </c>
      <c r="Q14" s="151">
        <v>0</v>
      </c>
      <c r="R14" s="152"/>
      <c r="S14" s="152" t="s">
        <v>129</v>
      </c>
      <c r="T14" s="153" t="s">
        <v>129</v>
      </c>
      <c r="U14" s="132">
        <v>0.48</v>
      </c>
      <c r="V14" s="132">
        <v>28.799999999999997</v>
      </c>
      <c r="W14" s="132"/>
      <c r="X14" s="132" t="s">
        <v>130</v>
      </c>
      <c r="Y14" s="132" t="s">
        <v>131</v>
      </c>
      <c r="Z14" s="126"/>
      <c r="AA14" s="126"/>
      <c r="AB14" s="126"/>
      <c r="AC14" s="126"/>
      <c r="AD14" s="126"/>
      <c r="AE14" s="126"/>
      <c r="AF14" s="126"/>
      <c r="AG14" s="126" t="s">
        <v>132</v>
      </c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</row>
    <row r="15" spans="1:60" x14ac:dyDescent="0.2">
      <c r="A15" s="136" t="s">
        <v>124</v>
      </c>
      <c r="B15" s="137" t="s">
        <v>88</v>
      </c>
      <c r="C15" s="155" t="s">
        <v>89</v>
      </c>
      <c r="D15" s="138"/>
      <c r="E15" s="139"/>
      <c r="F15" s="140"/>
      <c r="G15" s="140">
        <f>G16</f>
        <v>0</v>
      </c>
      <c r="H15" s="140"/>
      <c r="I15" s="140">
        <v>0</v>
      </c>
      <c r="J15" s="140"/>
      <c r="K15" s="140">
        <v>4353.75</v>
      </c>
      <c r="L15" s="140"/>
      <c r="M15" s="140"/>
      <c r="N15" s="139"/>
      <c r="O15" s="139"/>
      <c r="P15" s="139"/>
      <c r="Q15" s="139"/>
      <c r="R15" s="140"/>
      <c r="S15" s="140"/>
      <c r="T15" s="141"/>
      <c r="U15" s="135"/>
      <c r="V15" s="135"/>
      <c r="W15" s="135"/>
      <c r="X15" s="135"/>
      <c r="Y15" s="135"/>
      <c r="AG15" t="s">
        <v>125</v>
      </c>
    </row>
    <row r="16" spans="1:60" x14ac:dyDescent="0.2">
      <c r="A16" s="148">
        <v>4</v>
      </c>
      <c r="B16" s="149" t="s">
        <v>527</v>
      </c>
      <c r="C16" s="158" t="s">
        <v>528</v>
      </c>
      <c r="D16" s="150" t="s">
        <v>152</v>
      </c>
      <c r="E16" s="151">
        <v>13.5</v>
      </c>
      <c r="F16" s="152"/>
      <c r="G16" s="146">
        <f>E16*F16</f>
        <v>0</v>
      </c>
      <c r="H16" s="152">
        <v>0</v>
      </c>
      <c r="I16" s="152">
        <v>0</v>
      </c>
      <c r="J16" s="152">
        <v>322.5</v>
      </c>
      <c r="K16" s="152">
        <v>4353.75</v>
      </c>
      <c r="L16" s="152">
        <v>21</v>
      </c>
      <c r="M16" s="152">
        <v>5268.0375000000004</v>
      </c>
      <c r="N16" s="151">
        <v>0</v>
      </c>
      <c r="O16" s="151">
        <v>0</v>
      </c>
      <c r="P16" s="151">
        <v>0</v>
      </c>
      <c r="Q16" s="151">
        <v>0</v>
      </c>
      <c r="R16" s="152"/>
      <c r="S16" s="152" t="s">
        <v>129</v>
      </c>
      <c r="T16" s="153" t="s">
        <v>129</v>
      </c>
      <c r="U16" s="132">
        <v>0.39</v>
      </c>
      <c r="V16" s="132">
        <v>5.2650000000000006</v>
      </c>
      <c r="W16" s="132"/>
      <c r="X16" s="132" t="s">
        <v>433</v>
      </c>
      <c r="Y16" s="132" t="s">
        <v>131</v>
      </c>
      <c r="Z16" s="126"/>
      <c r="AA16" s="126"/>
      <c r="AB16" s="126"/>
      <c r="AC16" s="126"/>
      <c r="AD16" s="126"/>
      <c r="AE16" s="126"/>
      <c r="AF16" s="126"/>
      <c r="AG16" s="126" t="s">
        <v>434</v>
      </c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</row>
    <row r="17" spans="1:60" x14ac:dyDescent="0.2">
      <c r="A17" s="136" t="s">
        <v>124</v>
      </c>
      <c r="B17" s="137" t="s">
        <v>96</v>
      </c>
      <c r="C17" s="155" t="s">
        <v>29</v>
      </c>
      <c r="D17" s="138"/>
      <c r="E17" s="139"/>
      <c r="F17" s="140"/>
      <c r="G17" s="140">
        <f>G18</f>
        <v>0</v>
      </c>
      <c r="H17" s="140"/>
      <c r="I17" s="140">
        <v>0</v>
      </c>
      <c r="J17" s="140"/>
      <c r="K17" s="140">
        <v>291.14</v>
      </c>
      <c r="L17" s="140"/>
      <c r="M17" s="140"/>
      <c r="N17" s="139"/>
      <c r="O17" s="139"/>
      <c r="P17" s="139"/>
      <c r="Q17" s="139"/>
      <c r="R17" s="140"/>
      <c r="S17" s="140"/>
      <c r="T17" s="141"/>
      <c r="U17" s="135"/>
      <c r="V17" s="135"/>
      <c r="W17" s="135"/>
      <c r="X17" s="135"/>
      <c r="Y17" s="135"/>
      <c r="AG17" t="s">
        <v>125</v>
      </c>
    </row>
    <row r="18" spans="1:60" x14ac:dyDescent="0.2">
      <c r="A18" s="142">
        <v>5</v>
      </c>
      <c r="B18" s="143" t="s">
        <v>180</v>
      </c>
      <c r="C18" s="156" t="s">
        <v>181</v>
      </c>
      <c r="D18" s="144" t="s">
        <v>182</v>
      </c>
      <c r="E18" s="145">
        <v>1</v>
      </c>
      <c r="F18" s="146"/>
      <c r="G18" s="146">
        <f>E18*F18</f>
        <v>0</v>
      </c>
      <c r="H18" s="146">
        <v>0</v>
      </c>
      <c r="I18" s="146">
        <v>0</v>
      </c>
      <c r="J18" s="146">
        <v>291.14</v>
      </c>
      <c r="K18" s="146">
        <v>291.14</v>
      </c>
      <c r="L18" s="146">
        <v>21</v>
      </c>
      <c r="M18" s="146">
        <v>352.27940000000001</v>
      </c>
      <c r="N18" s="145">
        <v>0</v>
      </c>
      <c r="O18" s="145">
        <v>0</v>
      </c>
      <c r="P18" s="145">
        <v>0</v>
      </c>
      <c r="Q18" s="145">
        <v>0</v>
      </c>
      <c r="R18" s="146"/>
      <c r="S18" s="146" t="s">
        <v>129</v>
      </c>
      <c r="T18" s="147" t="s">
        <v>183</v>
      </c>
      <c r="U18" s="132">
        <v>0</v>
      </c>
      <c r="V18" s="132">
        <v>0</v>
      </c>
      <c r="W18" s="132"/>
      <c r="X18" s="132" t="s">
        <v>184</v>
      </c>
      <c r="Y18" s="132" t="s">
        <v>131</v>
      </c>
      <c r="Z18" s="126"/>
      <c r="AA18" s="126"/>
      <c r="AB18" s="126"/>
      <c r="AC18" s="126"/>
      <c r="AD18" s="126"/>
      <c r="AE18" s="126"/>
      <c r="AF18" s="126"/>
      <c r="AG18" s="126" t="s">
        <v>185</v>
      </c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</row>
    <row r="19" spans="1:60" outlineLevel="1" x14ac:dyDescent="0.2">
      <c r="A19" s="129"/>
      <c r="B19" s="130"/>
      <c r="C19" s="216" t="s">
        <v>186</v>
      </c>
      <c r="D19" s="217"/>
      <c r="E19" s="217"/>
      <c r="F19" s="217"/>
      <c r="G19" s="217"/>
      <c r="H19" s="132"/>
      <c r="I19" s="132"/>
      <c r="J19" s="132"/>
      <c r="K19" s="132"/>
      <c r="L19" s="132"/>
      <c r="M19" s="132"/>
      <c r="N19" s="131"/>
      <c r="O19" s="131"/>
      <c r="P19" s="131"/>
      <c r="Q19" s="131"/>
      <c r="R19" s="132"/>
      <c r="S19" s="132"/>
      <c r="T19" s="132"/>
      <c r="U19" s="132"/>
      <c r="V19" s="132"/>
      <c r="W19" s="132"/>
      <c r="X19" s="132"/>
      <c r="Y19" s="132"/>
      <c r="Z19" s="126"/>
      <c r="AA19" s="126"/>
      <c r="AB19" s="126"/>
      <c r="AC19" s="126"/>
      <c r="AD19" s="126"/>
      <c r="AE19" s="126"/>
      <c r="AF19" s="126"/>
      <c r="AG19" s="126" t="s">
        <v>172</v>
      </c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</row>
    <row r="20" spans="1:60" x14ac:dyDescent="0.2">
      <c r="A20" s="3"/>
      <c r="B20" s="4"/>
      <c r="C20" s="159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v>12</v>
      </c>
      <c r="AF20">
        <v>21</v>
      </c>
      <c r="AG20" t="s">
        <v>110</v>
      </c>
    </row>
    <row r="21" spans="1:60" x14ac:dyDescent="0.2">
      <c r="C21" s="160"/>
      <c r="D21" s="10"/>
      <c r="AG21" t="s">
        <v>187</v>
      </c>
    </row>
    <row r="22" spans="1:60" x14ac:dyDescent="0.2">
      <c r="B22" s="115" t="s">
        <v>529</v>
      </c>
      <c r="D22" s="10"/>
      <c r="G22" s="161">
        <f>G8+G13+G15+G17</f>
        <v>0</v>
      </c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5">
    <mergeCell ref="A1:G1"/>
    <mergeCell ref="C2:G2"/>
    <mergeCell ref="C3:G3"/>
    <mergeCell ref="C4:G4"/>
    <mergeCell ref="C19:G1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51"/>
  <sheetViews>
    <sheetView showGridLines="0" tabSelected="1" topLeftCell="B1" zoomScaleNormal="100" zoomScaleSheetLayoutView="75" workbookViewId="0">
      <selection activeCell="G48" sqref="G4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163" t="s">
        <v>4</v>
      </c>
      <c r="C1" s="164"/>
      <c r="D1" s="164"/>
      <c r="E1" s="164"/>
      <c r="F1" s="164"/>
      <c r="G1" s="164"/>
      <c r="H1" s="164"/>
      <c r="I1" s="164"/>
      <c r="J1" s="165"/>
    </row>
    <row r="2" spans="1:15" ht="36" customHeight="1" x14ac:dyDescent="0.2">
      <c r="A2" s="2"/>
      <c r="B2" s="76" t="s">
        <v>24</v>
      </c>
      <c r="C2" s="77"/>
      <c r="D2" s="78" t="s">
        <v>43</v>
      </c>
      <c r="E2" s="172" t="s">
        <v>44</v>
      </c>
      <c r="F2" s="173"/>
      <c r="G2" s="173"/>
      <c r="H2" s="173"/>
      <c r="I2" s="173"/>
      <c r="J2" s="174"/>
      <c r="O2" s="1"/>
    </row>
    <row r="3" spans="1:15" ht="27" hidden="1" customHeight="1" x14ac:dyDescent="0.2">
      <c r="A3" s="2"/>
      <c r="B3" s="79"/>
      <c r="C3" s="77"/>
      <c r="D3" s="80"/>
      <c r="E3" s="175"/>
      <c r="F3" s="176"/>
      <c r="G3" s="176"/>
      <c r="H3" s="176"/>
      <c r="I3" s="176"/>
      <c r="J3" s="177"/>
    </row>
    <row r="4" spans="1:15" ht="23.25" customHeight="1" x14ac:dyDescent="0.2">
      <c r="A4" s="2"/>
      <c r="B4" s="81"/>
      <c r="C4" s="82"/>
      <c r="D4" s="83"/>
      <c r="E4" s="185"/>
      <c r="F4" s="185"/>
      <c r="G4" s="185"/>
      <c r="H4" s="185"/>
      <c r="I4" s="185"/>
      <c r="J4" s="186"/>
    </row>
    <row r="5" spans="1:15" ht="24" customHeight="1" x14ac:dyDescent="0.2">
      <c r="A5" s="2"/>
      <c r="B5" s="31" t="s">
        <v>23</v>
      </c>
      <c r="D5" s="189"/>
      <c r="E5" s="190"/>
      <c r="F5" s="190"/>
      <c r="G5" s="190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191"/>
      <c r="E6" s="192"/>
      <c r="F6" s="192"/>
      <c r="G6" s="192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193"/>
      <c r="F7" s="194"/>
      <c r="G7" s="194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79"/>
      <c r="E11" s="179"/>
      <c r="F11" s="179"/>
      <c r="G11" s="179"/>
      <c r="H11" s="18" t="s">
        <v>42</v>
      </c>
      <c r="I11" s="22"/>
      <c r="J11" s="8"/>
    </row>
    <row r="12" spans="1:15" ht="15.75" customHeight="1" x14ac:dyDescent="0.2">
      <c r="A12" s="2"/>
      <c r="B12" s="28"/>
      <c r="C12" s="55"/>
      <c r="D12" s="184"/>
      <c r="E12" s="184"/>
      <c r="F12" s="184"/>
      <c r="G12" s="184"/>
      <c r="H12" s="18" t="s">
        <v>36</v>
      </c>
      <c r="I12" s="22"/>
      <c r="J12" s="8"/>
    </row>
    <row r="13" spans="1:15" ht="15.75" customHeight="1" x14ac:dyDescent="0.2">
      <c r="A13" s="2"/>
      <c r="B13" s="29"/>
      <c r="C13" s="56"/>
      <c r="D13" s="53"/>
      <c r="E13" s="187"/>
      <c r="F13" s="188"/>
      <c r="G13" s="188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178"/>
      <c r="F15" s="178"/>
      <c r="G15" s="180"/>
      <c r="H15" s="180"/>
      <c r="I15" s="180" t="s">
        <v>31</v>
      </c>
      <c r="J15" s="181"/>
    </row>
    <row r="16" spans="1:15" ht="23.25" customHeight="1" x14ac:dyDescent="0.2">
      <c r="A16" s="117" t="s">
        <v>26</v>
      </c>
      <c r="B16" s="38" t="s">
        <v>26</v>
      </c>
      <c r="C16" s="62"/>
      <c r="D16" s="63"/>
      <c r="E16" s="169"/>
      <c r="F16" s="170"/>
      <c r="G16" s="169"/>
      <c r="H16" s="170"/>
      <c r="I16" s="169"/>
      <c r="J16" s="171"/>
    </row>
    <row r="17" spans="1:10" ht="23.25" customHeight="1" x14ac:dyDescent="0.2">
      <c r="A17" s="117" t="s">
        <v>27</v>
      </c>
      <c r="B17" s="38" t="s">
        <v>27</v>
      </c>
      <c r="C17" s="62"/>
      <c r="D17" s="63"/>
      <c r="E17" s="169"/>
      <c r="F17" s="170"/>
      <c r="G17" s="169"/>
      <c r="H17" s="170"/>
      <c r="I17" s="169"/>
      <c r="J17" s="171"/>
    </row>
    <row r="18" spans="1:10" ht="23.25" customHeight="1" x14ac:dyDescent="0.2">
      <c r="A18" s="117" t="s">
        <v>28</v>
      </c>
      <c r="B18" s="38" t="s">
        <v>28</v>
      </c>
      <c r="C18" s="62"/>
      <c r="D18" s="63"/>
      <c r="E18" s="169"/>
      <c r="F18" s="170"/>
      <c r="G18" s="169"/>
      <c r="H18" s="170"/>
      <c r="I18" s="169"/>
      <c r="J18" s="171"/>
    </row>
    <row r="19" spans="1:10" ht="23.25" customHeight="1" x14ac:dyDescent="0.2">
      <c r="A19" s="117" t="s">
        <v>96</v>
      </c>
      <c r="B19" s="38" t="s">
        <v>29</v>
      </c>
      <c r="C19" s="62"/>
      <c r="D19" s="63"/>
      <c r="E19" s="169"/>
      <c r="F19" s="170"/>
      <c r="G19" s="169"/>
      <c r="H19" s="170"/>
      <c r="I19" s="169"/>
      <c r="J19" s="171"/>
    </row>
    <row r="20" spans="1:10" ht="23.25" customHeight="1" x14ac:dyDescent="0.2">
      <c r="A20" s="117" t="s">
        <v>97</v>
      </c>
      <c r="B20" s="38" t="s">
        <v>30</v>
      </c>
      <c r="C20" s="62"/>
      <c r="D20" s="63"/>
      <c r="E20" s="169"/>
      <c r="F20" s="170"/>
      <c r="G20" s="169"/>
      <c r="H20" s="170"/>
      <c r="I20" s="169"/>
      <c r="J20" s="171"/>
    </row>
    <row r="21" spans="1:10" ht="23.25" customHeight="1" x14ac:dyDescent="0.2">
      <c r="A21" s="2"/>
      <c r="B21" s="48" t="s">
        <v>31</v>
      </c>
      <c r="C21" s="64"/>
      <c r="D21" s="65"/>
      <c r="E21" s="182"/>
      <c r="F21" s="183"/>
      <c r="G21" s="182"/>
      <c r="H21" s="183"/>
      <c r="I21" s="182"/>
      <c r="J21" s="197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13</v>
      </c>
      <c r="C23" s="62"/>
      <c r="D23" s="63"/>
      <c r="E23" s="67">
        <v>12</v>
      </c>
      <c r="F23" s="39" t="s">
        <v>0</v>
      </c>
      <c r="G23" s="195">
        <v>0</v>
      </c>
      <c r="H23" s="196"/>
      <c r="I23" s="196"/>
      <c r="J23" s="40" t="str">
        <f t="shared" ref="J23:J28" si="0">Mena</f>
        <v>CZK</v>
      </c>
    </row>
    <row r="24" spans="1:10" ht="23.25" customHeight="1" x14ac:dyDescent="0.2">
      <c r="A24" s="2"/>
      <c r="B24" s="38" t="s">
        <v>14</v>
      </c>
      <c r="C24" s="62"/>
      <c r="D24" s="63"/>
      <c r="E24" s="67">
        <f>SazbaDPH1</f>
        <v>12</v>
      </c>
      <c r="F24" s="39" t="s">
        <v>0</v>
      </c>
      <c r="G24" s="201">
        <v>0</v>
      </c>
      <c r="H24" s="202"/>
      <c r="I24" s="202"/>
      <c r="J24" s="40" t="str">
        <f t="shared" si="0"/>
        <v>CZK</v>
      </c>
    </row>
    <row r="25" spans="1:10" ht="23.25" customHeight="1" x14ac:dyDescent="0.2">
      <c r="A25" s="2"/>
      <c r="B25" s="38" t="s">
        <v>15</v>
      </c>
      <c r="C25" s="62"/>
      <c r="D25" s="63"/>
      <c r="E25" s="67">
        <v>21</v>
      </c>
      <c r="F25" s="39" t="s">
        <v>0</v>
      </c>
      <c r="G25" s="195">
        <f>ZakladDPHZaklVypocet</f>
        <v>0</v>
      </c>
      <c r="H25" s="196"/>
      <c r="I25" s="196"/>
      <c r="J25" s="40" t="str">
        <f t="shared" si="0"/>
        <v>CZK</v>
      </c>
    </row>
    <row r="26" spans="1:10" ht="23.25" customHeight="1" x14ac:dyDescent="0.2">
      <c r="A26" s="2"/>
      <c r="B26" s="32" t="s">
        <v>16</v>
      </c>
      <c r="C26" s="68"/>
      <c r="D26" s="54"/>
      <c r="E26" s="69">
        <f>SazbaDPH2</f>
        <v>21</v>
      </c>
      <c r="F26" s="30" t="s">
        <v>0</v>
      </c>
      <c r="G26" s="166">
        <f>ZakladDPHZakl*0.21</f>
        <v>0</v>
      </c>
      <c r="H26" s="167"/>
      <c r="I26" s="167"/>
      <c r="J26" s="37" t="str">
        <f t="shared" si="0"/>
        <v>CZK</v>
      </c>
    </row>
    <row r="27" spans="1:10" ht="23.25" customHeight="1" thickBot="1" x14ac:dyDescent="0.25">
      <c r="A27" s="2"/>
      <c r="B27" s="31" t="s">
        <v>5</v>
      </c>
      <c r="C27" s="70"/>
      <c r="D27" s="71"/>
      <c r="E27" s="70"/>
      <c r="F27" s="16"/>
      <c r="G27" s="168"/>
      <c r="H27" s="168"/>
      <c r="I27" s="168"/>
      <c r="J27" s="41" t="str">
        <f t="shared" si="0"/>
        <v>CZK</v>
      </c>
    </row>
    <row r="28" spans="1:10" ht="27.75" hidden="1" customHeight="1" thickBot="1" x14ac:dyDescent="0.25">
      <c r="A28" s="2"/>
      <c r="B28" s="107" t="s">
        <v>25</v>
      </c>
      <c r="C28" s="108"/>
      <c r="D28" s="108"/>
      <c r="E28" s="109"/>
      <c r="F28" s="110"/>
      <c r="G28" s="203">
        <v>3609054.41</v>
      </c>
      <c r="H28" s="204"/>
      <c r="I28" s="204"/>
      <c r="J28" s="111" t="str">
        <f t="shared" si="0"/>
        <v>CZK</v>
      </c>
    </row>
    <row r="29" spans="1:10" ht="27.75" customHeight="1" thickBot="1" x14ac:dyDescent="0.25">
      <c r="A29" s="2"/>
      <c r="B29" s="107" t="s">
        <v>37</v>
      </c>
      <c r="C29" s="112"/>
      <c r="D29" s="112"/>
      <c r="E29" s="112"/>
      <c r="F29" s="113"/>
      <c r="G29" s="203">
        <f>ZakladDPHZakl+DPHZakl</f>
        <v>0</v>
      </c>
      <c r="H29" s="203"/>
      <c r="I29" s="203"/>
      <c r="J29" s="114" t="s">
        <v>64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05"/>
      <c r="E34" s="206"/>
      <c r="G34" s="207"/>
      <c r="H34" s="208"/>
      <c r="I34" s="208"/>
      <c r="J34" s="25"/>
    </row>
    <row r="35" spans="1:10" ht="12.75" customHeight="1" x14ac:dyDescent="0.2">
      <c r="A35" s="2"/>
      <c r="B35" s="2"/>
      <c r="D35" s="200" t="s">
        <v>2</v>
      </c>
      <c r="E35" s="200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6" t="s">
        <v>17</v>
      </c>
      <c r="C37" s="87"/>
      <c r="D37" s="87"/>
      <c r="E37" s="87"/>
      <c r="F37" s="88"/>
      <c r="G37" s="88"/>
      <c r="H37" s="88"/>
      <c r="I37" s="88"/>
      <c r="J37" s="89"/>
    </row>
    <row r="38" spans="1:10" ht="25.5" customHeight="1" x14ac:dyDescent="0.2">
      <c r="A38" s="85" t="s">
        <v>39</v>
      </c>
      <c r="B38" s="90" t="s">
        <v>18</v>
      </c>
      <c r="C38" s="91" t="s">
        <v>6</v>
      </c>
      <c r="D38" s="91"/>
      <c r="E38" s="91"/>
      <c r="F38" s="92" t="str">
        <f>B23</f>
        <v>Základ pro sníženou DPH</v>
      </c>
      <c r="G38" s="92" t="str">
        <f>B25</f>
        <v>Základ pro základní DPH</v>
      </c>
      <c r="H38" s="93" t="s">
        <v>19</v>
      </c>
      <c r="I38" s="93" t="s">
        <v>1</v>
      </c>
      <c r="J38" s="94" t="s">
        <v>0</v>
      </c>
    </row>
    <row r="39" spans="1:10" ht="25.5" hidden="1" customHeight="1" x14ac:dyDescent="0.2">
      <c r="A39" s="85">
        <v>1</v>
      </c>
      <c r="B39" s="95" t="s">
        <v>45</v>
      </c>
      <c r="C39" s="198"/>
      <c r="D39" s="198"/>
      <c r="E39" s="198"/>
      <c r="F39" s="96">
        <v>0</v>
      </c>
      <c r="G39" s="97">
        <v>3609054.41</v>
      </c>
      <c r="H39" s="98">
        <v>757901.43</v>
      </c>
      <c r="I39" s="98">
        <v>4366955.84</v>
      </c>
      <c r="J39" s="99" t="str">
        <f t="shared" ref="J39:J47" si="1">IF(CenaCelkemVypocet=0,"",I39/CenaCelkemVypocet*100)</f>
        <v/>
      </c>
    </row>
    <row r="40" spans="1:10" ht="25.5" customHeight="1" x14ac:dyDescent="0.2">
      <c r="A40" s="85">
        <v>2</v>
      </c>
      <c r="B40" s="100" t="s">
        <v>46</v>
      </c>
      <c r="C40" s="199" t="s">
        <v>47</v>
      </c>
      <c r="D40" s="199"/>
      <c r="E40" s="199"/>
      <c r="F40" s="101">
        <v>0</v>
      </c>
      <c r="G40" s="102">
        <f>'SO01 SO01 Pol'!G51</f>
        <v>0</v>
      </c>
      <c r="H40" s="102">
        <f>G40*0.21</f>
        <v>0</v>
      </c>
      <c r="I40" s="102">
        <f>G40+H40</f>
        <v>0</v>
      </c>
      <c r="J40" s="103" t="str">
        <f t="shared" si="1"/>
        <v/>
      </c>
    </row>
    <row r="41" spans="1:10" ht="25.5" customHeight="1" x14ac:dyDescent="0.2">
      <c r="A41" s="85">
        <v>2</v>
      </c>
      <c r="B41" s="100" t="s">
        <v>48</v>
      </c>
      <c r="C41" s="199" t="s">
        <v>49</v>
      </c>
      <c r="D41" s="199"/>
      <c r="E41" s="199"/>
      <c r="F41" s="101">
        <v>0</v>
      </c>
      <c r="G41" s="102">
        <f>'SO02 SO02 Pol'!G97</f>
        <v>0</v>
      </c>
      <c r="H41" s="102">
        <f t="shared" ref="H41:H47" si="2">G41*0.21</f>
        <v>0</v>
      </c>
      <c r="I41" s="102">
        <f t="shared" ref="I41:I47" si="3">G41+H41</f>
        <v>0</v>
      </c>
      <c r="J41" s="103" t="str">
        <f t="shared" si="1"/>
        <v/>
      </c>
    </row>
    <row r="42" spans="1:10" ht="25.5" customHeight="1" x14ac:dyDescent="0.2">
      <c r="A42" s="85">
        <v>2</v>
      </c>
      <c r="B42" s="100" t="s">
        <v>50</v>
      </c>
      <c r="C42" s="199" t="s">
        <v>51</v>
      </c>
      <c r="D42" s="199"/>
      <c r="E42" s="199"/>
      <c r="F42" s="101">
        <v>0</v>
      </c>
      <c r="G42" s="102">
        <f>'SO03 SO03 Pol'!G91</f>
        <v>0</v>
      </c>
      <c r="H42" s="102">
        <f t="shared" si="2"/>
        <v>0</v>
      </c>
      <c r="I42" s="102">
        <f t="shared" si="3"/>
        <v>0</v>
      </c>
      <c r="J42" s="103" t="str">
        <f t="shared" si="1"/>
        <v/>
      </c>
    </row>
    <row r="43" spans="1:10" ht="25.5" customHeight="1" x14ac:dyDescent="0.2">
      <c r="A43" s="85">
        <v>2</v>
      </c>
      <c r="B43" s="100" t="s">
        <v>52</v>
      </c>
      <c r="C43" s="199" t="s">
        <v>53</v>
      </c>
      <c r="D43" s="199"/>
      <c r="E43" s="199"/>
      <c r="F43" s="101">
        <v>0</v>
      </c>
      <c r="G43" s="102">
        <f>'SO04 SO04 Pol'!G47</f>
        <v>0</v>
      </c>
      <c r="H43" s="102">
        <f t="shared" si="2"/>
        <v>0</v>
      </c>
      <c r="I43" s="102">
        <f t="shared" si="3"/>
        <v>0</v>
      </c>
      <c r="J43" s="103" t="str">
        <f t="shared" si="1"/>
        <v/>
      </c>
    </row>
    <row r="44" spans="1:10" ht="25.5" customHeight="1" x14ac:dyDescent="0.2">
      <c r="A44" s="85">
        <v>2</v>
      </c>
      <c r="B44" s="100" t="s">
        <v>54</v>
      </c>
      <c r="C44" s="199" t="s">
        <v>55</v>
      </c>
      <c r="D44" s="199"/>
      <c r="E44" s="199"/>
      <c r="F44" s="101">
        <v>0</v>
      </c>
      <c r="G44" s="102">
        <f>'SO05 2 Pol'!G28</f>
        <v>0</v>
      </c>
      <c r="H44" s="102">
        <f t="shared" si="2"/>
        <v>0</v>
      </c>
      <c r="I44" s="102">
        <f t="shared" si="3"/>
        <v>0</v>
      </c>
      <c r="J44" s="103" t="str">
        <f t="shared" si="1"/>
        <v/>
      </c>
    </row>
    <row r="45" spans="1:10" ht="25.5" customHeight="1" x14ac:dyDescent="0.2">
      <c r="A45" s="85">
        <v>2</v>
      </c>
      <c r="B45" s="100" t="s">
        <v>57</v>
      </c>
      <c r="C45" s="199" t="s">
        <v>58</v>
      </c>
      <c r="D45" s="199"/>
      <c r="E45" s="199"/>
      <c r="F45" s="101">
        <v>0</v>
      </c>
      <c r="G45" s="102">
        <f>'SO06 SO06 Pol'!G25</f>
        <v>0</v>
      </c>
      <c r="H45" s="102">
        <f t="shared" si="2"/>
        <v>0</v>
      </c>
      <c r="I45" s="102">
        <f t="shared" si="3"/>
        <v>0</v>
      </c>
      <c r="J45" s="103" t="str">
        <f t="shared" si="1"/>
        <v/>
      </c>
    </row>
    <row r="46" spans="1:10" ht="25.5" customHeight="1" x14ac:dyDescent="0.2">
      <c r="A46" s="85">
        <v>2</v>
      </c>
      <c r="B46" s="100" t="s">
        <v>59</v>
      </c>
      <c r="C46" s="199" t="s">
        <v>60</v>
      </c>
      <c r="D46" s="199"/>
      <c r="E46" s="199"/>
      <c r="F46" s="101">
        <v>0</v>
      </c>
      <c r="G46" s="102">
        <f>'SO07 SO07 Pol'!G31</f>
        <v>0</v>
      </c>
      <c r="H46" s="102">
        <f t="shared" si="2"/>
        <v>0</v>
      </c>
      <c r="I46" s="102">
        <f t="shared" si="3"/>
        <v>0</v>
      </c>
      <c r="J46" s="103" t="str">
        <f t="shared" si="1"/>
        <v/>
      </c>
    </row>
    <row r="47" spans="1:10" ht="25.5" customHeight="1" x14ac:dyDescent="0.2">
      <c r="A47" s="85">
        <v>2</v>
      </c>
      <c r="B47" s="100" t="s">
        <v>61</v>
      </c>
      <c r="C47" s="199" t="s">
        <v>62</v>
      </c>
      <c r="D47" s="199"/>
      <c r="E47" s="199"/>
      <c r="F47" s="101">
        <v>0</v>
      </c>
      <c r="G47" s="102">
        <f>'SO08 SO08 Pol'!G22</f>
        <v>0</v>
      </c>
      <c r="H47" s="102">
        <f t="shared" si="2"/>
        <v>0</v>
      </c>
      <c r="I47" s="102">
        <f t="shared" si="3"/>
        <v>0</v>
      </c>
      <c r="J47" s="103" t="str">
        <f t="shared" si="1"/>
        <v/>
      </c>
    </row>
    <row r="48" spans="1:10" ht="25.5" customHeight="1" x14ac:dyDescent="0.2">
      <c r="A48" s="85"/>
      <c r="B48" s="209" t="s">
        <v>63</v>
      </c>
      <c r="C48" s="210"/>
      <c r="D48" s="210"/>
      <c r="E48" s="211"/>
      <c r="F48" s="104">
        <f>SUMIF(A39:A47,"=1",F39:F47)</f>
        <v>0</v>
      </c>
      <c r="G48" s="105">
        <f>G40+G41+G42+G43+G44+G45+G46+G47</f>
        <v>0</v>
      </c>
      <c r="H48" s="105">
        <f>H40+H41+H42+H43+H44+H45+H46+H47</f>
        <v>0</v>
      </c>
      <c r="I48" s="105">
        <f>I40+I41+I42+I43+I44+I45+I46+I47</f>
        <v>0</v>
      </c>
      <c r="J48" s="106">
        <f>SUMIF(A39:A47,"=1",J39:J47)</f>
        <v>0</v>
      </c>
    </row>
    <row r="50" spans="6:10" x14ac:dyDescent="0.2">
      <c r="F50" s="84"/>
      <c r="G50" s="84"/>
      <c r="H50" s="84"/>
      <c r="I50" s="84"/>
      <c r="J50" s="116"/>
    </row>
    <row r="51" spans="6:10" x14ac:dyDescent="0.2">
      <c r="F51" s="84"/>
      <c r="G51" s="84"/>
      <c r="H51" s="84"/>
      <c r="I51" s="84"/>
      <c r="J51" s="116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1">
    <mergeCell ref="C47:E47"/>
    <mergeCell ref="B48:E48"/>
    <mergeCell ref="C45:E45"/>
    <mergeCell ref="C46:E46"/>
    <mergeCell ref="C42:E42"/>
    <mergeCell ref="C43:E43"/>
    <mergeCell ref="C44:E44"/>
    <mergeCell ref="C39:E39"/>
    <mergeCell ref="C40:E40"/>
    <mergeCell ref="C41:E41"/>
    <mergeCell ref="D35:E35"/>
    <mergeCell ref="G24:I24"/>
    <mergeCell ref="G29:I29"/>
    <mergeCell ref="G25:I25"/>
    <mergeCell ref="G28:I28"/>
    <mergeCell ref="D34:E34"/>
    <mergeCell ref="G34:I34"/>
    <mergeCell ref="G23:I23"/>
    <mergeCell ref="E19:F19"/>
    <mergeCell ref="E20:F20"/>
    <mergeCell ref="I20:J20"/>
    <mergeCell ref="I21:J21"/>
    <mergeCell ref="G19:H19"/>
    <mergeCell ref="G20:H20"/>
    <mergeCell ref="I19:J19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12" t="s">
        <v>7</v>
      </c>
      <c r="B1" s="212"/>
      <c r="C1" s="213"/>
      <c r="D1" s="212"/>
      <c r="E1" s="212"/>
      <c r="F1" s="212"/>
      <c r="G1" s="212"/>
    </row>
    <row r="2" spans="1:7" ht="24.95" customHeight="1" x14ac:dyDescent="0.2">
      <c r="A2" s="50" t="s">
        <v>8</v>
      </c>
      <c r="B2" s="49"/>
      <c r="C2" s="214"/>
      <c r="D2" s="214"/>
      <c r="E2" s="214"/>
      <c r="F2" s="214"/>
      <c r="G2" s="215"/>
    </row>
    <row r="3" spans="1:7" ht="24.95" customHeight="1" x14ac:dyDescent="0.2">
      <c r="A3" s="50" t="s">
        <v>9</v>
      </c>
      <c r="B3" s="49"/>
      <c r="C3" s="214"/>
      <c r="D3" s="214"/>
      <c r="E3" s="214"/>
      <c r="F3" s="214"/>
      <c r="G3" s="215"/>
    </row>
    <row r="4" spans="1:7" ht="24.95" customHeight="1" x14ac:dyDescent="0.2">
      <c r="A4" s="50" t="s">
        <v>10</v>
      </c>
      <c r="B4" s="49"/>
      <c r="C4" s="214"/>
      <c r="D4" s="214"/>
      <c r="E4" s="214"/>
      <c r="F4" s="214"/>
      <c r="G4" s="215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40" sqref="F9:F40"/>
    </sheetView>
  </sheetViews>
  <sheetFormatPr defaultRowHeight="12.75" outlineLevelRow="2" x14ac:dyDescent="0.2"/>
  <cols>
    <col min="1" max="1" width="3.42578125" customWidth="1"/>
    <col min="2" max="2" width="12.5703125" style="115" customWidth="1"/>
    <col min="3" max="3" width="38.28515625" style="11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18" t="s">
        <v>7</v>
      </c>
      <c r="B1" s="218"/>
      <c r="C1" s="218"/>
      <c r="D1" s="218"/>
      <c r="E1" s="218"/>
      <c r="F1" s="218"/>
      <c r="G1" s="218"/>
      <c r="AG1" t="s">
        <v>98</v>
      </c>
    </row>
    <row r="2" spans="1:60" ht="24.95" customHeight="1" x14ac:dyDescent="0.2">
      <c r="A2" s="118" t="s">
        <v>8</v>
      </c>
      <c r="B2" s="49" t="s">
        <v>43</v>
      </c>
      <c r="C2" s="219" t="s">
        <v>44</v>
      </c>
      <c r="D2" s="220"/>
      <c r="E2" s="220"/>
      <c r="F2" s="220"/>
      <c r="G2" s="221"/>
      <c r="AG2" t="s">
        <v>99</v>
      </c>
    </row>
    <row r="3" spans="1:60" ht="24.95" customHeight="1" x14ac:dyDescent="0.2">
      <c r="A3" s="118" t="s">
        <v>9</v>
      </c>
      <c r="B3" s="49" t="s">
        <v>46</v>
      </c>
      <c r="C3" s="219" t="s">
        <v>47</v>
      </c>
      <c r="D3" s="220"/>
      <c r="E3" s="220"/>
      <c r="F3" s="220"/>
      <c r="G3" s="221"/>
      <c r="AC3" s="115" t="s">
        <v>99</v>
      </c>
      <c r="AG3" t="s">
        <v>100</v>
      </c>
    </row>
    <row r="4" spans="1:60" ht="24.95" customHeight="1" x14ac:dyDescent="0.2">
      <c r="A4" s="119" t="s">
        <v>10</v>
      </c>
      <c r="B4" s="120" t="s">
        <v>46</v>
      </c>
      <c r="C4" s="222" t="s">
        <v>47</v>
      </c>
      <c r="D4" s="223"/>
      <c r="E4" s="223"/>
      <c r="F4" s="223"/>
      <c r="G4" s="224"/>
      <c r="AG4" t="s">
        <v>101</v>
      </c>
    </row>
    <row r="5" spans="1:60" x14ac:dyDescent="0.2">
      <c r="D5" s="10"/>
    </row>
    <row r="6" spans="1:60" ht="38.25" x14ac:dyDescent="0.2">
      <c r="A6" s="122" t="s">
        <v>102</v>
      </c>
      <c r="B6" s="124" t="s">
        <v>103</v>
      </c>
      <c r="C6" s="124" t="s">
        <v>104</v>
      </c>
      <c r="D6" s="123" t="s">
        <v>105</v>
      </c>
      <c r="E6" s="122" t="s">
        <v>106</v>
      </c>
      <c r="F6" s="121" t="s">
        <v>107</v>
      </c>
      <c r="G6" s="122" t="s">
        <v>31</v>
      </c>
      <c r="H6" s="125" t="s">
        <v>32</v>
      </c>
      <c r="I6" s="125" t="s">
        <v>108</v>
      </c>
      <c r="J6" s="125" t="s">
        <v>33</v>
      </c>
      <c r="K6" s="125" t="s">
        <v>109</v>
      </c>
      <c r="L6" s="125" t="s">
        <v>110</v>
      </c>
      <c r="M6" s="125" t="s">
        <v>111</v>
      </c>
      <c r="N6" s="125" t="s">
        <v>112</v>
      </c>
      <c r="O6" s="125" t="s">
        <v>113</v>
      </c>
      <c r="P6" s="125" t="s">
        <v>114</v>
      </c>
      <c r="Q6" s="125" t="s">
        <v>115</v>
      </c>
      <c r="R6" s="125" t="s">
        <v>116</v>
      </c>
      <c r="S6" s="125" t="s">
        <v>117</v>
      </c>
      <c r="T6" s="125" t="s">
        <v>118</v>
      </c>
      <c r="U6" s="125" t="s">
        <v>119</v>
      </c>
      <c r="V6" s="125" t="s">
        <v>120</v>
      </c>
      <c r="W6" s="125" t="s">
        <v>121</v>
      </c>
      <c r="X6" s="125" t="s">
        <v>122</v>
      </c>
      <c r="Y6" s="125" t="s">
        <v>123</v>
      </c>
    </row>
    <row r="7" spans="1:60" hidden="1" x14ac:dyDescent="0.2">
      <c r="A7" s="3"/>
      <c r="B7" s="4"/>
      <c r="C7" s="4"/>
      <c r="D7" s="6"/>
      <c r="E7" s="127"/>
      <c r="F7" s="128"/>
      <c r="G7" s="128"/>
      <c r="H7" s="128"/>
      <c r="I7" s="128"/>
      <c r="J7" s="128"/>
      <c r="K7" s="128"/>
      <c r="L7" s="128"/>
      <c r="M7" s="128"/>
      <c r="N7" s="127"/>
      <c r="O7" s="127"/>
      <c r="P7" s="127"/>
      <c r="Q7" s="127"/>
      <c r="R7" s="128"/>
      <c r="S7" s="128"/>
      <c r="T7" s="128"/>
      <c r="U7" s="128"/>
      <c r="V7" s="128"/>
      <c r="W7" s="128"/>
      <c r="X7" s="128"/>
      <c r="Y7" s="128"/>
    </row>
    <row r="8" spans="1:60" x14ac:dyDescent="0.2">
      <c r="A8" s="136" t="s">
        <v>124</v>
      </c>
      <c r="B8" s="137" t="s">
        <v>73</v>
      </c>
      <c r="C8" s="155" t="s">
        <v>74</v>
      </c>
      <c r="D8" s="138"/>
      <c r="E8" s="139"/>
      <c r="F8" s="140"/>
      <c r="G8" s="140">
        <f>G9+G12+G14+G19+G26</f>
        <v>0</v>
      </c>
      <c r="H8" s="140"/>
      <c r="I8" s="140">
        <v>0</v>
      </c>
      <c r="J8" s="140"/>
      <c r="K8" s="140">
        <v>199513.71</v>
      </c>
      <c r="L8" s="140"/>
      <c r="M8" s="140"/>
      <c r="N8" s="139"/>
      <c r="O8" s="139"/>
      <c r="P8" s="139"/>
      <c r="Q8" s="139"/>
      <c r="R8" s="140"/>
      <c r="S8" s="140"/>
      <c r="T8" s="141"/>
      <c r="U8" s="135"/>
      <c r="V8" s="135"/>
      <c r="W8" s="135"/>
      <c r="X8" s="135"/>
      <c r="Y8" s="135"/>
      <c r="AG8" t="s">
        <v>125</v>
      </c>
    </row>
    <row r="9" spans="1:60" x14ac:dyDescent="0.2">
      <c r="A9" s="142">
        <v>1</v>
      </c>
      <c r="B9" s="143" t="s">
        <v>126</v>
      </c>
      <c r="C9" s="156" t="s">
        <v>127</v>
      </c>
      <c r="D9" s="144" t="s">
        <v>128</v>
      </c>
      <c r="E9" s="145">
        <v>49.662999999999997</v>
      </c>
      <c r="F9" s="146"/>
      <c r="G9" s="146">
        <f>E9*F9</f>
        <v>0</v>
      </c>
      <c r="H9" s="146">
        <v>0</v>
      </c>
      <c r="I9" s="146">
        <v>0</v>
      </c>
      <c r="J9" s="146">
        <v>72</v>
      </c>
      <c r="K9" s="146">
        <v>3575.7359999999999</v>
      </c>
      <c r="L9" s="146">
        <v>21</v>
      </c>
      <c r="M9" s="146">
        <v>4326.6453999999994</v>
      </c>
      <c r="N9" s="145">
        <v>0</v>
      </c>
      <c r="O9" s="145">
        <v>0</v>
      </c>
      <c r="P9" s="145">
        <v>0.12</v>
      </c>
      <c r="Q9" s="145">
        <v>5.9595599999999997</v>
      </c>
      <c r="R9" s="146"/>
      <c r="S9" s="146" t="s">
        <v>129</v>
      </c>
      <c r="T9" s="147" t="s">
        <v>129</v>
      </c>
      <c r="U9" s="132">
        <v>0.13</v>
      </c>
      <c r="V9" s="132">
        <v>6.4561899999999994</v>
      </c>
      <c r="W9" s="132"/>
      <c r="X9" s="132" t="s">
        <v>130</v>
      </c>
      <c r="Y9" s="132" t="s">
        <v>131</v>
      </c>
      <c r="Z9" s="126"/>
      <c r="AA9" s="126"/>
      <c r="AB9" s="126"/>
      <c r="AC9" s="126"/>
      <c r="AD9" s="126"/>
      <c r="AE9" s="126"/>
      <c r="AF9" s="126"/>
      <c r="AG9" s="126" t="s">
        <v>132</v>
      </c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</row>
    <row r="10" spans="1:60" outlineLevel="1" x14ac:dyDescent="0.2">
      <c r="A10" s="129"/>
      <c r="B10" s="130"/>
      <c r="C10" s="157" t="s">
        <v>133</v>
      </c>
      <c r="D10" s="133"/>
      <c r="E10" s="134">
        <v>32.770000000000003</v>
      </c>
      <c r="F10" s="132"/>
      <c r="G10" s="132"/>
      <c r="H10" s="132"/>
      <c r="I10" s="132"/>
      <c r="J10" s="132"/>
      <c r="K10" s="132"/>
      <c r="L10" s="132"/>
      <c r="M10" s="132"/>
      <c r="N10" s="131"/>
      <c r="O10" s="131"/>
      <c r="P10" s="131"/>
      <c r="Q10" s="131"/>
      <c r="R10" s="132"/>
      <c r="S10" s="132"/>
      <c r="T10" s="132"/>
      <c r="U10" s="132"/>
      <c r="V10" s="132"/>
      <c r="W10" s="132"/>
      <c r="X10" s="132"/>
      <c r="Y10" s="132"/>
      <c r="Z10" s="126"/>
      <c r="AA10" s="126"/>
      <c r="AB10" s="126"/>
      <c r="AC10" s="126"/>
      <c r="AD10" s="126"/>
      <c r="AE10" s="126"/>
      <c r="AF10" s="126"/>
      <c r="AG10" s="126" t="s">
        <v>134</v>
      </c>
      <c r="AH10" s="126">
        <v>0</v>
      </c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</row>
    <row r="11" spans="1:60" outlineLevel="2" x14ac:dyDescent="0.2">
      <c r="A11" s="129"/>
      <c r="B11" s="130"/>
      <c r="C11" s="157" t="s">
        <v>135</v>
      </c>
      <c r="D11" s="133"/>
      <c r="E11" s="134">
        <v>16.893000000000001</v>
      </c>
      <c r="F11" s="132"/>
      <c r="G11" s="132"/>
      <c r="H11" s="132"/>
      <c r="I11" s="132"/>
      <c r="J11" s="132"/>
      <c r="K11" s="132"/>
      <c r="L11" s="132"/>
      <c r="M11" s="132"/>
      <c r="N11" s="131"/>
      <c r="O11" s="131"/>
      <c r="P11" s="131"/>
      <c r="Q11" s="131"/>
      <c r="R11" s="132"/>
      <c r="S11" s="132"/>
      <c r="T11" s="132"/>
      <c r="U11" s="132"/>
      <c r="V11" s="132"/>
      <c r="W11" s="132"/>
      <c r="X11" s="132"/>
      <c r="Y11" s="132"/>
      <c r="Z11" s="126"/>
      <c r="AA11" s="126"/>
      <c r="AB11" s="126"/>
      <c r="AC11" s="126"/>
      <c r="AD11" s="126"/>
      <c r="AE11" s="126"/>
      <c r="AF11" s="126"/>
      <c r="AG11" s="126" t="s">
        <v>134</v>
      </c>
      <c r="AH11" s="126">
        <v>0</v>
      </c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</row>
    <row r="12" spans="1:60" x14ac:dyDescent="0.2">
      <c r="A12" s="142">
        <v>2</v>
      </c>
      <c r="B12" s="143" t="s">
        <v>136</v>
      </c>
      <c r="C12" s="156" t="s">
        <v>137</v>
      </c>
      <c r="D12" s="144" t="s">
        <v>138</v>
      </c>
      <c r="E12" s="145">
        <v>1.58256</v>
      </c>
      <c r="F12" s="146"/>
      <c r="G12" s="146">
        <f>E12*F12</f>
        <v>0</v>
      </c>
      <c r="H12" s="146">
        <v>0</v>
      </c>
      <c r="I12" s="146">
        <v>0</v>
      </c>
      <c r="J12" s="146">
        <v>17890</v>
      </c>
      <c r="K12" s="146">
        <v>28311.9984</v>
      </c>
      <c r="L12" s="146">
        <v>21</v>
      </c>
      <c r="M12" s="146">
        <v>34257.519999999997</v>
      </c>
      <c r="N12" s="145">
        <v>0</v>
      </c>
      <c r="O12" s="145">
        <v>0</v>
      </c>
      <c r="P12" s="145">
        <v>0</v>
      </c>
      <c r="Q12" s="145">
        <v>0</v>
      </c>
      <c r="R12" s="146"/>
      <c r="S12" s="146" t="s">
        <v>129</v>
      </c>
      <c r="T12" s="147" t="s">
        <v>129</v>
      </c>
      <c r="U12" s="132">
        <v>30.44</v>
      </c>
      <c r="V12" s="132">
        <v>48.173126400000001</v>
      </c>
      <c r="W12" s="132"/>
      <c r="X12" s="132" t="s">
        <v>130</v>
      </c>
      <c r="Y12" s="132" t="s">
        <v>131</v>
      </c>
      <c r="Z12" s="126"/>
      <c r="AA12" s="126"/>
      <c r="AB12" s="126"/>
      <c r="AC12" s="126"/>
      <c r="AD12" s="126"/>
      <c r="AE12" s="126"/>
      <c r="AF12" s="126"/>
      <c r="AG12" s="126" t="s">
        <v>132</v>
      </c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</row>
    <row r="13" spans="1:60" ht="22.5" outlineLevel="1" x14ac:dyDescent="0.2">
      <c r="A13" s="129"/>
      <c r="B13" s="130"/>
      <c r="C13" s="157" t="s">
        <v>139</v>
      </c>
      <c r="D13" s="133"/>
      <c r="E13" s="134">
        <v>1.58256</v>
      </c>
      <c r="F13" s="132"/>
      <c r="G13" s="132"/>
      <c r="H13" s="132"/>
      <c r="I13" s="132"/>
      <c r="J13" s="132"/>
      <c r="K13" s="132"/>
      <c r="L13" s="132"/>
      <c r="M13" s="132"/>
      <c r="N13" s="131"/>
      <c r="O13" s="131"/>
      <c r="P13" s="131"/>
      <c r="Q13" s="131"/>
      <c r="R13" s="132"/>
      <c r="S13" s="132"/>
      <c r="T13" s="132"/>
      <c r="U13" s="132"/>
      <c r="V13" s="132"/>
      <c r="W13" s="132"/>
      <c r="X13" s="132"/>
      <c r="Y13" s="132"/>
      <c r="Z13" s="126"/>
      <c r="AA13" s="126"/>
      <c r="AB13" s="126"/>
      <c r="AC13" s="126"/>
      <c r="AD13" s="126"/>
      <c r="AE13" s="126"/>
      <c r="AF13" s="126"/>
      <c r="AG13" s="126" t="s">
        <v>134</v>
      </c>
      <c r="AH13" s="126">
        <v>0</v>
      </c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</row>
    <row r="14" spans="1:60" x14ac:dyDescent="0.2">
      <c r="A14" s="142">
        <v>3</v>
      </c>
      <c r="B14" s="143" t="s">
        <v>140</v>
      </c>
      <c r="C14" s="156" t="s">
        <v>141</v>
      </c>
      <c r="D14" s="144" t="s">
        <v>138</v>
      </c>
      <c r="E14" s="145">
        <v>76.635059999999996</v>
      </c>
      <c r="F14" s="146"/>
      <c r="G14" s="146">
        <f>E14*F14</f>
        <v>0</v>
      </c>
      <c r="H14" s="146">
        <v>0</v>
      </c>
      <c r="I14" s="146">
        <v>0</v>
      </c>
      <c r="J14" s="146">
        <v>1814</v>
      </c>
      <c r="K14" s="146">
        <v>139015.99883999999</v>
      </c>
      <c r="L14" s="146">
        <v>21</v>
      </c>
      <c r="M14" s="146">
        <v>168209.36</v>
      </c>
      <c r="N14" s="145">
        <v>0</v>
      </c>
      <c r="O14" s="145">
        <v>0</v>
      </c>
      <c r="P14" s="145">
        <v>0</v>
      </c>
      <c r="Q14" s="145">
        <v>0</v>
      </c>
      <c r="R14" s="146"/>
      <c r="S14" s="146" t="s">
        <v>129</v>
      </c>
      <c r="T14" s="147" t="s">
        <v>129</v>
      </c>
      <c r="U14" s="132">
        <v>2.9649999999999999</v>
      </c>
      <c r="V14" s="132">
        <v>227.22295289999997</v>
      </c>
      <c r="W14" s="132"/>
      <c r="X14" s="132" t="s">
        <v>130</v>
      </c>
      <c r="Y14" s="132" t="s">
        <v>131</v>
      </c>
      <c r="Z14" s="126"/>
      <c r="AA14" s="126"/>
      <c r="AB14" s="126"/>
      <c r="AC14" s="126"/>
      <c r="AD14" s="126"/>
      <c r="AE14" s="126"/>
      <c r="AF14" s="126"/>
      <c r="AG14" s="126" t="s">
        <v>132</v>
      </c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</row>
    <row r="15" spans="1:60" outlineLevel="1" x14ac:dyDescent="0.2">
      <c r="A15" s="129"/>
      <c r="B15" s="130"/>
      <c r="C15" s="157" t="s">
        <v>142</v>
      </c>
      <c r="D15" s="133"/>
      <c r="E15" s="134">
        <v>10.151999999999999</v>
      </c>
      <c r="F15" s="132"/>
      <c r="G15" s="132"/>
      <c r="H15" s="132"/>
      <c r="I15" s="132"/>
      <c r="J15" s="132"/>
      <c r="K15" s="132"/>
      <c r="L15" s="132"/>
      <c r="M15" s="132"/>
      <c r="N15" s="131"/>
      <c r="O15" s="131"/>
      <c r="P15" s="131"/>
      <c r="Q15" s="131"/>
      <c r="R15" s="132"/>
      <c r="S15" s="132"/>
      <c r="T15" s="132"/>
      <c r="U15" s="132"/>
      <c r="V15" s="132"/>
      <c r="W15" s="132"/>
      <c r="X15" s="132"/>
      <c r="Y15" s="132"/>
      <c r="Z15" s="126"/>
      <c r="AA15" s="126"/>
      <c r="AB15" s="126"/>
      <c r="AC15" s="126"/>
      <c r="AD15" s="126"/>
      <c r="AE15" s="126"/>
      <c r="AF15" s="126"/>
      <c r="AG15" s="126" t="s">
        <v>134</v>
      </c>
      <c r="AH15" s="126">
        <v>0</v>
      </c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</row>
    <row r="16" spans="1:60" outlineLevel="2" x14ac:dyDescent="0.2">
      <c r="A16" s="129"/>
      <c r="B16" s="130"/>
      <c r="C16" s="157" t="s">
        <v>143</v>
      </c>
      <c r="D16" s="133"/>
      <c r="E16" s="134">
        <v>3.4125000000000001</v>
      </c>
      <c r="F16" s="132"/>
      <c r="G16" s="132"/>
      <c r="H16" s="132"/>
      <c r="I16" s="132"/>
      <c r="J16" s="132"/>
      <c r="K16" s="132"/>
      <c r="L16" s="132"/>
      <c r="M16" s="132"/>
      <c r="N16" s="131"/>
      <c r="O16" s="131"/>
      <c r="P16" s="131"/>
      <c r="Q16" s="131"/>
      <c r="R16" s="132"/>
      <c r="S16" s="132"/>
      <c r="T16" s="132"/>
      <c r="U16" s="132"/>
      <c r="V16" s="132"/>
      <c r="W16" s="132"/>
      <c r="X16" s="132"/>
      <c r="Y16" s="132"/>
      <c r="Z16" s="126"/>
      <c r="AA16" s="126"/>
      <c r="AB16" s="126"/>
      <c r="AC16" s="126"/>
      <c r="AD16" s="126"/>
      <c r="AE16" s="126"/>
      <c r="AF16" s="126"/>
      <c r="AG16" s="126" t="s">
        <v>134</v>
      </c>
      <c r="AH16" s="126">
        <v>0</v>
      </c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</row>
    <row r="17" spans="1:60" outlineLevel="2" x14ac:dyDescent="0.2">
      <c r="A17" s="129"/>
      <c r="B17" s="130"/>
      <c r="C17" s="157" t="s">
        <v>144</v>
      </c>
      <c r="D17" s="133"/>
      <c r="E17" s="134">
        <v>65.55744</v>
      </c>
      <c r="F17" s="132"/>
      <c r="G17" s="132"/>
      <c r="H17" s="132"/>
      <c r="I17" s="132"/>
      <c r="J17" s="132"/>
      <c r="K17" s="132"/>
      <c r="L17" s="132"/>
      <c r="M17" s="132"/>
      <c r="N17" s="131"/>
      <c r="O17" s="131"/>
      <c r="P17" s="131"/>
      <c r="Q17" s="131"/>
      <c r="R17" s="132"/>
      <c r="S17" s="132"/>
      <c r="T17" s="132"/>
      <c r="U17" s="132"/>
      <c r="V17" s="132"/>
      <c r="W17" s="132"/>
      <c r="X17" s="132"/>
      <c r="Y17" s="132"/>
      <c r="Z17" s="126"/>
      <c r="AA17" s="126"/>
      <c r="AB17" s="126"/>
      <c r="AC17" s="126"/>
      <c r="AD17" s="126"/>
      <c r="AE17" s="126"/>
      <c r="AF17" s="126"/>
      <c r="AG17" s="126" t="s">
        <v>134</v>
      </c>
      <c r="AH17" s="126">
        <v>0</v>
      </c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</row>
    <row r="18" spans="1:60" ht="22.5" outlineLevel="2" x14ac:dyDescent="0.2">
      <c r="A18" s="129"/>
      <c r="B18" s="130"/>
      <c r="C18" s="157" t="s">
        <v>145</v>
      </c>
      <c r="D18" s="133"/>
      <c r="E18" s="134">
        <v>-2.4868800000000002</v>
      </c>
      <c r="F18" s="132"/>
      <c r="G18" s="132"/>
      <c r="H18" s="132"/>
      <c r="I18" s="132"/>
      <c r="J18" s="132"/>
      <c r="K18" s="132"/>
      <c r="L18" s="132"/>
      <c r="M18" s="132"/>
      <c r="N18" s="131"/>
      <c r="O18" s="131"/>
      <c r="P18" s="131"/>
      <c r="Q18" s="131"/>
      <c r="R18" s="132"/>
      <c r="S18" s="132"/>
      <c r="T18" s="132"/>
      <c r="U18" s="132"/>
      <c r="V18" s="132"/>
      <c r="W18" s="132"/>
      <c r="X18" s="132"/>
      <c r="Y18" s="132"/>
      <c r="Z18" s="126"/>
      <c r="AA18" s="126"/>
      <c r="AB18" s="126"/>
      <c r="AC18" s="126"/>
      <c r="AD18" s="126"/>
      <c r="AE18" s="126"/>
      <c r="AF18" s="126"/>
      <c r="AG18" s="126" t="s">
        <v>134</v>
      </c>
      <c r="AH18" s="126">
        <v>0</v>
      </c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</row>
    <row r="19" spans="1:60" ht="22.5" x14ac:dyDescent="0.2">
      <c r="A19" s="142">
        <v>4</v>
      </c>
      <c r="B19" s="143" t="s">
        <v>146</v>
      </c>
      <c r="C19" s="156" t="s">
        <v>147</v>
      </c>
      <c r="D19" s="144" t="s">
        <v>138</v>
      </c>
      <c r="E19" s="145">
        <v>35.099870000000003</v>
      </c>
      <c r="F19" s="146"/>
      <c r="G19" s="146">
        <f>E19*F19</f>
        <v>0</v>
      </c>
      <c r="H19" s="146">
        <v>0</v>
      </c>
      <c r="I19" s="146">
        <v>0</v>
      </c>
      <c r="J19" s="146">
        <v>321.5</v>
      </c>
      <c r="K19" s="146">
        <v>11284.608205</v>
      </c>
      <c r="L19" s="146">
        <v>21</v>
      </c>
      <c r="M19" s="146">
        <v>13654.3781</v>
      </c>
      <c r="N19" s="145">
        <v>0</v>
      </c>
      <c r="O19" s="145">
        <v>0</v>
      </c>
      <c r="P19" s="145">
        <v>0</v>
      </c>
      <c r="Q19" s="145">
        <v>0</v>
      </c>
      <c r="R19" s="146"/>
      <c r="S19" s="146" t="s">
        <v>129</v>
      </c>
      <c r="T19" s="147" t="s">
        <v>129</v>
      </c>
      <c r="U19" s="132">
        <v>0.01</v>
      </c>
      <c r="V19" s="132">
        <v>0.35099870000000005</v>
      </c>
      <c r="W19" s="132"/>
      <c r="X19" s="132" t="s">
        <v>130</v>
      </c>
      <c r="Y19" s="132" t="s">
        <v>131</v>
      </c>
      <c r="Z19" s="126"/>
      <c r="AA19" s="126"/>
      <c r="AB19" s="126"/>
      <c r="AC19" s="126"/>
      <c r="AD19" s="126"/>
      <c r="AE19" s="126"/>
      <c r="AF19" s="126"/>
      <c r="AG19" s="126" t="s">
        <v>132</v>
      </c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</row>
    <row r="20" spans="1:60" outlineLevel="1" x14ac:dyDescent="0.2">
      <c r="A20" s="129"/>
      <c r="B20" s="130"/>
      <c r="C20" s="157" t="s">
        <v>142</v>
      </c>
      <c r="D20" s="133"/>
      <c r="E20" s="134">
        <v>10.151999999999999</v>
      </c>
      <c r="F20" s="132"/>
      <c r="G20" s="132"/>
      <c r="H20" s="132"/>
      <c r="I20" s="132"/>
      <c r="J20" s="132"/>
      <c r="K20" s="132"/>
      <c r="L20" s="132"/>
      <c r="M20" s="132"/>
      <c r="N20" s="131"/>
      <c r="O20" s="131"/>
      <c r="P20" s="131"/>
      <c r="Q20" s="131"/>
      <c r="R20" s="132"/>
      <c r="S20" s="132"/>
      <c r="T20" s="132"/>
      <c r="U20" s="132"/>
      <c r="V20" s="132"/>
      <c r="W20" s="132"/>
      <c r="X20" s="132"/>
      <c r="Y20" s="132"/>
      <c r="Z20" s="126"/>
      <c r="AA20" s="126"/>
      <c r="AB20" s="126"/>
      <c r="AC20" s="126"/>
      <c r="AD20" s="126"/>
      <c r="AE20" s="126"/>
      <c r="AF20" s="126"/>
      <c r="AG20" s="126" t="s">
        <v>134</v>
      </c>
      <c r="AH20" s="126">
        <v>0</v>
      </c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</row>
    <row r="21" spans="1:60" outlineLevel="2" x14ac:dyDescent="0.2">
      <c r="A21" s="129"/>
      <c r="B21" s="130"/>
      <c r="C21" s="157" t="s">
        <v>143</v>
      </c>
      <c r="D21" s="133"/>
      <c r="E21" s="134">
        <v>3.4125000000000001</v>
      </c>
      <c r="F21" s="132"/>
      <c r="G21" s="132"/>
      <c r="H21" s="132"/>
      <c r="I21" s="132"/>
      <c r="J21" s="132"/>
      <c r="K21" s="132"/>
      <c r="L21" s="132"/>
      <c r="M21" s="132"/>
      <c r="N21" s="131"/>
      <c r="O21" s="131"/>
      <c r="P21" s="131"/>
      <c r="Q21" s="131"/>
      <c r="R21" s="132"/>
      <c r="S21" s="132"/>
      <c r="T21" s="132"/>
      <c r="U21" s="132"/>
      <c r="V21" s="132"/>
      <c r="W21" s="132"/>
      <c r="X21" s="132"/>
      <c r="Y21" s="132"/>
      <c r="Z21" s="126"/>
      <c r="AA21" s="126"/>
      <c r="AB21" s="126"/>
      <c r="AC21" s="126"/>
      <c r="AD21" s="126"/>
      <c r="AE21" s="126"/>
      <c r="AF21" s="126"/>
      <c r="AG21" s="126" t="s">
        <v>134</v>
      </c>
      <c r="AH21" s="126">
        <v>0</v>
      </c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</row>
    <row r="22" spans="1:60" outlineLevel="2" x14ac:dyDescent="0.2">
      <c r="A22" s="129"/>
      <c r="B22" s="130"/>
      <c r="C22" s="157" t="s">
        <v>144</v>
      </c>
      <c r="D22" s="133"/>
      <c r="E22" s="134">
        <v>65.55744</v>
      </c>
      <c r="F22" s="132"/>
      <c r="G22" s="132"/>
      <c r="H22" s="132"/>
      <c r="I22" s="132"/>
      <c r="J22" s="132"/>
      <c r="K22" s="132"/>
      <c r="L22" s="132"/>
      <c r="M22" s="132"/>
      <c r="N22" s="131"/>
      <c r="O22" s="131"/>
      <c r="P22" s="131"/>
      <c r="Q22" s="131"/>
      <c r="R22" s="132"/>
      <c r="S22" s="132"/>
      <c r="T22" s="132"/>
      <c r="U22" s="132"/>
      <c r="V22" s="132"/>
      <c r="W22" s="132"/>
      <c r="X22" s="132"/>
      <c r="Y22" s="132"/>
      <c r="Z22" s="126"/>
      <c r="AA22" s="126"/>
      <c r="AB22" s="126"/>
      <c r="AC22" s="126"/>
      <c r="AD22" s="126"/>
      <c r="AE22" s="126"/>
      <c r="AF22" s="126"/>
      <c r="AG22" s="126" t="s">
        <v>134</v>
      </c>
      <c r="AH22" s="126">
        <v>0</v>
      </c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</row>
    <row r="23" spans="1:60" ht="22.5" outlineLevel="2" x14ac:dyDescent="0.2">
      <c r="A23" s="129"/>
      <c r="B23" s="130"/>
      <c r="C23" s="157" t="s">
        <v>145</v>
      </c>
      <c r="D23" s="133"/>
      <c r="E23" s="134">
        <v>-2.4868800000000002</v>
      </c>
      <c r="F23" s="132"/>
      <c r="G23" s="132"/>
      <c r="H23" s="132"/>
      <c r="I23" s="132"/>
      <c r="J23" s="132"/>
      <c r="K23" s="132"/>
      <c r="L23" s="132"/>
      <c r="M23" s="132"/>
      <c r="N23" s="131"/>
      <c r="O23" s="131"/>
      <c r="P23" s="131"/>
      <c r="Q23" s="131"/>
      <c r="R23" s="132"/>
      <c r="S23" s="132"/>
      <c r="T23" s="132"/>
      <c r="U23" s="132"/>
      <c r="V23" s="132"/>
      <c r="W23" s="132"/>
      <c r="X23" s="132"/>
      <c r="Y23" s="132"/>
      <c r="Z23" s="126"/>
      <c r="AA23" s="126"/>
      <c r="AB23" s="126"/>
      <c r="AC23" s="126"/>
      <c r="AD23" s="126"/>
      <c r="AE23" s="126"/>
      <c r="AF23" s="126"/>
      <c r="AG23" s="126" t="s">
        <v>134</v>
      </c>
      <c r="AH23" s="126">
        <v>0</v>
      </c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</row>
    <row r="24" spans="1:60" outlineLevel="2" x14ac:dyDescent="0.2">
      <c r="A24" s="129"/>
      <c r="B24" s="130"/>
      <c r="C24" s="157" t="s">
        <v>148</v>
      </c>
      <c r="D24" s="133"/>
      <c r="E24" s="134">
        <v>-34.515189999999997</v>
      </c>
      <c r="F24" s="132"/>
      <c r="G24" s="132"/>
      <c r="H24" s="132"/>
      <c r="I24" s="132"/>
      <c r="J24" s="132"/>
      <c r="K24" s="132"/>
      <c r="L24" s="132"/>
      <c r="M24" s="132"/>
      <c r="N24" s="131"/>
      <c r="O24" s="131"/>
      <c r="P24" s="131"/>
      <c r="Q24" s="131"/>
      <c r="R24" s="132"/>
      <c r="S24" s="132"/>
      <c r="T24" s="132"/>
      <c r="U24" s="132"/>
      <c r="V24" s="132"/>
      <c r="W24" s="132"/>
      <c r="X24" s="132"/>
      <c r="Y24" s="132"/>
      <c r="Z24" s="126"/>
      <c r="AA24" s="126"/>
      <c r="AB24" s="126"/>
      <c r="AC24" s="126"/>
      <c r="AD24" s="126"/>
      <c r="AE24" s="126"/>
      <c r="AF24" s="126"/>
      <c r="AG24" s="126" t="s">
        <v>134</v>
      </c>
      <c r="AH24" s="126">
        <v>0</v>
      </c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</row>
    <row r="25" spans="1:60" outlineLevel="2" x14ac:dyDescent="0.2">
      <c r="A25" s="129"/>
      <c r="B25" s="130"/>
      <c r="C25" s="157" t="s">
        <v>149</v>
      </c>
      <c r="D25" s="133"/>
      <c r="E25" s="134">
        <v>-7.02</v>
      </c>
      <c r="F25" s="132"/>
      <c r="G25" s="132"/>
      <c r="H25" s="132"/>
      <c r="I25" s="132"/>
      <c r="J25" s="132"/>
      <c r="K25" s="132"/>
      <c r="L25" s="132"/>
      <c r="M25" s="132"/>
      <c r="N25" s="131"/>
      <c r="O25" s="131"/>
      <c r="P25" s="131"/>
      <c r="Q25" s="131"/>
      <c r="R25" s="132"/>
      <c r="S25" s="132"/>
      <c r="T25" s="132"/>
      <c r="U25" s="132"/>
      <c r="V25" s="132"/>
      <c r="W25" s="132"/>
      <c r="X25" s="132"/>
      <c r="Y25" s="132"/>
      <c r="Z25" s="126"/>
      <c r="AA25" s="126"/>
      <c r="AB25" s="126"/>
      <c r="AC25" s="126"/>
      <c r="AD25" s="126"/>
      <c r="AE25" s="126"/>
      <c r="AF25" s="126"/>
      <c r="AG25" s="126" t="s">
        <v>134</v>
      </c>
      <c r="AH25" s="126">
        <v>0</v>
      </c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</row>
    <row r="26" spans="1:60" ht="22.5" x14ac:dyDescent="0.2">
      <c r="A26" s="142">
        <v>5</v>
      </c>
      <c r="B26" s="143" t="s">
        <v>150</v>
      </c>
      <c r="C26" s="156" t="s">
        <v>151</v>
      </c>
      <c r="D26" s="144" t="s">
        <v>152</v>
      </c>
      <c r="E26" s="145">
        <v>56.16</v>
      </c>
      <c r="F26" s="146"/>
      <c r="G26" s="146">
        <f>E26*F26</f>
        <v>0</v>
      </c>
      <c r="H26" s="146">
        <v>0</v>
      </c>
      <c r="I26" s="146">
        <v>0</v>
      </c>
      <c r="J26" s="146">
        <v>308.5</v>
      </c>
      <c r="K26" s="146">
        <v>17325.36</v>
      </c>
      <c r="L26" s="146">
        <v>21</v>
      </c>
      <c r="M26" s="146">
        <v>20963.685600000001</v>
      </c>
      <c r="N26" s="145">
        <v>0</v>
      </c>
      <c r="O26" s="145">
        <v>0</v>
      </c>
      <c r="P26" s="145">
        <v>0</v>
      </c>
      <c r="Q26" s="145">
        <v>0</v>
      </c>
      <c r="R26" s="146"/>
      <c r="S26" s="146" t="s">
        <v>129</v>
      </c>
      <c r="T26" s="147" t="s">
        <v>129</v>
      </c>
      <c r="U26" s="132">
        <v>0</v>
      </c>
      <c r="V26" s="132">
        <v>0</v>
      </c>
      <c r="W26" s="132"/>
      <c r="X26" s="132" t="s">
        <v>130</v>
      </c>
      <c r="Y26" s="132" t="s">
        <v>131</v>
      </c>
      <c r="Z26" s="126"/>
      <c r="AA26" s="126"/>
      <c r="AB26" s="126"/>
      <c r="AC26" s="126"/>
      <c r="AD26" s="126"/>
      <c r="AE26" s="126"/>
      <c r="AF26" s="126"/>
      <c r="AG26" s="126" t="s">
        <v>132</v>
      </c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</row>
    <row r="27" spans="1:60" outlineLevel="1" x14ac:dyDescent="0.2">
      <c r="A27" s="129"/>
      <c r="B27" s="130"/>
      <c r="C27" s="157" t="s">
        <v>153</v>
      </c>
      <c r="D27" s="133"/>
      <c r="E27" s="134">
        <v>56.16</v>
      </c>
      <c r="F27" s="132"/>
      <c r="G27" s="132"/>
      <c r="H27" s="132"/>
      <c r="I27" s="132"/>
      <c r="J27" s="132"/>
      <c r="K27" s="132"/>
      <c r="L27" s="132"/>
      <c r="M27" s="132"/>
      <c r="N27" s="131"/>
      <c r="O27" s="131"/>
      <c r="P27" s="131"/>
      <c r="Q27" s="131"/>
      <c r="R27" s="132"/>
      <c r="S27" s="132"/>
      <c r="T27" s="132"/>
      <c r="U27" s="132"/>
      <c r="V27" s="132"/>
      <c r="W27" s="132"/>
      <c r="X27" s="132"/>
      <c r="Y27" s="132"/>
      <c r="Z27" s="126"/>
      <c r="AA27" s="126"/>
      <c r="AB27" s="126"/>
      <c r="AC27" s="126"/>
      <c r="AD27" s="126"/>
      <c r="AE27" s="126"/>
      <c r="AF27" s="126"/>
      <c r="AG27" s="126" t="s">
        <v>134</v>
      </c>
      <c r="AH27" s="126">
        <v>0</v>
      </c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</row>
    <row r="28" spans="1:60" x14ac:dyDescent="0.2">
      <c r="A28" s="136" t="s">
        <v>124</v>
      </c>
      <c r="B28" s="137" t="s">
        <v>86</v>
      </c>
      <c r="C28" s="155" t="s">
        <v>87</v>
      </c>
      <c r="D28" s="138"/>
      <c r="E28" s="139"/>
      <c r="F28" s="140"/>
      <c r="G28" s="140">
        <f>G29+G32</f>
        <v>0</v>
      </c>
      <c r="H28" s="140"/>
      <c r="I28" s="140">
        <v>0</v>
      </c>
      <c r="J28" s="140"/>
      <c r="K28" s="140">
        <v>137044.21</v>
      </c>
      <c r="L28" s="140"/>
      <c r="M28" s="140"/>
      <c r="N28" s="139"/>
      <c r="O28" s="139"/>
      <c r="P28" s="139"/>
      <c r="Q28" s="139"/>
      <c r="R28" s="140"/>
      <c r="S28" s="140"/>
      <c r="T28" s="141"/>
      <c r="U28" s="135"/>
      <c r="V28" s="135"/>
      <c r="W28" s="135"/>
      <c r="X28" s="135"/>
      <c r="Y28" s="135"/>
      <c r="AG28" t="s">
        <v>125</v>
      </c>
    </row>
    <row r="29" spans="1:60" x14ac:dyDescent="0.2">
      <c r="A29" s="142">
        <v>6</v>
      </c>
      <c r="B29" s="143" t="s">
        <v>154</v>
      </c>
      <c r="C29" s="156" t="s">
        <v>155</v>
      </c>
      <c r="D29" s="144" t="s">
        <v>138</v>
      </c>
      <c r="E29" s="145">
        <v>13.4434</v>
      </c>
      <c r="F29" s="146"/>
      <c r="G29" s="146">
        <f>E29*F29</f>
        <v>0</v>
      </c>
      <c r="H29" s="146">
        <v>0</v>
      </c>
      <c r="I29" s="146">
        <v>0</v>
      </c>
      <c r="J29" s="146">
        <v>9940</v>
      </c>
      <c r="K29" s="146">
        <v>133627.39600000001</v>
      </c>
      <c r="L29" s="146">
        <v>21</v>
      </c>
      <c r="M29" s="146">
        <v>161689.15399999998</v>
      </c>
      <c r="N29" s="145">
        <v>0</v>
      </c>
      <c r="O29" s="145">
        <v>0</v>
      </c>
      <c r="P29" s="145">
        <v>2.4</v>
      </c>
      <c r="Q29" s="145">
        <v>32.264159999999997</v>
      </c>
      <c r="R29" s="146"/>
      <c r="S29" s="146" t="s">
        <v>129</v>
      </c>
      <c r="T29" s="147" t="s">
        <v>129</v>
      </c>
      <c r="U29" s="132">
        <v>13.3</v>
      </c>
      <c r="V29" s="132">
        <v>178.79722000000001</v>
      </c>
      <c r="W29" s="132"/>
      <c r="X29" s="132" t="s">
        <v>130</v>
      </c>
      <c r="Y29" s="132" t="s">
        <v>131</v>
      </c>
      <c r="Z29" s="126"/>
      <c r="AA29" s="126"/>
      <c r="AB29" s="126"/>
      <c r="AC29" s="126"/>
      <c r="AD29" s="126"/>
      <c r="AE29" s="126"/>
      <c r="AF29" s="126"/>
      <c r="AG29" s="126" t="s">
        <v>132</v>
      </c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</row>
    <row r="30" spans="1:60" outlineLevel="1" x14ac:dyDescent="0.2">
      <c r="A30" s="129"/>
      <c r="B30" s="130"/>
      <c r="C30" s="157" t="s">
        <v>156</v>
      </c>
      <c r="D30" s="133"/>
      <c r="E30" s="134">
        <v>8.1633999999999993</v>
      </c>
      <c r="F30" s="132"/>
      <c r="G30" s="132"/>
      <c r="H30" s="132"/>
      <c r="I30" s="132"/>
      <c r="J30" s="132"/>
      <c r="K30" s="132"/>
      <c r="L30" s="132"/>
      <c r="M30" s="132"/>
      <c r="N30" s="131"/>
      <c r="O30" s="131"/>
      <c r="P30" s="131"/>
      <c r="Q30" s="131"/>
      <c r="R30" s="132"/>
      <c r="S30" s="132"/>
      <c r="T30" s="132"/>
      <c r="U30" s="132"/>
      <c r="V30" s="132"/>
      <c r="W30" s="132"/>
      <c r="X30" s="132"/>
      <c r="Y30" s="132"/>
      <c r="Z30" s="126"/>
      <c r="AA30" s="126"/>
      <c r="AB30" s="126"/>
      <c r="AC30" s="126"/>
      <c r="AD30" s="126"/>
      <c r="AE30" s="126"/>
      <c r="AF30" s="126"/>
      <c r="AG30" s="126" t="s">
        <v>134</v>
      </c>
      <c r="AH30" s="126">
        <v>0</v>
      </c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</row>
    <row r="31" spans="1:60" outlineLevel="2" x14ac:dyDescent="0.2">
      <c r="A31" s="129"/>
      <c r="B31" s="130"/>
      <c r="C31" s="157" t="s">
        <v>157</v>
      </c>
      <c r="D31" s="133"/>
      <c r="E31" s="134">
        <v>5.28</v>
      </c>
      <c r="F31" s="132"/>
      <c r="G31" s="132"/>
      <c r="H31" s="132"/>
      <c r="I31" s="132"/>
      <c r="J31" s="132"/>
      <c r="K31" s="132"/>
      <c r="L31" s="132"/>
      <c r="M31" s="132"/>
      <c r="N31" s="131"/>
      <c r="O31" s="131"/>
      <c r="P31" s="131"/>
      <c r="Q31" s="131"/>
      <c r="R31" s="132"/>
      <c r="S31" s="132"/>
      <c r="T31" s="132"/>
      <c r="U31" s="132"/>
      <c r="V31" s="132"/>
      <c r="W31" s="132"/>
      <c r="X31" s="132"/>
      <c r="Y31" s="132"/>
      <c r="Z31" s="126"/>
      <c r="AA31" s="126"/>
      <c r="AB31" s="126"/>
      <c r="AC31" s="126"/>
      <c r="AD31" s="126"/>
      <c r="AE31" s="126"/>
      <c r="AF31" s="126"/>
      <c r="AG31" s="126" t="s">
        <v>134</v>
      </c>
      <c r="AH31" s="126">
        <v>0</v>
      </c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</row>
    <row r="32" spans="1:60" x14ac:dyDescent="0.2">
      <c r="A32" s="142">
        <v>7</v>
      </c>
      <c r="B32" s="143" t="s">
        <v>158</v>
      </c>
      <c r="C32" s="156" t="s">
        <v>159</v>
      </c>
      <c r="D32" s="144" t="s">
        <v>128</v>
      </c>
      <c r="E32" s="145">
        <v>49.662999999999997</v>
      </c>
      <c r="F32" s="146"/>
      <c r="G32" s="146">
        <f>E32*F32</f>
        <v>0</v>
      </c>
      <c r="H32" s="146">
        <v>0</v>
      </c>
      <c r="I32" s="146">
        <v>0</v>
      </c>
      <c r="J32" s="146">
        <v>68.8</v>
      </c>
      <c r="K32" s="146">
        <v>3416.8143999999998</v>
      </c>
      <c r="L32" s="146">
        <v>21</v>
      </c>
      <c r="M32" s="146">
        <v>4134.3401000000003</v>
      </c>
      <c r="N32" s="145">
        <v>0</v>
      </c>
      <c r="O32" s="145">
        <v>0</v>
      </c>
      <c r="P32" s="145">
        <v>0.02</v>
      </c>
      <c r="Q32" s="145">
        <v>0.99325999999999992</v>
      </c>
      <c r="R32" s="146"/>
      <c r="S32" s="146" t="s">
        <v>129</v>
      </c>
      <c r="T32" s="147" t="s">
        <v>129</v>
      </c>
      <c r="U32" s="132">
        <v>0.12</v>
      </c>
      <c r="V32" s="132">
        <v>5.9595599999999997</v>
      </c>
      <c r="W32" s="132"/>
      <c r="X32" s="132" t="s">
        <v>130</v>
      </c>
      <c r="Y32" s="132" t="s">
        <v>131</v>
      </c>
      <c r="Z32" s="126"/>
      <c r="AA32" s="126"/>
      <c r="AB32" s="126"/>
      <c r="AC32" s="126"/>
      <c r="AD32" s="126"/>
      <c r="AE32" s="126"/>
      <c r="AF32" s="126"/>
      <c r="AG32" s="126" t="s">
        <v>132</v>
      </c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</row>
    <row r="33" spans="1:60" outlineLevel="1" x14ac:dyDescent="0.2">
      <c r="A33" s="129"/>
      <c r="B33" s="130"/>
      <c r="C33" s="157" t="s">
        <v>133</v>
      </c>
      <c r="D33" s="133"/>
      <c r="E33" s="134">
        <v>32.770000000000003</v>
      </c>
      <c r="F33" s="132"/>
      <c r="G33" s="132"/>
      <c r="H33" s="132"/>
      <c r="I33" s="132"/>
      <c r="J33" s="132"/>
      <c r="K33" s="132"/>
      <c r="L33" s="132"/>
      <c r="M33" s="132"/>
      <c r="N33" s="131"/>
      <c r="O33" s="131"/>
      <c r="P33" s="131"/>
      <c r="Q33" s="131"/>
      <c r="R33" s="132"/>
      <c r="S33" s="132"/>
      <c r="T33" s="132"/>
      <c r="U33" s="132"/>
      <c r="V33" s="132"/>
      <c r="W33" s="132"/>
      <c r="X33" s="132"/>
      <c r="Y33" s="132"/>
      <c r="Z33" s="126"/>
      <c r="AA33" s="126"/>
      <c r="AB33" s="126"/>
      <c r="AC33" s="126"/>
      <c r="AD33" s="126"/>
      <c r="AE33" s="126"/>
      <c r="AF33" s="126"/>
      <c r="AG33" s="126" t="s">
        <v>134</v>
      </c>
      <c r="AH33" s="126">
        <v>0</v>
      </c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</row>
    <row r="34" spans="1:60" outlineLevel="2" x14ac:dyDescent="0.2">
      <c r="A34" s="129"/>
      <c r="B34" s="130"/>
      <c r="C34" s="157" t="s">
        <v>135</v>
      </c>
      <c r="D34" s="133"/>
      <c r="E34" s="134">
        <v>16.893000000000001</v>
      </c>
      <c r="F34" s="132"/>
      <c r="G34" s="132"/>
      <c r="H34" s="132"/>
      <c r="I34" s="132"/>
      <c r="J34" s="132"/>
      <c r="K34" s="132"/>
      <c r="L34" s="132"/>
      <c r="M34" s="132"/>
      <c r="N34" s="131"/>
      <c r="O34" s="131"/>
      <c r="P34" s="131"/>
      <c r="Q34" s="131"/>
      <c r="R34" s="132"/>
      <c r="S34" s="132"/>
      <c r="T34" s="132"/>
      <c r="U34" s="132"/>
      <c r="V34" s="132"/>
      <c r="W34" s="132"/>
      <c r="X34" s="132"/>
      <c r="Y34" s="132"/>
      <c r="Z34" s="126"/>
      <c r="AA34" s="126"/>
      <c r="AB34" s="126"/>
      <c r="AC34" s="126"/>
      <c r="AD34" s="126"/>
      <c r="AE34" s="126"/>
      <c r="AF34" s="126"/>
      <c r="AG34" s="126" t="s">
        <v>134</v>
      </c>
      <c r="AH34" s="126">
        <v>0</v>
      </c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</row>
    <row r="35" spans="1:60" x14ac:dyDescent="0.2">
      <c r="A35" s="136" t="s">
        <v>124</v>
      </c>
      <c r="B35" s="137" t="s">
        <v>90</v>
      </c>
      <c r="C35" s="155" t="s">
        <v>91</v>
      </c>
      <c r="D35" s="138"/>
      <c r="E35" s="139"/>
      <c r="F35" s="140"/>
      <c r="G35" s="140">
        <f>G36</f>
        <v>0</v>
      </c>
      <c r="H35" s="140"/>
      <c r="I35" s="140">
        <v>0</v>
      </c>
      <c r="J35" s="140"/>
      <c r="K35" s="140">
        <v>675</v>
      </c>
      <c r="L35" s="140"/>
      <c r="M35" s="140"/>
      <c r="N35" s="139"/>
      <c r="O35" s="139"/>
      <c r="P35" s="139"/>
      <c r="Q35" s="139"/>
      <c r="R35" s="140"/>
      <c r="S35" s="140"/>
      <c r="T35" s="141"/>
      <c r="U35" s="135"/>
      <c r="V35" s="135"/>
      <c r="W35" s="135"/>
      <c r="X35" s="135"/>
      <c r="Y35" s="135"/>
      <c r="AG35" t="s">
        <v>125</v>
      </c>
    </row>
    <row r="36" spans="1:60" ht="22.5" x14ac:dyDescent="0.2">
      <c r="A36" s="142">
        <v>8</v>
      </c>
      <c r="B36" s="143" t="s">
        <v>160</v>
      </c>
      <c r="C36" s="156" t="s">
        <v>161</v>
      </c>
      <c r="D36" s="144" t="s">
        <v>128</v>
      </c>
      <c r="E36" s="145">
        <v>25</v>
      </c>
      <c r="F36" s="146"/>
      <c r="G36" s="146">
        <f>E36*F36</f>
        <v>0</v>
      </c>
      <c r="H36" s="146">
        <v>0</v>
      </c>
      <c r="I36" s="146">
        <v>0</v>
      </c>
      <c r="J36" s="146">
        <v>27</v>
      </c>
      <c r="K36" s="146">
        <v>675</v>
      </c>
      <c r="L36" s="146">
        <v>21</v>
      </c>
      <c r="M36" s="146">
        <v>816.75</v>
      </c>
      <c r="N36" s="145">
        <v>0</v>
      </c>
      <c r="O36" s="145">
        <v>0</v>
      </c>
      <c r="P36" s="145">
        <v>9.7400000000000004E-3</v>
      </c>
      <c r="Q36" s="145">
        <v>0.24350000000000002</v>
      </c>
      <c r="R36" s="146"/>
      <c r="S36" s="146" t="s">
        <v>129</v>
      </c>
      <c r="T36" s="147" t="s">
        <v>129</v>
      </c>
      <c r="U36" s="132">
        <v>4.3999999999999997E-2</v>
      </c>
      <c r="V36" s="132">
        <v>1.0999999999999999</v>
      </c>
      <c r="W36" s="132"/>
      <c r="X36" s="132" t="s">
        <v>130</v>
      </c>
      <c r="Y36" s="132" t="s">
        <v>131</v>
      </c>
      <c r="Z36" s="126"/>
      <c r="AA36" s="126"/>
      <c r="AB36" s="126"/>
      <c r="AC36" s="126"/>
      <c r="AD36" s="126"/>
      <c r="AE36" s="126"/>
      <c r="AF36" s="126"/>
      <c r="AG36" s="126" t="s">
        <v>132</v>
      </c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6"/>
      <c r="BE36" s="126"/>
      <c r="BF36" s="126"/>
      <c r="BG36" s="126"/>
      <c r="BH36" s="126"/>
    </row>
    <row r="37" spans="1:60" outlineLevel="1" x14ac:dyDescent="0.2">
      <c r="A37" s="129"/>
      <c r="B37" s="130"/>
      <c r="C37" s="157" t="s">
        <v>162</v>
      </c>
      <c r="D37" s="133"/>
      <c r="E37" s="134">
        <v>25</v>
      </c>
      <c r="F37" s="132"/>
      <c r="G37" s="132"/>
      <c r="H37" s="132"/>
      <c r="I37" s="132"/>
      <c r="J37" s="132"/>
      <c r="K37" s="132"/>
      <c r="L37" s="132"/>
      <c r="M37" s="132"/>
      <c r="N37" s="131"/>
      <c r="O37" s="131"/>
      <c r="P37" s="131"/>
      <c r="Q37" s="131"/>
      <c r="R37" s="132"/>
      <c r="S37" s="132"/>
      <c r="T37" s="132"/>
      <c r="U37" s="132"/>
      <c r="V37" s="132"/>
      <c r="W37" s="132"/>
      <c r="X37" s="132"/>
      <c r="Y37" s="132"/>
      <c r="Z37" s="126"/>
      <c r="AA37" s="126"/>
      <c r="AB37" s="126"/>
      <c r="AC37" s="126"/>
      <c r="AD37" s="126"/>
      <c r="AE37" s="126"/>
      <c r="AF37" s="126"/>
      <c r="AG37" s="126" t="s">
        <v>134</v>
      </c>
      <c r="AH37" s="126">
        <v>0</v>
      </c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</row>
    <row r="38" spans="1:60" x14ac:dyDescent="0.2">
      <c r="A38" s="136" t="s">
        <v>124</v>
      </c>
      <c r="B38" s="137" t="s">
        <v>94</v>
      </c>
      <c r="C38" s="155" t="s">
        <v>95</v>
      </c>
      <c r="D38" s="138"/>
      <c r="E38" s="139"/>
      <c r="F38" s="140"/>
      <c r="G38" s="140">
        <f>G39+G40+G42+G43+G44</f>
        <v>0</v>
      </c>
      <c r="H38" s="140"/>
      <c r="I38" s="140">
        <v>0</v>
      </c>
      <c r="J38" s="140"/>
      <c r="K38" s="140">
        <v>81479</v>
      </c>
      <c r="L38" s="140"/>
      <c r="M38" s="140"/>
      <c r="N38" s="139"/>
      <c r="O38" s="139"/>
      <c r="P38" s="139"/>
      <c r="Q38" s="139"/>
      <c r="R38" s="140"/>
      <c r="S38" s="140"/>
      <c r="T38" s="141"/>
      <c r="U38" s="135"/>
      <c r="V38" s="135"/>
      <c r="W38" s="135"/>
      <c r="X38" s="135"/>
      <c r="Y38" s="135"/>
      <c r="AG38" t="s">
        <v>125</v>
      </c>
    </row>
    <row r="39" spans="1:60" x14ac:dyDescent="0.2">
      <c r="A39" s="148">
        <v>9</v>
      </c>
      <c r="B39" s="149" t="s">
        <v>163</v>
      </c>
      <c r="C39" s="158" t="s">
        <v>164</v>
      </c>
      <c r="D39" s="150" t="s">
        <v>165</v>
      </c>
      <c r="E39" s="151">
        <v>5</v>
      </c>
      <c r="F39" s="152"/>
      <c r="G39" s="146">
        <f t="shared" ref="G39:G40" si="0">E39*F39</f>
        <v>0</v>
      </c>
      <c r="H39" s="152">
        <v>0</v>
      </c>
      <c r="I39" s="152">
        <v>0</v>
      </c>
      <c r="J39" s="152">
        <v>51.5</v>
      </c>
      <c r="K39" s="152">
        <v>257.5</v>
      </c>
      <c r="L39" s="152">
        <v>21</v>
      </c>
      <c r="M39" s="152">
        <v>311.57499999999999</v>
      </c>
      <c r="N39" s="151">
        <v>0</v>
      </c>
      <c r="O39" s="151">
        <v>0</v>
      </c>
      <c r="P39" s="151">
        <v>0</v>
      </c>
      <c r="Q39" s="151">
        <v>0</v>
      </c>
      <c r="R39" s="152"/>
      <c r="S39" s="152" t="s">
        <v>166</v>
      </c>
      <c r="T39" s="153" t="s">
        <v>166</v>
      </c>
      <c r="U39" s="132">
        <v>0</v>
      </c>
      <c r="V39" s="132">
        <v>0</v>
      </c>
      <c r="W39" s="132"/>
      <c r="X39" s="132" t="s">
        <v>130</v>
      </c>
      <c r="Y39" s="132" t="s">
        <v>131</v>
      </c>
      <c r="Z39" s="126"/>
      <c r="AA39" s="126"/>
      <c r="AB39" s="126"/>
      <c r="AC39" s="126"/>
      <c r="AD39" s="126"/>
      <c r="AE39" s="126"/>
      <c r="AF39" s="126"/>
      <c r="AG39" s="126" t="s">
        <v>132</v>
      </c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6"/>
      <c r="BF39" s="126"/>
      <c r="BG39" s="126"/>
      <c r="BH39" s="126"/>
    </row>
    <row r="40" spans="1:60" x14ac:dyDescent="0.2">
      <c r="A40" s="142">
        <v>10</v>
      </c>
      <c r="B40" s="143" t="s">
        <v>167</v>
      </c>
      <c r="C40" s="156" t="s">
        <v>168</v>
      </c>
      <c r="D40" s="144" t="s">
        <v>152</v>
      </c>
      <c r="E40" s="145">
        <v>39.460479999999997</v>
      </c>
      <c r="F40" s="146"/>
      <c r="G40" s="146">
        <f t="shared" si="0"/>
        <v>0</v>
      </c>
      <c r="H40" s="146">
        <v>0</v>
      </c>
      <c r="I40" s="146">
        <v>0</v>
      </c>
      <c r="J40" s="146">
        <v>330.5</v>
      </c>
      <c r="K40" s="146">
        <v>13041.688639999998</v>
      </c>
      <c r="L40" s="146">
        <v>21</v>
      </c>
      <c r="M40" s="146">
        <v>15780.4449</v>
      </c>
      <c r="N40" s="145">
        <v>0</v>
      </c>
      <c r="O40" s="145">
        <v>0</v>
      </c>
      <c r="P40" s="145">
        <v>0</v>
      </c>
      <c r="Q40" s="145">
        <v>0</v>
      </c>
      <c r="R40" s="146"/>
      <c r="S40" s="146" t="s">
        <v>129</v>
      </c>
      <c r="T40" s="147" t="s">
        <v>129</v>
      </c>
      <c r="U40" s="132">
        <v>0.49</v>
      </c>
      <c r="V40" s="132">
        <v>19.335635199999999</v>
      </c>
      <c r="W40" s="132"/>
      <c r="X40" s="132" t="s">
        <v>169</v>
      </c>
      <c r="Y40" s="132" t="s">
        <v>131</v>
      </c>
      <c r="Z40" s="126"/>
      <c r="AA40" s="126"/>
      <c r="AB40" s="126"/>
      <c r="AC40" s="126"/>
      <c r="AD40" s="126"/>
      <c r="AE40" s="126"/>
      <c r="AF40" s="126"/>
      <c r="AG40" s="126" t="s">
        <v>170</v>
      </c>
      <c r="AH40" s="126"/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6"/>
      <c r="BE40" s="126"/>
      <c r="BF40" s="126"/>
      <c r="BG40" s="126"/>
      <c r="BH40" s="126"/>
    </row>
    <row r="41" spans="1:60" outlineLevel="1" x14ac:dyDescent="0.2">
      <c r="A41" s="129"/>
      <c r="B41" s="130"/>
      <c r="C41" s="216" t="s">
        <v>171</v>
      </c>
      <c r="D41" s="217"/>
      <c r="E41" s="217"/>
      <c r="F41" s="217"/>
      <c r="G41" s="217"/>
      <c r="H41" s="132"/>
      <c r="I41" s="132"/>
      <c r="J41" s="132"/>
      <c r="K41" s="132"/>
      <c r="L41" s="132"/>
      <c r="M41" s="132"/>
      <c r="N41" s="131"/>
      <c r="O41" s="131"/>
      <c r="P41" s="131"/>
      <c r="Q41" s="131"/>
      <c r="R41" s="132"/>
      <c r="S41" s="132"/>
      <c r="T41" s="132"/>
      <c r="U41" s="132"/>
      <c r="V41" s="132"/>
      <c r="W41" s="132"/>
      <c r="X41" s="132"/>
      <c r="Y41" s="132"/>
      <c r="Z41" s="126"/>
      <c r="AA41" s="126"/>
      <c r="AB41" s="126"/>
      <c r="AC41" s="126"/>
      <c r="AD41" s="126"/>
      <c r="AE41" s="126"/>
      <c r="AF41" s="126"/>
      <c r="AG41" s="126" t="s">
        <v>172</v>
      </c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</row>
    <row r="42" spans="1:60" x14ac:dyDescent="0.2">
      <c r="A42" s="148">
        <v>11</v>
      </c>
      <c r="B42" s="149" t="s">
        <v>173</v>
      </c>
      <c r="C42" s="158" t="s">
        <v>174</v>
      </c>
      <c r="D42" s="150" t="s">
        <v>152</v>
      </c>
      <c r="E42" s="151">
        <v>355.14431999999999</v>
      </c>
      <c r="F42" s="152"/>
      <c r="G42" s="146">
        <f t="shared" ref="G42:G44" si="1">E42*F42</f>
        <v>0</v>
      </c>
      <c r="H42" s="152">
        <v>0</v>
      </c>
      <c r="I42" s="152">
        <v>0</v>
      </c>
      <c r="J42" s="152">
        <v>28.2</v>
      </c>
      <c r="K42" s="152">
        <v>10015.069824</v>
      </c>
      <c r="L42" s="152">
        <v>21</v>
      </c>
      <c r="M42" s="152">
        <v>12118.234699999999</v>
      </c>
      <c r="N42" s="151">
        <v>0</v>
      </c>
      <c r="O42" s="151">
        <v>0</v>
      </c>
      <c r="P42" s="151">
        <v>0</v>
      </c>
      <c r="Q42" s="151">
        <v>0</v>
      </c>
      <c r="R42" s="152"/>
      <c r="S42" s="152" t="s">
        <v>129</v>
      </c>
      <c r="T42" s="153" t="s">
        <v>129</v>
      </c>
      <c r="U42" s="132">
        <v>0</v>
      </c>
      <c r="V42" s="132">
        <v>0</v>
      </c>
      <c r="W42" s="132"/>
      <c r="X42" s="132" t="s">
        <v>169</v>
      </c>
      <c r="Y42" s="132" t="s">
        <v>131</v>
      </c>
      <c r="Z42" s="126"/>
      <c r="AA42" s="126"/>
      <c r="AB42" s="126"/>
      <c r="AC42" s="126"/>
      <c r="AD42" s="126"/>
      <c r="AE42" s="126"/>
      <c r="AF42" s="126"/>
      <c r="AG42" s="126" t="s">
        <v>170</v>
      </c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26"/>
      <c r="BF42" s="126"/>
      <c r="BG42" s="126"/>
      <c r="BH42" s="126"/>
    </row>
    <row r="43" spans="1:60" ht="22.5" x14ac:dyDescent="0.2">
      <c r="A43" s="148">
        <v>12</v>
      </c>
      <c r="B43" s="149" t="s">
        <v>175</v>
      </c>
      <c r="C43" s="158" t="s">
        <v>176</v>
      </c>
      <c r="D43" s="150" t="s">
        <v>152</v>
      </c>
      <c r="E43" s="151">
        <v>39.460479999999997</v>
      </c>
      <c r="F43" s="152"/>
      <c r="G43" s="146">
        <f t="shared" si="1"/>
        <v>0</v>
      </c>
      <c r="H43" s="152">
        <v>0</v>
      </c>
      <c r="I43" s="152">
        <v>0</v>
      </c>
      <c r="J43" s="152">
        <v>592</v>
      </c>
      <c r="K43" s="152">
        <v>23360.604159999999</v>
      </c>
      <c r="L43" s="152">
        <v>21</v>
      </c>
      <c r="M43" s="152">
        <v>28266.325999999997</v>
      </c>
      <c r="N43" s="151">
        <v>0</v>
      </c>
      <c r="O43" s="151">
        <v>0</v>
      </c>
      <c r="P43" s="151">
        <v>0</v>
      </c>
      <c r="Q43" s="151">
        <v>0</v>
      </c>
      <c r="R43" s="152"/>
      <c r="S43" s="152" t="s">
        <v>129</v>
      </c>
      <c r="T43" s="153" t="s">
        <v>129</v>
      </c>
      <c r="U43" s="132">
        <v>0</v>
      </c>
      <c r="V43" s="132">
        <v>0</v>
      </c>
      <c r="W43" s="132"/>
      <c r="X43" s="132" t="s">
        <v>169</v>
      </c>
      <c r="Y43" s="132" t="s">
        <v>131</v>
      </c>
      <c r="Z43" s="126"/>
      <c r="AA43" s="126"/>
      <c r="AB43" s="126"/>
      <c r="AC43" s="126"/>
      <c r="AD43" s="126"/>
      <c r="AE43" s="126"/>
      <c r="AF43" s="126"/>
      <c r="AG43" s="126" t="s">
        <v>170</v>
      </c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/>
      <c r="BG43" s="126"/>
      <c r="BH43" s="126"/>
    </row>
    <row r="44" spans="1:60" x14ac:dyDescent="0.2">
      <c r="A44" s="142">
        <v>13</v>
      </c>
      <c r="B44" s="143" t="s">
        <v>177</v>
      </c>
      <c r="C44" s="156" t="s">
        <v>178</v>
      </c>
      <c r="D44" s="144" t="s">
        <v>152</v>
      </c>
      <c r="E44" s="145">
        <v>78.920959999999994</v>
      </c>
      <c r="F44" s="146"/>
      <c r="G44" s="146">
        <f t="shared" si="1"/>
        <v>0</v>
      </c>
      <c r="H44" s="146">
        <v>0</v>
      </c>
      <c r="I44" s="146">
        <v>0</v>
      </c>
      <c r="J44" s="146">
        <v>441</v>
      </c>
      <c r="K44" s="146">
        <v>34804.143359999995</v>
      </c>
      <c r="L44" s="146">
        <v>21</v>
      </c>
      <c r="M44" s="146">
        <v>42113.009400000003</v>
      </c>
      <c r="N44" s="145">
        <v>0</v>
      </c>
      <c r="O44" s="145">
        <v>0</v>
      </c>
      <c r="P44" s="145">
        <v>0</v>
      </c>
      <c r="Q44" s="145">
        <v>0</v>
      </c>
      <c r="R44" s="146"/>
      <c r="S44" s="146" t="s">
        <v>129</v>
      </c>
      <c r="T44" s="147" t="s">
        <v>129</v>
      </c>
      <c r="U44" s="132">
        <v>0.83199999999999996</v>
      </c>
      <c r="V44" s="132">
        <v>65.662238719999991</v>
      </c>
      <c r="W44" s="132"/>
      <c r="X44" s="132" t="s">
        <v>169</v>
      </c>
      <c r="Y44" s="132" t="s">
        <v>131</v>
      </c>
      <c r="Z44" s="126"/>
      <c r="AA44" s="126"/>
      <c r="AB44" s="126"/>
      <c r="AC44" s="126"/>
      <c r="AD44" s="126"/>
      <c r="AE44" s="126"/>
      <c r="AF44" s="126"/>
      <c r="AG44" s="126" t="s">
        <v>170</v>
      </c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</row>
    <row r="45" spans="1:60" ht="22.5" outlineLevel="1" x14ac:dyDescent="0.2">
      <c r="A45" s="129"/>
      <c r="B45" s="130"/>
      <c r="C45" s="216" t="s">
        <v>179</v>
      </c>
      <c r="D45" s="217"/>
      <c r="E45" s="217"/>
      <c r="F45" s="217"/>
      <c r="G45" s="217"/>
      <c r="H45" s="132"/>
      <c r="I45" s="132"/>
      <c r="J45" s="132"/>
      <c r="K45" s="132"/>
      <c r="L45" s="132"/>
      <c r="M45" s="132"/>
      <c r="N45" s="131"/>
      <c r="O45" s="131"/>
      <c r="P45" s="131"/>
      <c r="Q45" s="131"/>
      <c r="R45" s="132"/>
      <c r="S45" s="132"/>
      <c r="T45" s="132"/>
      <c r="U45" s="132"/>
      <c r="V45" s="132"/>
      <c r="W45" s="132"/>
      <c r="X45" s="132"/>
      <c r="Y45" s="132"/>
      <c r="Z45" s="126"/>
      <c r="AA45" s="126"/>
      <c r="AB45" s="126"/>
      <c r="AC45" s="126"/>
      <c r="AD45" s="126"/>
      <c r="AE45" s="126"/>
      <c r="AF45" s="126"/>
      <c r="AG45" s="126" t="s">
        <v>172</v>
      </c>
      <c r="AH45" s="126"/>
      <c r="AI45" s="126"/>
      <c r="AJ45" s="126"/>
      <c r="AK45" s="126"/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  <c r="AX45" s="126"/>
      <c r="AY45" s="126"/>
      <c r="AZ45" s="126"/>
      <c r="BA45" s="154" t="str">
        <f>C45</f>
        <v>S naložením suti nebo vybouraných hmot do dopravního prostředku a na jejich vyložením, popřípadě přeložením na normální dopravní prostředek.</v>
      </c>
      <c r="BB45" s="126"/>
      <c r="BC45" s="126"/>
      <c r="BD45" s="126"/>
      <c r="BE45" s="126"/>
      <c r="BF45" s="126"/>
      <c r="BG45" s="126"/>
      <c r="BH45" s="126"/>
    </row>
    <row r="46" spans="1:60" x14ac:dyDescent="0.2">
      <c r="A46" s="136" t="s">
        <v>124</v>
      </c>
      <c r="B46" s="137" t="s">
        <v>96</v>
      </c>
      <c r="C46" s="155" t="s">
        <v>29</v>
      </c>
      <c r="D46" s="138"/>
      <c r="E46" s="139"/>
      <c r="F46" s="140"/>
      <c r="G46" s="140">
        <f>G47</f>
        <v>0</v>
      </c>
      <c r="H46" s="140"/>
      <c r="I46" s="140">
        <v>0</v>
      </c>
      <c r="J46" s="140"/>
      <c r="K46" s="140">
        <v>4187.12</v>
      </c>
      <c r="L46" s="140"/>
      <c r="M46" s="140"/>
      <c r="N46" s="139"/>
      <c r="O46" s="139"/>
      <c r="P46" s="139"/>
      <c r="Q46" s="139"/>
      <c r="R46" s="140"/>
      <c r="S46" s="140"/>
      <c r="T46" s="141"/>
      <c r="U46" s="135"/>
      <c r="V46" s="135"/>
      <c r="W46" s="135"/>
      <c r="X46" s="135"/>
      <c r="Y46" s="135"/>
      <c r="AG46" t="s">
        <v>125</v>
      </c>
    </row>
    <row r="47" spans="1:60" x14ac:dyDescent="0.2">
      <c r="A47" s="142">
        <v>14</v>
      </c>
      <c r="B47" s="143" t="s">
        <v>180</v>
      </c>
      <c r="C47" s="156" t="s">
        <v>181</v>
      </c>
      <c r="D47" s="144" t="s">
        <v>182</v>
      </c>
      <c r="E47" s="145">
        <v>1</v>
      </c>
      <c r="F47" s="146"/>
      <c r="G47" s="146">
        <f>E47*F47</f>
        <v>0</v>
      </c>
      <c r="H47" s="146">
        <v>0</v>
      </c>
      <c r="I47" s="146">
        <v>0</v>
      </c>
      <c r="J47" s="146">
        <v>4187.12</v>
      </c>
      <c r="K47" s="146">
        <v>4187.12</v>
      </c>
      <c r="L47" s="146">
        <v>21</v>
      </c>
      <c r="M47" s="146">
        <v>5066.4151999999995</v>
      </c>
      <c r="N47" s="145">
        <v>0</v>
      </c>
      <c r="O47" s="145">
        <v>0</v>
      </c>
      <c r="P47" s="145">
        <v>0</v>
      </c>
      <c r="Q47" s="145">
        <v>0</v>
      </c>
      <c r="R47" s="146"/>
      <c r="S47" s="146" t="s">
        <v>129</v>
      </c>
      <c r="T47" s="147" t="s">
        <v>183</v>
      </c>
      <c r="U47" s="132">
        <v>0</v>
      </c>
      <c r="V47" s="132">
        <v>0</v>
      </c>
      <c r="W47" s="132"/>
      <c r="X47" s="132" t="s">
        <v>184</v>
      </c>
      <c r="Y47" s="132" t="s">
        <v>131</v>
      </c>
      <c r="Z47" s="126"/>
      <c r="AA47" s="126"/>
      <c r="AB47" s="126"/>
      <c r="AC47" s="126"/>
      <c r="AD47" s="126"/>
      <c r="AE47" s="126"/>
      <c r="AF47" s="126"/>
      <c r="AG47" s="126" t="s">
        <v>185</v>
      </c>
      <c r="AH47" s="126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  <c r="AY47" s="126"/>
      <c r="AZ47" s="126"/>
      <c r="BA47" s="126"/>
      <c r="BB47" s="126"/>
      <c r="BC47" s="126"/>
      <c r="BD47" s="126"/>
      <c r="BE47" s="126"/>
      <c r="BF47" s="126"/>
      <c r="BG47" s="126"/>
      <c r="BH47" s="126"/>
    </row>
    <row r="48" spans="1:60" outlineLevel="1" x14ac:dyDescent="0.2">
      <c r="A48" s="129"/>
      <c r="B48" s="130"/>
      <c r="C48" s="216" t="s">
        <v>186</v>
      </c>
      <c r="D48" s="217"/>
      <c r="E48" s="217"/>
      <c r="F48" s="217"/>
      <c r="G48" s="217"/>
      <c r="H48" s="132"/>
      <c r="I48" s="132"/>
      <c r="J48" s="132"/>
      <c r="K48" s="132"/>
      <c r="L48" s="132"/>
      <c r="M48" s="132"/>
      <c r="N48" s="131"/>
      <c r="O48" s="131"/>
      <c r="P48" s="131"/>
      <c r="Q48" s="131"/>
      <c r="R48" s="132"/>
      <c r="S48" s="132"/>
      <c r="T48" s="132"/>
      <c r="U48" s="132"/>
      <c r="V48" s="132"/>
      <c r="W48" s="132"/>
      <c r="X48" s="132"/>
      <c r="Y48" s="132"/>
      <c r="Z48" s="126"/>
      <c r="AA48" s="126"/>
      <c r="AB48" s="126"/>
      <c r="AC48" s="126"/>
      <c r="AD48" s="126"/>
      <c r="AE48" s="126"/>
      <c r="AF48" s="126"/>
      <c r="AG48" s="126" t="s">
        <v>172</v>
      </c>
      <c r="AH48" s="126"/>
      <c r="AI48" s="126"/>
      <c r="AJ48" s="126"/>
      <c r="AK48" s="126"/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  <c r="AV48" s="126"/>
      <c r="AW48" s="126"/>
      <c r="AX48" s="126"/>
      <c r="AY48" s="126"/>
      <c r="AZ48" s="126"/>
      <c r="BA48" s="126"/>
      <c r="BB48" s="126"/>
      <c r="BC48" s="126"/>
      <c r="BD48" s="126"/>
      <c r="BE48" s="126"/>
      <c r="BF48" s="126"/>
      <c r="BG48" s="126"/>
      <c r="BH48" s="126"/>
    </row>
    <row r="49" spans="1:33" x14ac:dyDescent="0.2">
      <c r="A49" s="3"/>
      <c r="B49" s="4"/>
      <c r="C49" s="159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110</v>
      </c>
    </row>
    <row r="50" spans="1:33" x14ac:dyDescent="0.2">
      <c r="C50" s="160"/>
      <c r="D50" s="10"/>
      <c r="AG50" t="s">
        <v>187</v>
      </c>
    </row>
    <row r="51" spans="1:33" x14ac:dyDescent="0.2">
      <c r="B51" s="115" t="s">
        <v>529</v>
      </c>
      <c r="D51" s="10"/>
      <c r="G51" s="161">
        <f>G8+G28+G35+G38+G46</f>
        <v>0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C48:G48"/>
    <mergeCell ref="A1:G1"/>
    <mergeCell ref="C2:G2"/>
    <mergeCell ref="C3:G3"/>
    <mergeCell ref="C4:G4"/>
    <mergeCell ref="C41:G41"/>
    <mergeCell ref="C45:G45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41" sqref="F9:F41"/>
    </sheetView>
  </sheetViews>
  <sheetFormatPr defaultRowHeight="12.75" outlineLevelRow="1" x14ac:dyDescent="0.2"/>
  <cols>
    <col min="1" max="1" width="3.42578125" customWidth="1"/>
    <col min="2" max="2" width="12.5703125" style="115" customWidth="1"/>
    <col min="3" max="3" width="38.28515625" style="11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18" t="s">
        <v>7</v>
      </c>
      <c r="B1" s="218"/>
      <c r="C1" s="218"/>
      <c r="D1" s="218"/>
      <c r="E1" s="218"/>
      <c r="F1" s="218"/>
      <c r="G1" s="218"/>
      <c r="AG1" t="s">
        <v>98</v>
      </c>
    </row>
    <row r="2" spans="1:60" ht="24.95" customHeight="1" x14ac:dyDescent="0.2">
      <c r="A2" s="118" t="s">
        <v>8</v>
      </c>
      <c r="B2" s="49" t="s">
        <v>43</v>
      </c>
      <c r="C2" s="219" t="s">
        <v>44</v>
      </c>
      <c r="D2" s="220"/>
      <c r="E2" s="220"/>
      <c r="F2" s="220"/>
      <c r="G2" s="221"/>
      <c r="AG2" t="s">
        <v>99</v>
      </c>
    </row>
    <row r="3" spans="1:60" ht="24.95" customHeight="1" x14ac:dyDescent="0.2">
      <c r="A3" s="118" t="s">
        <v>9</v>
      </c>
      <c r="B3" s="49" t="s">
        <v>48</v>
      </c>
      <c r="C3" s="219" t="s">
        <v>49</v>
      </c>
      <c r="D3" s="220"/>
      <c r="E3" s="220"/>
      <c r="F3" s="220"/>
      <c r="G3" s="221"/>
      <c r="AC3" s="115" t="s">
        <v>99</v>
      </c>
      <c r="AG3" t="s">
        <v>100</v>
      </c>
    </row>
    <row r="4" spans="1:60" ht="24.95" customHeight="1" x14ac:dyDescent="0.2">
      <c r="A4" s="119" t="s">
        <v>10</v>
      </c>
      <c r="B4" s="120" t="s">
        <v>48</v>
      </c>
      <c r="C4" s="222" t="s">
        <v>49</v>
      </c>
      <c r="D4" s="223"/>
      <c r="E4" s="223"/>
      <c r="F4" s="223"/>
      <c r="G4" s="224"/>
      <c r="AG4" t="s">
        <v>101</v>
      </c>
    </row>
    <row r="5" spans="1:60" x14ac:dyDescent="0.2">
      <c r="D5" s="10"/>
    </row>
    <row r="6" spans="1:60" ht="38.25" x14ac:dyDescent="0.2">
      <c r="A6" s="122" t="s">
        <v>102</v>
      </c>
      <c r="B6" s="124" t="s">
        <v>103</v>
      </c>
      <c r="C6" s="124" t="s">
        <v>104</v>
      </c>
      <c r="D6" s="123" t="s">
        <v>105</v>
      </c>
      <c r="E6" s="122" t="s">
        <v>106</v>
      </c>
      <c r="F6" s="121" t="s">
        <v>107</v>
      </c>
      <c r="G6" s="122" t="s">
        <v>31</v>
      </c>
      <c r="H6" s="125" t="s">
        <v>32</v>
      </c>
      <c r="I6" s="125" t="s">
        <v>108</v>
      </c>
      <c r="J6" s="125" t="s">
        <v>33</v>
      </c>
      <c r="K6" s="125" t="s">
        <v>109</v>
      </c>
      <c r="L6" s="125" t="s">
        <v>110</v>
      </c>
      <c r="M6" s="125" t="s">
        <v>111</v>
      </c>
      <c r="N6" s="125" t="s">
        <v>112</v>
      </c>
      <c r="O6" s="125" t="s">
        <v>113</v>
      </c>
      <c r="P6" s="125" t="s">
        <v>114</v>
      </c>
      <c r="Q6" s="125" t="s">
        <v>115</v>
      </c>
      <c r="R6" s="125" t="s">
        <v>116</v>
      </c>
      <c r="S6" s="125" t="s">
        <v>117</v>
      </c>
      <c r="T6" s="125" t="s">
        <v>118</v>
      </c>
      <c r="U6" s="125" t="s">
        <v>119</v>
      </c>
      <c r="V6" s="125" t="s">
        <v>120</v>
      </c>
      <c r="W6" s="125" t="s">
        <v>121</v>
      </c>
      <c r="X6" s="125" t="s">
        <v>122</v>
      </c>
      <c r="Y6" s="125" t="s">
        <v>123</v>
      </c>
    </row>
    <row r="7" spans="1:60" hidden="1" x14ac:dyDescent="0.2">
      <c r="A7" s="3"/>
      <c r="B7" s="4"/>
      <c r="C7" s="4"/>
      <c r="D7" s="6"/>
      <c r="E7" s="127"/>
      <c r="F7" s="128"/>
      <c r="G7" s="128"/>
      <c r="H7" s="128"/>
      <c r="I7" s="128"/>
      <c r="J7" s="128"/>
      <c r="K7" s="128"/>
      <c r="L7" s="128"/>
      <c r="M7" s="128"/>
      <c r="N7" s="127"/>
      <c r="O7" s="127"/>
      <c r="P7" s="127"/>
      <c r="Q7" s="127"/>
      <c r="R7" s="128"/>
      <c r="S7" s="128"/>
      <c r="T7" s="128"/>
      <c r="U7" s="128"/>
      <c r="V7" s="128"/>
      <c r="W7" s="128"/>
      <c r="X7" s="128"/>
      <c r="Y7" s="128"/>
    </row>
    <row r="8" spans="1:60" x14ac:dyDescent="0.2">
      <c r="A8" s="136" t="s">
        <v>124</v>
      </c>
      <c r="B8" s="137" t="s">
        <v>65</v>
      </c>
      <c r="C8" s="155" t="s">
        <v>66</v>
      </c>
      <c r="D8" s="138"/>
      <c r="E8" s="139"/>
      <c r="F8" s="140"/>
      <c r="G8" s="140">
        <f>G9+G10+G11+G12+G13+G14</f>
        <v>0</v>
      </c>
      <c r="H8" s="140"/>
      <c r="I8" s="140">
        <v>0</v>
      </c>
      <c r="J8" s="140"/>
      <c r="K8" s="140">
        <v>74010</v>
      </c>
      <c r="L8" s="140"/>
      <c r="M8" s="140"/>
      <c r="N8" s="139"/>
      <c r="O8" s="139"/>
      <c r="P8" s="139"/>
      <c r="Q8" s="139"/>
      <c r="R8" s="140"/>
      <c r="S8" s="140"/>
      <c r="T8" s="141"/>
      <c r="U8" s="135"/>
      <c r="V8" s="135"/>
      <c r="W8" s="135"/>
      <c r="X8" s="135"/>
      <c r="Y8" s="135"/>
      <c r="AG8" t="s">
        <v>125</v>
      </c>
    </row>
    <row r="9" spans="1:60" ht="33.75" x14ac:dyDescent="0.2">
      <c r="A9" s="148">
        <v>1</v>
      </c>
      <c r="B9" s="149" t="s">
        <v>188</v>
      </c>
      <c r="C9" s="158" t="s">
        <v>189</v>
      </c>
      <c r="D9" s="150" t="s">
        <v>190</v>
      </c>
      <c r="E9" s="151">
        <v>1</v>
      </c>
      <c r="F9" s="152"/>
      <c r="G9" s="152">
        <f>E9*F9</f>
        <v>0</v>
      </c>
      <c r="H9" s="152">
        <v>0</v>
      </c>
      <c r="I9" s="152">
        <v>0</v>
      </c>
      <c r="J9" s="152">
        <v>35560</v>
      </c>
      <c r="K9" s="152">
        <v>35560</v>
      </c>
      <c r="L9" s="152">
        <v>21</v>
      </c>
      <c r="M9" s="152">
        <v>43027.6</v>
      </c>
      <c r="N9" s="151">
        <v>0</v>
      </c>
      <c r="O9" s="151">
        <v>0</v>
      </c>
      <c r="P9" s="151">
        <v>0</v>
      </c>
      <c r="Q9" s="151">
        <v>0</v>
      </c>
      <c r="R9" s="152"/>
      <c r="S9" s="152" t="s">
        <v>191</v>
      </c>
      <c r="T9" s="153" t="s">
        <v>183</v>
      </c>
      <c r="U9" s="132">
        <v>0</v>
      </c>
      <c r="V9" s="132">
        <v>0</v>
      </c>
      <c r="W9" s="132"/>
      <c r="X9" s="132" t="s">
        <v>130</v>
      </c>
      <c r="Y9" s="132" t="s">
        <v>131</v>
      </c>
      <c r="Z9" s="126"/>
      <c r="AA9" s="126"/>
      <c r="AB9" s="126"/>
      <c r="AC9" s="126"/>
      <c r="AD9" s="126"/>
      <c r="AE9" s="126"/>
      <c r="AF9" s="126"/>
      <c r="AG9" s="126" t="s">
        <v>192</v>
      </c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</row>
    <row r="10" spans="1:60" ht="22.5" x14ac:dyDescent="0.2">
      <c r="A10" s="148">
        <v>2</v>
      </c>
      <c r="B10" s="149" t="s">
        <v>193</v>
      </c>
      <c r="C10" s="158" t="s">
        <v>194</v>
      </c>
      <c r="D10" s="150" t="s">
        <v>195</v>
      </c>
      <c r="E10" s="151">
        <v>1</v>
      </c>
      <c r="F10" s="152"/>
      <c r="G10" s="152">
        <f t="shared" ref="G10:G14" si="0">E10*F10</f>
        <v>0</v>
      </c>
      <c r="H10" s="152">
        <v>0</v>
      </c>
      <c r="I10" s="152">
        <v>0</v>
      </c>
      <c r="J10" s="152">
        <v>3850</v>
      </c>
      <c r="K10" s="152">
        <v>3850</v>
      </c>
      <c r="L10" s="152">
        <v>21</v>
      </c>
      <c r="M10" s="152">
        <v>4658.5</v>
      </c>
      <c r="N10" s="151">
        <v>0</v>
      </c>
      <c r="O10" s="151">
        <v>0</v>
      </c>
      <c r="P10" s="151">
        <v>0</v>
      </c>
      <c r="Q10" s="151">
        <v>0</v>
      </c>
      <c r="R10" s="152"/>
      <c r="S10" s="152" t="s">
        <v>191</v>
      </c>
      <c r="T10" s="153" t="s">
        <v>183</v>
      </c>
      <c r="U10" s="132">
        <v>0</v>
      </c>
      <c r="V10" s="132">
        <v>0</v>
      </c>
      <c r="W10" s="132"/>
      <c r="X10" s="132" t="s">
        <v>130</v>
      </c>
      <c r="Y10" s="132" t="s">
        <v>131</v>
      </c>
      <c r="Z10" s="126"/>
      <c r="AA10" s="126"/>
      <c r="AB10" s="126"/>
      <c r="AC10" s="126"/>
      <c r="AD10" s="126"/>
      <c r="AE10" s="126"/>
      <c r="AF10" s="126"/>
      <c r="AG10" s="126" t="s">
        <v>192</v>
      </c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</row>
    <row r="11" spans="1:60" ht="22.5" x14ac:dyDescent="0.2">
      <c r="A11" s="148">
        <v>3</v>
      </c>
      <c r="B11" s="149" t="s">
        <v>196</v>
      </c>
      <c r="C11" s="158" t="s">
        <v>197</v>
      </c>
      <c r="D11" s="150" t="s">
        <v>190</v>
      </c>
      <c r="E11" s="151">
        <v>1</v>
      </c>
      <c r="F11" s="152"/>
      <c r="G11" s="152">
        <f t="shared" si="0"/>
        <v>0</v>
      </c>
      <c r="H11" s="152">
        <v>0</v>
      </c>
      <c r="I11" s="152">
        <v>0</v>
      </c>
      <c r="J11" s="152">
        <v>450</v>
      </c>
      <c r="K11" s="152">
        <v>450</v>
      </c>
      <c r="L11" s="152">
        <v>21</v>
      </c>
      <c r="M11" s="152">
        <v>544.5</v>
      </c>
      <c r="N11" s="151">
        <v>0</v>
      </c>
      <c r="O11" s="151">
        <v>0</v>
      </c>
      <c r="P11" s="151">
        <v>0</v>
      </c>
      <c r="Q11" s="151">
        <v>0</v>
      </c>
      <c r="R11" s="152"/>
      <c r="S11" s="152" t="s">
        <v>191</v>
      </c>
      <c r="T11" s="153" t="s">
        <v>183</v>
      </c>
      <c r="U11" s="132">
        <v>0</v>
      </c>
      <c r="V11" s="132">
        <v>0</v>
      </c>
      <c r="W11" s="132"/>
      <c r="X11" s="132" t="s">
        <v>130</v>
      </c>
      <c r="Y11" s="132" t="s">
        <v>131</v>
      </c>
      <c r="Z11" s="126"/>
      <c r="AA11" s="126"/>
      <c r="AB11" s="126"/>
      <c r="AC11" s="126"/>
      <c r="AD11" s="126"/>
      <c r="AE11" s="126"/>
      <c r="AF11" s="126"/>
      <c r="AG11" s="126" t="s">
        <v>192</v>
      </c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</row>
    <row r="12" spans="1:60" x14ac:dyDescent="0.2">
      <c r="A12" s="148">
        <v>4</v>
      </c>
      <c r="B12" s="149" t="s">
        <v>198</v>
      </c>
      <c r="C12" s="158" t="s">
        <v>199</v>
      </c>
      <c r="D12" s="150" t="s">
        <v>195</v>
      </c>
      <c r="E12" s="151">
        <v>1</v>
      </c>
      <c r="F12" s="152"/>
      <c r="G12" s="152">
        <f t="shared" si="0"/>
        <v>0</v>
      </c>
      <c r="H12" s="152">
        <v>0</v>
      </c>
      <c r="I12" s="152">
        <v>0</v>
      </c>
      <c r="J12" s="152">
        <v>8850</v>
      </c>
      <c r="K12" s="152">
        <v>8850</v>
      </c>
      <c r="L12" s="152">
        <v>21</v>
      </c>
      <c r="M12" s="152">
        <v>10708.5</v>
      </c>
      <c r="N12" s="151">
        <v>0</v>
      </c>
      <c r="O12" s="151">
        <v>0</v>
      </c>
      <c r="P12" s="151">
        <v>0</v>
      </c>
      <c r="Q12" s="151">
        <v>0</v>
      </c>
      <c r="R12" s="152"/>
      <c r="S12" s="152" t="s">
        <v>191</v>
      </c>
      <c r="T12" s="153" t="s">
        <v>183</v>
      </c>
      <c r="U12" s="132">
        <v>0</v>
      </c>
      <c r="V12" s="132">
        <v>0</v>
      </c>
      <c r="W12" s="132"/>
      <c r="X12" s="132" t="s">
        <v>130</v>
      </c>
      <c r="Y12" s="132" t="s">
        <v>131</v>
      </c>
      <c r="Z12" s="126"/>
      <c r="AA12" s="126"/>
      <c r="AB12" s="126"/>
      <c r="AC12" s="126"/>
      <c r="AD12" s="126"/>
      <c r="AE12" s="126"/>
      <c r="AF12" s="126"/>
      <c r="AG12" s="126" t="s">
        <v>192</v>
      </c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</row>
    <row r="13" spans="1:60" x14ac:dyDescent="0.2">
      <c r="A13" s="148">
        <v>5</v>
      </c>
      <c r="B13" s="149" t="s">
        <v>200</v>
      </c>
      <c r="C13" s="158" t="s">
        <v>201</v>
      </c>
      <c r="D13" s="150" t="s">
        <v>195</v>
      </c>
      <c r="E13" s="151">
        <v>1</v>
      </c>
      <c r="F13" s="152"/>
      <c r="G13" s="152">
        <f t="shared" si="0"/>
        <v>0</v>
      </c>
      <c r="H13" s="152">
        <v>0</v>
      </c>
      <c r="I13" s="152">
        <v>0</v>
      </c>
      <c r="J13" s="152">
        <v>21800</v>
      </c>
      <c r="K13" s="152">
        <v>21800</v>
      </c>
      <c r="L13" s="152">
        <v>21</v>
      </c>
      <c r="M13" s="152">
        <v>26378</v>
      </c>
      <c r="N13" s="151">
        <v>0</v>
      </c>
      <c r="O13" s="151">
        <v>0</v>
      </c>
      <c r="P13" s="151">
        <v>0</v>
      </c>
      <c r="Q13" s="151">
        <v>0</v>
      </c>
      <c r="R13" s="152"/>
      <c r="S13" s="152" t="s">
        <v>191</v>
      </c>
      <c r="T13" s="153" t="s">
        <v>183</v>
      </c>
      <c r="U13" s="132">
        <v>0</v>
      </c>
      <c r="V13" s="132">
        <v>0</v>
      </c>
      <c r="W13" s="132"/>
      <c r="X13" s="132" t="s">
        <v>130</v>
      </c>
      <c r="Y13" s="132" t="s">
        <v>131</v>
      </c>
      <c r="Z13" s="126"/>
      <c r="AA13" s="126"/>
      <c r="AB13" s="126"/>
      <c r="AC13" s="126"/>
      <c r="AD13" s="126"/>
      <c r="AE13" s="126"/>
      <c r="AF13" s="126"/>
      <c r="AG13" s="126" t="s">
        <v>192</v>
      </c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</row>
    <row r="14" spans="1:60" x14ac:dyDescent="0.2">
      <c r="A14" s="148">
        <v>6</v>
      </c>
      <c r="B14" s="149" t="s">
        <v>202</v>
      </c>
      <c r="C14" s="158" t="s">
        <v>203</v>
      </c>
      <c r="D14" s="150" t="s">
        <v>195</v>
      </c>
      <c r="E14" s="151">
        <v>1</v>
      </c>
      <c r="F14" s="152"/>
      <c r="G14" s="152">
        <f t="shared" si="0"/>
        <v>0</v>
      </c>
      <c r="H14" s="152">
        <v>0</v>
      </c>
      <c r="I14" s="152">
        <v>0</v>
      </c>
      <c r="J14" s="152">
        <v>3500</v>
      </c>
      <c r="K14" s="152">
        <v>3500</v>
      </c>
      <c r="L14" s="152">
        <v>21</v>
      </c>
      <c r="M14" s="152">
        <v>4235</v>
      </c>
      <c r="N14" s="151">
        <v>0</v>
      </c>
      <c r="O14" s="151">
        <v>0</v>
      </c>
      <c r="P14" s="151">
        <v>0</v>
      </c>
      <c r="Q14" s="151">
        <v>0</v>
      </c>
      <c r="R14" s="152"/>
      <c r="S14" s="152" t="s">
        <v>191</v>
      </c>
      <c r="T14" s="153" t="s">
        <v>183</v>
      </c>
      <c r="U14" s="132">
        <v>0</v>
      </c>
      <c r="V14" s="132">
        <v>0</v>
      </c>
      <c r="W14" s="132"/>
      <c r="X14" s="132" t="s">
        <v>130</v>
      </c>
      <c r="Y14" s="132" t="s">
        <v>131</v>
      </c>
      <c r="Z14" s="126"/>
      <c r="AA14" s="126"/>
      <c r="AB14" s="126"/>
      <c r="AC14" s="126"/>
      <c r="AD14" s="126"/>
      <c r="AE14" s="126"/>
      <c r="AF14" s="126"/>
      <c r="AG14" s="126" t="s">
        <v>192</v>
      </c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</row>
    <row r="15" spans="1:60" x14ac:dyDescent="0.2">
      <c r="A15" s="136" t="s">
        <v>124</v>
      </c>
      <c r="B15" s="137" t="s">
        <v>67</v>
      </c>
      <c r="C15" s="155" t="s">
        <v>69</v>
      </c>
      <c r="D15" s="138"/>
      <c r="E15" s="139"/>
      <c r="F15" s="140"/>
      <c r="G15" s="140">
        <f>G16+G17+G18+G19</f>
        <v>0</v>
      </c>
      <c r="H15" s="140"/>
      <c r="I15" s="140">
        <v>0</v>
      </c>
      <c r="J15" s="140"/>
      <c r="K15" s="140">
        <v>86900</v>
      </c>
      <c r="L15" s="140"/>
      <c r="M15" s="140"/>
      <c r="N15" s="139"/>
      <c r="O15" s="139"/>
      <c r="P15" s="139"/>
      <c r="Q15" s="139"/>
      <c r="R15" s="140"/>
      <c r="S15" s="140"/>
      <c r="T15" s="141"/>
      <c r="U15" s="135"/>
      <c r="V15" s="135"/>
      <c r="W15" s="135"/>
      <c r="X15" s="135"/>
      <c r="Y15" s="135"/>
      <c r="AG15" t="s">
        <v>125</v>
      </c>
    </row>
    <row r="16" spans="1:60" x14ac:dyDescent="0.2">
      <c r="A16" s="148">
        <v>7</v>
      </c>
      <c r="B16" s="149" t="s">
        <v>204</v>
      </c>
      <c r="C16" s="158" t="s">
        <v>205</v>
      </c>
      <c r="D16" s="150" t="s">
        <v>195</v>
      </c>
      <c r="E16" s="151">
        <v>1</v>
      </c>
      <c r="F16" s="152"/>
      <c r="G16" s="152">
        <f t="shared" ref="G16:G19" si="1">E16*F16</f>
        <v>0</v>
      </c>
      <c r="H16" s="152">
        <v>0</v>
      </c>
      <c r="I16" s="152">
        <v>0</v>
      </c>
      <c r="J16" s="152">
        <v>74900</v>
      </c>
      <c r="K16" s="152">
        <v>74900</v>
      </c>
      <c r="L16" s="152">
        <v>21</v>
      </c>
      <c r="M16" s="152">
        <v>90629</v>
      </c>
      <c r="N16" s="151">
        <v>0</v>
      </c>
      <c r="O16" s="151">
        <v>0</v>
      </c>
      <c r="P16" s="151">
        <v>0</v>
      </c>
      <c r="Q16" s="151">
        <v>0</v>
      </c>
      <c r="R16" s="152"/>
      <c r="S16" s="152" t="s">
        <v>191</v>
      </c>
      <c r="T16" s="153" t="s">
        <v>183</v>
      </c>
      <c r="U16" s="132">
        <v>0</v>
      </c>
      <c r="V16" s="132">
        <v>0</v>
      </c>
      <c r="W16" s="132"/>
      <c r="X16" s="132" t="s">
        <v>130</v>
      </c>
      <c r="Y16" s="132" t="s">
        <v>131</v>
      </c>
      <c r="Z16" s="126"/>
      <c r="AA16" s="126"/>
      <c r="AB16" s="126"/>
      <c r="AC16" s="126"/>
      <c r="AD16" s="126"/>
      <c r="AE16" s="126"/>
      <c r="AF16" s="126"/>
      <c r="AG16" s="126" t="s">
        <v>192</v>
      </c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</row>
    <row r="17" spans="1:60" x14ac:dyDescent="0.2">
      <c r="A17" s="148">
        <v>8</v>
      </c>
      <c r="B17" s="149" t="s">
        <v>206</v>
      </c>
      <c r="C17" s="158" t="s">
        <v>207</v>
      </c>
      <c r="D17" s="150" t="s">
        <v>208</v>
      </c>
      <c r="E17" s="151">
        <v>6</v>
      </c>
      <c r="F17" s="152"/>
      <c r="G17" s="152">
        <f t="shared" si="1"/>
        <v>0</v>
      </c>
      <c r="H17" s="152">
        <v>0</v>
      </c>
      <c r="I17" s="152">
        <v>0</v>
      </c>
      <c r="J17" s="152">
        <v>500</v>
      </c>
      <c r="K17" s="152">
        <v>3000</v>
      </c>
      <c r="L17" s="152">
        <v>21</v>
      </c>
      <c r="M17" s="152">
        <v>3630</v>
      </c>
      <c r="N17" s="151">
        <v>0</v>
      </c>
      <c r="O17" s="151">
        <v>0</v>
      </c>
      <c r="P17" s="151">
        <v>0</v>
      </c>
      <c r="Q17" s="151">
        <v>0</v>
      </c>
      <c r="R17" s="152"/>
      <c r="S17" s="152" t="s">
        <v>191</v>
      </c>
      <c r="T17" s="153" t="s">
        <v>183</v>
      </c>
      <c r="U17" s="132">
        <v>0</v>
      </c>
      <c r="V17" s="132">
        <v>0</v>
      </c>
      <c r="W17" s="132"/>
      <c r="X17" s="132" t="s">
        <v>130</v>
      </c>
      <c r="Y17" s="132" t="s">
        <v>131</v>
      </c>
      <c r="Z17" s="126"/>
      <c r="AA17" s="126"/>
      <c r="AB17" s="126"/>
      <c r="AC17" s="126"/>
      <c r="AD17" s="126"/>
      <c r="AE17" s="126"/>
      <c r="AF17" s="126"/>
      <c r="AG17" s="126" t="s">
        <v>192</v>
      </c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</row>
    <row r="18" spans="1:60" x14ac:dyDescent="0.2">
      <c r="A18" s="148">
        <v>9</v>
      </c>
      <c r="B18" s="149" t="s">
        <v>209</v>
      </c>
      <c r="C18" s="158" t="s">
        <v>210</v>
      </c>
      <c r="D18" s="150" t="s">
        <v>208</v>
      </c>
      <c r="E18" s="151">
        <v>16</v>
      </c>
      <c r="F18" s="152"/>
      <c r="G18" s="152">
        <f t="shared" si="1"/>
        <v>0</v>
      </c>
      <c r="H18" s="152">
        <v>0</v>
      </c>
      <c r="I18" s="152">
        <v>0</v>
      </c>
      <c r="J18" s="152">
        <v>500</v>
      </c>
      <c r="K18" s="152">
        <v>8000</v>
      </c>
      <c r="L18" s="152">
        <v>21</v>
      </c>
      <c r="M18" s="152">
        <v>9680</v>
      </c>
      <c r="N18" s="151">
        <v>0</v>
      </c>
      <c r="O18" s="151">
        <v>0</v>
      </c>
      <c r="P18" s="151">
        <v>0</v>
      </c>
      <c r="Q18" s="151">
        <v>0</v>
      </c>
      <c r="R18" s="152"/>
      <c r="S18" s="152" t="s">
        <v>191</v>
      </c>
      <c r="T18" s="153" t="s">
        <v>183</v>
      </c>
      <c r="U18" s="132">
        <v>0</v>
      </c>
      <c r="V18" s="132">
        <v>0</v>
      </c>
      <c r="W18" s="132"/>
      <c r="X18" s="132" t="s">
        <v>130</v>
      </c>
      <c r="Y18" s="132" t="s">
        <v>131</v>
      </c>
      <c r="Z18" s="126"/>
      <c r="AA18" s="126"/>
      <c r="AB18" s="126"/>
      <c r="AC18" s="126"/>
      <c r="AD18" s="126"/>
      <c r="AE18" s="126"/>
      <c r="AF18" s="126"/>
      <c r="AG18" s="126" t="s">
        <v>192</v>
      </c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</row>
    <row r="19" spans="1:60" x14ac:dyDescent="0.2">
      <c r="A19" s="148">
        <v>10</v>
      </c>
      <c r="B19" s="149" t="s">
        <v>211</v>
      </c>
      <c r="C19" s="158" t="s">
        <v>212</v>
      </c>
      <c r="D19" s="150" t="s">
        <v>208</v>
      </c>
      <c r="E19" s="151">
        <v>2</v>
      </c>
      <c r="F19" s="152"/>
      <c r="G19" s="152">
        <f t="shared" si="1"/>
        <v>0</v>
      </c>
      <c r="H19" s="152">
        <v>0</v>
      </c>
      <c r="I19" s="152">
        <v>0</v>
      </c>
      <c r="J19" s="152">
        <v>500</v>
      </c>
      <c r="K19" s="152">
        <v>1000</v>
      </c>
      <c r="L19" s="152">
        <v>21</v>
      </c>
      <c r="M19" s="152">
        <v>1210</v>
      </c>
      <c r="N19" s="151">
        <v>0</v>
      </c>
      <c r="O19" s="151">
        <v>0</v>
      </c>
      <c r="P19" s="151">
        <v>0</v>
      </c>
      <c r="Q19" s="151">
        <v>0</v>
      </c>
      <c r="R19" s="152"/>
      <c r="S19" s="152" t="s">
        <v>191</v>
      </c>
      <c r="T19" s="153" t="s">
        <v>183</v>
      </c>
      <c r="U19" s="132">
        <v>0</v>
      </c>
      <c r="V19" s="132">
        <v>0</v>
      </c>
      <c r="W19" s="132"/>
      <c r="X19" s="132" t="s">
        <v>130</v>
      </c>
      <c r="Y19" s="132" t="s">
        <v>131</v>
      </c>
      <c r="Z19" s="126"/>
      <c r="AA19" s="126"/>
      <c r="AB19" s="126"/>
      <c r="AC19" s="126"/>
      <c r="AD19" s="126"/>
      <c r="AE19" s="126"/>
      <c r="AF19" s="126"/>
      <c r="AG19" s="126" t="s">
        <v>192</v>
      </c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</row>
    <row r="20" spans="1:60" x14ac:dyDescent="0.2">
      <c r="A20" s="136" t="s">
        <v>124</v>
      </c>
      <c r="B20" s="137" t="s">
        <v>96</v>
      </c>
      <c r="C20" s="155" t="s">
        <v>29</v>
      </c>
      <c r="D20" s="138"/>
      <c r="E20" s="139"/>
      <c r="F20" s="140"/>
      <c r="G20" s="140">
        <f>G21</f>
        <v>0</v>
      </c>
      <c r="H20" s="140"/>
      <c r="I20" s="140">
        <v>0</v>
      </c>
      <c r="J20" s="140"/>
      <c r="K20" s="140">
        <v>32200</v>
      </c>
      <c r="L20" s="140"/>
      <c r="M20" s="140"/>
      <c r="N20" s="139"/>
      <c r="O20" s="139"/>
      <c r="P20" s="139"/>
      <c r="Q20" s="139"/>
      <c r="R20" s="140"/>
      <c r="S20" s="140"/>
      <c r="T20" s="141"/>
      <c r="U20" s="135"/>
      <c r="V20" s="135"/>
      <c r="W20" s="135"/>
      <c r="X20" s="135"/>
      <c r="Y20" s="135"/>
      <c r="AG20" t="s">
        <v>125</v>
      </c>
    </row>
    <row r="21" spans="1:60" x14ac:dyDescent="0.2">
      <c r="A21" s="148">
        <v>11</v>
      </c>
      <c r="B21" s="149" t="s">
        <v>213</v>
      </c>
      <c r="C21" s="158" t="s">
        <v>214</v>
      </c>
      <c r="D21" s="150" t="s">
        <v>195</v>
      </c>
      <c r="E21" s="151">
        <v>1</v>
      </c>
      <c r="F21" s="152"/>
      <c r="G21" s="152">
        <f>E21*F21</f>
        <v>0</v>
      </c>
      <c r="H21" s="152">
        <v>0</v>
      </c>
      <c r="I21" s="152">
        <v>0</v>
      </c>
      <c r="J21" s="152">
        <v>2000</v>
      </c>
      <c r="K21" s="152">
        <v>2000</v>
      </c>
      <c r="L21" s="152">
        <v>21</v>
      </c>
      <c r="M21" s="152">
        <v>2420</v>
      </c>
      <c r="N21" s="151">
        <v>0</v>
      </c>
      <c r="O21" s="151">
        <v>0</v>
      </c>
      <c r="P21" s="151">
        <v>0</v>
      </c>
      <c r="Q21" s="151">
        <v>0</v>
      </c>
      <c r="R21" s="152"/>
      <c r="S21" s="152" t="s">
        <v>191</v>
      </c>
      <c r="T21" s="153" t="s">
        <v>183</v>
      </c>
      <c r="U21" s="132">
        <v>0</v>
      </c>
      <c r="V21" s="132">
        <v>0</v>
      </c>
      <c r="W21" s="132"/>
      <c r="X21" s="132" t="s">
        <v>130</v>
      </c>
      <c r="Y21" s="132" t="s">
        <v>131</v>
      </c>
      <c r="Z21" s="126"/>
      <c r="AA21" s="126"/>
      <c r="AB21" s="126"/>
      <c r="AC21" s="126"/>
      <c r="AD21" s="126"/>
      <c r="AE21" s="126"/>
      <c r="AF21" s="126"/>
      <c r="AG21" s="126" t="s">
        <v>192</v>
      </c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</row>
    <row r="22" spans="1:60" x14ac:dyDescent="0.2">
      <c r="A22" s="136" t="s">
        <v>124</v>
      </c>
      <c r="B22" s="137" t="s">
        <v>97</v>
      </c>
      <c r="C22" s="155" t="s">
        <v>30</v>
      </c>
      <c r="D22" s="138"/>
      <c r="E22" s="139"/>
      <c r="F22" s="140"/>
      <c r="G22" s="140">
        <f>G23</f>
        <v>0</v>
      </c>
      <c r="H22" s="140"/>
      <c r="I22" s="140">
        <v>0</v>
      </c>
      <c r="J22" s="140"/>
      <c r="K22" s="140">
        <v>1000</v>
      </c>
      <c r="L22" s="140"/>
      <c r="M22" s="140"/>
      <c r="N22" s="139"/>
      <c r="O22" s="139"/>
      <c r="P22" s="139"/>
      <c r="Q22" s="139"/>
      <c r="R22" s="140"/>
      <c r="S22" s="140"/>
      <c r="T22" s="141"/>
      <c r="U22" s="135"/>
      <c r="V22" s="135"/>
      <c r="W22" s="135"/>
      <c r="X22" s="135"/>
      <c r="Y22" s="135"/>
      <c r="AG22" t="s">
        <v>125</v>
      </c>
    </row>
    <row r="23" spans="1:60" x14ac:dyDescent="0.2">
      <c r="A23" s="148">
        <v>12</v>
      </c>
      <c r="B23" s="149" t="s">
        <v>215</v>
      </c>
      <c r="C23" s="158" t="s">
        <v>216</v>
      </c>
      <c r="D23" s="150" t="s">
        <v>195</v>
      </c>
      <c r="E23" s="151">
        <v>1</v>
      </c>
      <c r="F23" s="152"/>
      <c r="G23" s="152">
        <f>E23*F23</f>
        <v>0</v>
      </c>
      <c r="H23" s="152">
        <v>0</v>
      </c>
      <c r="I23" s="152">
        <v>0</v>
      </c>
      <c r="J23" s="152">
        <v>1000</v>
      </c>
      <c r="K23" s="152">
        <v>1000</v>
      </c>
      <c r="L23" s="152">
        <v>21</v>
      </c>
      <c r="M23" s="152">
        <v>1210</v>
      </c>
      <c r="N23" s="151">
        <v>0</v>
      </c>
      <c r="O23" s="151">
        <v>0</v>
      </c>
      <c r="P23" s="151">
        <v>0</v>
      </c>
      <c r="Q23" s="151">
        <v>0</v>
      </c>
      <c r="R23" s="152"/>
      <c r="S23" s="152" t="s">
        <v>191</v>
      </c>
      <c r="T23" s="153" t="s">
        <v>183</v>
      </c>
      <c r="U23" s="132">
        <v>0</v>
      </c>
      <c r="V23" s="132">
        <v>0</v>
      </c>
      <c r="W23" s="132"/>
      <c r="X23" s="132" t="s">
        <v>130</v>
      </c>
      <c r="Y23" s="132" t="s">
        <v>131</v>
      </c>
      <c r="Z23" s="126"/>
      <c r="AA23" s="126"/>
      <c r="AB23" s="126"/>
      <c r="AC23" s="126"/>
      <c r="AD23" s="126"/>
      <c r="AE23" s="126"/>
      <c r="AF23" s="126"/>
      <c r="AG23" s="126" t="s">
        <v>192</v>
      </c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</row>
    <row r="24" spans="1:60" x14ac:dyDescent="0.2">
      <c r="A24" s="136" t="s">
        <v>124</v>
      </c>
      <c r="B24" s="137" t="s">
        <v>96</v>
      </c>
      <c r="C24" s="155" t="s">
        <v>29</v>
      </c>
      <c r="D24" s="138"/>
      <c r="E24" s="139"/>
      <c r="F24" s="140"/>
      <c r="G24" s="140">
        <f>G25+G26+G27</f>
        <v>0</v>
      </c>
      <c r="H24" s="140"/>
      <c r="I24" s="140">
        <v>0</v>
      </c>
      <c r="J24" s="140"/>
      <c r="K24" s="140">
        <v>32200</v>
      </c>
      <c r="L24" s="140"/>
      <c r="M24" s="140"/>
      <c r="N24" s="139"/>
      <c r="O24" s="139"/>
      <c r="P24" s="139"/>
      <c r="Q24" s="139"/>
      <c r="R24" s="140"/>
      <c r="S24" s="140"/>
      <c r="T24" s="141"/>
      <c r="U24" s="135"/>
      <c r="V24" s="135"/>
      <c r="W24" s="135"/>
      <c r="X24" s="135"/>
      <c r="Y24" s="135"/>
      <c r="AG24" t="s">
        <v>125</v>
      </c>
    </row>
    <row r="25" spans="1:60" x14ac:dyDescent="0.2">
      <c r="A25" s="148">
        <v>13</v>
      </c>
      <c r="B25" s="149" t="s">
        <v>217</v>
      </c>
      <c r="C25" s="158" t="s">
        <v>218</v>
      </c>
      <c r="D25" s="150" t="s">
        <v>195</v>
      </c>
      <c r="E25" s="151">
        <v>1</v>
      </c>
      <c r="F25" s="152"/>
      <c r="G25" s="152">
        <f t="shared" ref="G25:G88" si="2">E25*F25</f>
        <v>0</v>
      </c>
      <c r="H25" s="152">
        <v>0</v>
      </c>
      <c r="I25" s="152">
        <v>0</v>
      </c>
      <c r="J25" s="152">
        <v>12000</v>
      </c>
      <c r="K25" s="152">
        <v>12000</v>
      </c>
      <c r="L25" s="152">
        <v>21</v>
      </c>
      <c r="M25" s="152">
        <v>14520</v>
      </c>
      <c r="N25" s="151">
        <v>0</v>
      </c>
      <c r="O25" s="151">
        <v>0</v>
      </c>
      <c r="P25" s="151">
        <v>0</v>
      </c>
      <c r="Q25" s="151">
        <v>0</v>
      </c>
      <c r="R25" s="152"/>
      <c r="S25" s="152" t="s">
        <v>191</v>
      </c>
      <c r="T25" s="153" t="s">
        <v>183</v>
      </c>
      <c r="U25" s="132">
        <v>0</v>
      </c>
      <c r="V25" s="132">
        <v>0</v>
      </c>
      <c r="W25" s="132"/>
      <c r="X25" s="132" t="s">
        <v>130</v>
      </c>
      <c r="Y25" s="132" t="s">
        <v>131</v>
      </c>
      <c r="Z25" s="126"/>
      <c r="AA25" s="126"/>
      <c r="AB25" s="126"/>
      <c r="AC25" s="126"/>
      <c r="AD25" s="126"/>
      <c r="AE25" s="126"/>
      <c r="AF25" s="126"/>
      <c r="AG25" s="126" t="s">
        <v>192</v>
      </c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</row>
    <row r="26" spans="1:60" x14ac:dyDescent="0.2">
      <c r="A26" s="148">
        <v>14</v>
      </c>
      <c r="B26" s="149" t="s">
        <v>219</v>
      </c>
      <c r="C26" s="158" t="s">
        <v>220</v>
      </c>
      <c r="D26" s="150" t="s">
        <v>195</v>
      </c>
      <c r="E26" s="151">
        <v>1</v>
      </c>
      <c r="F26" s="152"/>
      <c r="G26" s="152">
        <f t="shared" si="2"/>
        <v>0</v>
      </c>
      <c r="H26" s="152">
        <v>0</v>
      </c>
      <c r="I26" s="152">
        <v>0</v>
      </c>
      <c r="J26" s="152">
        <v>5000</v>
      </c>
      <c r="K26" s="152">
        <v>5000</v>
      </c>
      <c r="L26" s="152">
        <v>21</v>
      </c>
      <c r="M26" s="152">
        <v>6050</v>
      </c>
      <c r="N26" s="151">
        <v>0</v>
      </c>
      <c r="O26" s="151">
        <v>0</v>
      </c>
      <c r="P26" s="151">
        <v>0</v>
      </c>
      <c r="Q26" s="151">
        <v>0</v>
      </c>
      <c r="R26" s="152"/>
      <c r="S26" s="152" t="s">
        <v>129</v>
      </c>
      <c r="T26" s="153" t="s">
        <v>183</v>
      </c>
      <c r="U26" s="132">
        <v>0</v>
      </c>
      <c r="V26" s="132">
        <v>0</v>
      </c>
      <c r="W26" s="132"/>
      <c r="X26" s="132" t="s">
        <v>184</v>
      </c>
      <c r="Y26" s="132" t="s">
        <v>131</v>
      </c>
      <c r="Z26" s="126"/>
      <c r="AA26" s="126"/>
      <c r="AB26" s="126"/>
      <c r="AC26" s="126"/>
      <c r="AD26" s="126"/>
      <c r="AE26" s="126"/>
      <c r="AF26" s="126"/>
      <c r="AG26" s="126" t="s">
        <v>221</v>
      </c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</row>
    <row r="27" spans="1:60" x14ac:dyDescent="0.2">
      <c r="A27" s="148">
        <v>15</v>
      </c>
      <c r="B27" s="149" t="s">
        <v>222</v>
      </c>
      <c r="C27" s="158" t="s">
        <v>223</v>
      </c>
      <c r="D27" s="150" t="s">
        <v>195</v>
      </c>
      <c r="E27" s="151">
        <v>1</v>
      </c>
      <c r="F27" s="152"/>
      <c r="G27" s="152">
        <f t="shared" si="2"/>
        <v>0</v>
      </c>
      <c r="H27" s="152">
        <v>0</v>
      </c>
      <c r="I27" s="152">
        <v>0</v>
      </c>
      <c r="J27" s="152">
        <v>13200</v>
      </c>
      <c r="K27" s="152">
        <v>13200</v>
      </c>
      <c r="L27" s="152">
        <v>21</v>
      </c>
      <c r="M27" s="152">
        <v>15972</v>
      </c>
      <c r="N27" s="151">
        <v>0</v>
      </c>
      <c r="O27" s="151">
        <v>0</v>
      </c>
      <c r="P27" s="151">
        <v>0</v>
      </c>
      <c r="Q27" s="151">
        <v>0</v>
      </c>
      <c r="R27" s="152"/>
      <c r="S27" s="152" t="s">
        <v>191</v>
      </c>
      <c r="T27" s="153" t="s">
        <v>183</v>
      </c>
      <c r="U27" s="132">
        <v>0</v>
      </c>
      <c r="V27" s="132">
        <v>0</v>
      </c>
      <c r="W27" s="132"/>
      <c r="X27" s="132" t="s">
        <v>130</v>
      </c>
      <c r="Y27" s="132" t="s">
        <v>131</v>
      </c>
      <c r="Z27" s="126"/>
      <c r="AA27" s="126"/>
      <c r="AB27" s="126"/>
      <c r="AC27" s="126"/>
      <c r="AD27" s="126"/>
      <c r="AE27" s="126"/>
      <c r="AF27" s="126"/>
      <c r="AG27" s="126" t="s">
        <v>192</v>
      </c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</row>
    <row r="28" spans="1:60" x14ac:dyDescent="0.2">
      <c r="A28" s="136" t="s">
        <v>124</v>
      </c>
      <c r="B28" s="137" t="s">
        <v>70</v>
      </c>
      <c r="C28" s="155" t="s">
        <v>71</v>
      </c>
      <c r="D28" s="138"/>
      <c r="E28" s="139"/>
      <c r="F28" s="140"/>
      <c r="G28" s="140">
        <f>G29+G30+G31+G32+G33+G34+G35+G36+G37+G38+G39+G40+G41+G43+G44+G45+G46+G47+G48+G49+G50+G51+G52+G53+G54+G55+G56+G57+G58+G59+G60+G61+G62+G63+G64+G65+G66+G67+G68+G69+G70+G71+G72+G73+G74+G75+G76+G77+G78+G79+G80+G81+G82+G83+G84+G85+G86+G87+G88+G89+G90+G91+G92+G93++G94</f>
        <v>0</v>
      </c>
      <c r="H28" s="140"/>
      <c r="I28" s="140">
        <v>0</v>
      </c>
      <c r="J28" s="140"/>
      <c r="K28" s="140">
        <v>360569</v>
      </c>
      <c r="L28" s="140"/>
      <c r="M28" s="140"/>
      <c r="N28" s="139"/>
      <c r="O28" s="139"/>
      <c r="P28" s="139"/>
      <c r="Q28" s="139"/>
      <c r="R28" s="140"/>
      <c r="S28" s="140"/>
      <c r="T28" s="141"/>
      <c r="U28" s="135"/>
      <c r="V28" s="135"/>
      <c r="W28" s="135"/>
      <c r="X28" s="135"/>
      <c r="Y28" s="135"/>
      <c r="AG28" t="s">
        <v>125</v>
      </c>
    </row>
    <row r="29" spans="1:60" x14ac:dyDescent="0.2">
      <c r="A29" s="148">
        <v>16</v>
      </c>
      <c r="B29" s="149" t="s">
        <v>224</v>
      </c>
      <c r="C29" s="158" t="s">
        <v>225</v>
      </c>
      <c r="D29" s="150" t="s">
        <v>195</v>
      </c>
      <c r="E29" s="151">
        <v>1</v>
      </c>
      <c r="F29" s="152"/>
      <c r="G29" s="152">
        <f t="shared" si="2"/>
        <v>0</v>
      </c>
      <c r="H29" s="152">
        <v>0</v>
      </c>
      <c r="I29" s="152">
        <v>0</v>
      </c>
      <c r="J29" s="152">
        <v>2500</v>
      </c>
      <c r="K29" s="152">
        <v>2500</v>
      </c>
      <c r="L29" s="152">
        <v>21</v>
      </c>
      <c r="M29" s="152">
        <v>3025</v>
      </c>
      <c r="N29" s="151">
        <v>0</v>
      </c>
      <c r="O29" s="151">
        <v>0</v>
      </c>
      <c r="P29" s="151">
        <v>0</v>
      </c>
      <c r="Q29" s="151">
        <v>0</v>
      </c>
      <c r="R29" s="152"/>
      <c r="S29" s="152" t="s">
        <v>191</v>
      </c>
      <c r="T29" s="153" t="s">
        <v>183</v>
      </c>
      <c r="U29" s="132">
        <v>0</v>
      </c>
      <c r="V29" s="132">
        <v>0</v>
      </c>
      <c r="W29" s="132"/>
      <c r="X29" s="132" t="s">
        <v>130</v>
      </c>
      <c r="Y29" s="132" t="s">
        <v>131</v>
      </c>
      <c r="Z29" s="126"/>
      <c r="AA29" s="126"/>
      <c r="AB29" s="126"/>
      <c r="AC29" s="126"/>
      <c r="AD29" s="126"/>
      <c r="AE29" s="126"/>
      <c r="AF29" s="126"/>
      <c r="AG29" s="126" t="s">
        <v>192</v>
      </c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</row>
    <row r="30" spans="1:60" ht="22.5" x14ac:dyDescent="0.2">
      <c r="A30" s="148">
        <v>17</v>
      </c>
      <c r="B30" s="149" t="s">
        <v>226</v>
      </c>
      <c r="C30" s="158" t="s">
        <v>227</v>
      </c>
      <c r="D30" s="150" t="s">
        <v>190</v>
      </c>
      <c r="E30" s="151">
        <v>2</v>
      </c>
      <c r="F30" s="152"/>
      <c r="G30" s="152">
        <f t="shared" si="2"/>
        <v>0</v>
      </c>
      <c r="H30" s="152">
        <v>0</v>
      </c>
      <c r="I30" s="152">
        <v>0</v>
      </c>
      <c r="J30" s="152">
        <v>8950</v>
      </c>
      <c r="K30" s="152">
        <v>17900</v>
      </c>
      <c r="L30" s="152">
        <v>21</v>
      </c>
      <c r="M30" s="152">
        <v>21659</v>
      </c>
      <c r="N30" s="151">
        <v>0</v>
      </c>
      <c r="O30" s="151">
        <v>0</v>
      </c>
      <c r="P30" s="151">
        <v>0</v>
      </c>
      <c r="Q30" s="151">
        <v>0</v>
      </c>
      <c r="R30" s="152"/>
      <c r="S30" s="152" t="s">
        <v>191</v>
      </c>
      <c r="T30" s="153" t="s">
        <v>183</v>
      </c>
      <c r="U30" s="132">
        <v>0</v>
      </c>
      <c r="V30" s="132">
        <v>0</v>
      </c>
      <c r="W30" s="132"/>
      <c r="X30" s="132" t="s">
        <v>130</v>
      </c>
      <c r="Y30" s="132" t="s">
        <v>131</v>
      </c>
      <c r="Z30" s="126"/>
      <c r="AA30" s="126"/>
      <c r="AB30" s="126"/>
      <c r="AC30" s="126"/>
      <c r="AD30" s="126"/>
      <c r="AE30" s="126"/>
      <c r="AF30" s="126"/>
      <c r="AG30" s="126" t="s">
        <v>192</v>
      </c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</row>
    <row r="31" spans="1:60" x14ac:dyDescent="0.2">
      <c r="A31" s="148">
        <v>18</v>
      </c>
      <c r="B31" s="149" t="s">
        <v>228</v>
      </c>
      <c r="C31" s="158" t="s">
        <v>229</v>
      </c>
      <c r="D31" s="150" t="s">
        <v>190</v>
      </c>
      <c r="E31" s="151">
        <v>3</v>
      </c>
      <c r="F31" s="152"/>
      <c r="G31" s="152">
        <f t="shared" si="2"/>
        <v>0</v>
      </c>
      <c r="H31" s="152">
        <v>0</v>
      </c>
      <c r="I31" s="152">
        <v>0</v>
      </c>
      <c r="J31" s="152">
        <v>3120</v>
      </c>
      <c r="K31" s="152">
        <v>9360</v>
      </c>
      <c r="L31" s="152">
        <v>21</v>
      </c>
      <c r="M31" s="152">
        <v>11325.6</v>
      </c>
      <c r="N31" s="151">
        <v>0</v>
      </c>
      <c r="O31" s="151">
        <v>0</v>
      </c>
      <c r="P31" s="151">
        <v>0</v>
      </c>
      <c r="Q31" s="151">
        <v>0</v>
      </c>
      <c r="R31" s="152"/>
      <c r="S31" s="152" t="s">
        <v>191</v>
      </c>
      <c r="T31" s="153" t="s">
        <v>183</v>
      </c>
      <c r="U31" s="132">
        <v>0</v>
      </c>
      <c r="V31" s="132">
        <v>0</v>
      </c>
      <c r="W31" s="132"/>
      <c r="X31" s="132" t="s">
        <v>130</v>
      </c>
      <c r="Y31" s="132" t="s">
        <v>131</v>
      </c>
      <c r="Z31" s="126"/>
      <c r="AA31" s="126"/>
      <c r="AB31" s="126"/>
      <c r="AC31" s="126"/>
      <c r="AD31" s="126"/>
      <c r="AE31" s="126"/>
      <c r="AF31" s="126"/>
      <c r="AG31" s="126" t="s">
        <v>192</v>
      </c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</row>
    <row r="32" spans="1:60" ht="22.5" x14ac:dyDescent="0.2">
      <c r="A32" s="148">
        <v>19</v>
      </c>
      <c r="B32" s="149" t="s">
        <v>230</v>
      </c>
      <c r="C32" s="158" t="s">
        <v>231</v>
      </c>
      <c r="D32" s="150" t="s">
        <v>190</v>
      </c>
      <c r="E32" s="151">
        <v>2</v>
      </c>
      <c r="F32" s="152"/>
      <c r="G32" s="152">
        <f t="shared" si="2"/>
        <v>0</v>
      </c>
      <c r="H32" s="152">
        <v>0</v>
      </c>
      <c r="I32" s="152">
        <v>0</v>
      </c>
      <c r="J32" s="152">
        <v>1190</v>
      </c>
      <c r="K32" s="152">
        <v>2380</v>
      </c>
      <c r="L32" s="152">
        <v>21</v>
      </c>
      <c r="M32" s="152">
        <v>2879.8</v>
      </c>
      <c r="N32" s="151">
        <v>0</v>
      </c>
      <c r="O32" s="151">
        <v>0</v>
      </c>
      <c r="P32" s="151">
        <v>0</v>
      </c>
      <c r="Q32" s="151">
        <v>0</v>
      </c>
      <c r="R32" s="152"/>
      <c r="S32" s="152" t="s">
        <v>191</v>
      </c>
      <c r="T32" s="153" t="s">
        <v>183</v>
      </c>
      <c r="U32" s="132">
        <v>0</v>
      </c>
      <c r="V32" s="132">
        <v>0</v>
      </c>
      <c r="W32" s="132"/>
      <c r="X32" s="132" t="s">
        <v>130</v>
      </c>
      <c r="Y32" s="132" t="s">
        <v>131</v>
      </c>
      <c r="Z32" s="126"/>
      <c r="AA32" s="126"/>
      <c r="AB32" s="126"/>
      <c r="AC32" s="126"/>
      <c r="AD32" s="126"/>
      <c r="AE32" s="126"/>
      <c r="AF32" s="126"/>
      <c r="AG32" s="126" t="s">
        <v>192</v>
      </c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</row>
    <row r="33" spans="1:60" ht="45" x14ac:dyDescent="0.2">
      <c r="A33" s="148">
        <v>20</v>
      </c>
      <c r="B33" s="149" t="s">
        <v>232</v>
      </c>
      <c r="C33" s="158" t="s">
        <v>233</v>
      </c>
      <c r="D33" s="150" t="s">
        <v>190</v>
      </c>
      <c r="E33" s="151">
        <v>1</v>
      </c>
      <c r="F33" s="152"/>
      <c r="G33" s="152">
        <f t="shared" si="2"/>
        <v>0</v>
      </c>
      <c r="H33" s="152">
        <v>0</v>
      </c>
      <c r="I33" s="152">
        <v>0</v>
      </c>
      <c r="J33" s="152">
        <v>3960</v>
      </c>
      <c r="K33" s="152">
        <v>3960</v>
      </c>
      <c r="L33" s="152">
        <v>21</v>
      </c>
      <c r="M33" s="152">
        <v>4791.6000000000004</v>
      </c>
      <c r="N33" s="151">
        <v>0</v>
      </c>
      <c r="O33" s="151">
        <v>0</v>
      </c>
      <c r="P33" s="151">
        <v>0</v>
      </c>
      <c r="Q33" s="151">
        <v>0</v>
      </c>
      <c r="R33" s="152"/>
      <c r="S33" s="152" t="s">
        <v>191</v>
      </c>
      <c r="T33" s="153" t="s">
        <v>183</v>
      </c>
      <c r="U33" s="132">
        <v>0</v>
      </c>
      <c r="V33" s="132">
        <v>0</v>
      </c>
      <c r="W33" s="132"/>
      <c r="X33" s="132" t="s">
        <v>130</v>
      </c>
      <c r="Y33" s="132" t="s">
        <v>131</v>
      </c>
      <c r="Z33" s="126"/>
      <c r="AA33" s="126"/>
      <c r="AB33" s="126"/>
      <c r="AC33" s="126"/>
      <c r="AD33" s="126"/>
      <c r="AE33" s="126"/>
      <c r="AF33" s="126"/>
      <c r="AG33" s="126" t="s">
        <v>192</v>
      </c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</row>
    <row r="34" spans="1:60" x14ac:dyDescent="0.2">
      <c r="A34" s="148">
        <v>21</v>
      </c>
      <c r="B34" s="149" t="s">
        <v>234</v>
      </c>
      <c r="C34" s="158" t="s">
        <v>235</v>
      </c>
      <c r="D34" s="150" t="s">
        <v>190</v>
      </c>
      <c r="E34" s="151">
        <v>1</v>
      </c>
      <c r="F34" s="152"/>
      <c r="G34" s="152">
        <f t="shared" si="2"/>
        <v>0</v>
      </c>
      <c r="H34" s="152">
        <v>0</v>
      </c>
      <c r="I34" s="152">
        <v>0</v>
      </c>
      <c r="J34" s="152">
        <v>540</v>
      </c>
      <c r="K34" s="152">
        <v>540</v>
      </c>
      <c r="L34" s="152">
        <v>21</v>
      </c>
      <c r="M34" s="152">
        <v>653.4</v>
      </c>
      <c r="N34" s="151">
        <v>0</v>
      </c>
      <c r="O34" s="151">
        <v>0</v>
      </c>
      <c r="P34" s="151">
        <v>0</v>
      </c>
      <c r="Q34" s="151">
        <v>0</v>
      </c>
      <c r="R34" s="152"/>
      <c r="S34" s="152" t="s">
        <v>191</v>
      </c>
      <c r="T34" s="153" t="s">
        <v>183</v>
      </c>
      <c r="U34" s="132">
        <v>0</v>
      </c>
      <c r="V34" s="132">
        <v>0</v>
      </c>
      <c r="W34" s="132"/>
      <c r="X34" s="132" t="s">
        <v>130</v>
      </c>
      <c r="Y34" s="132" t="s">
        <v>131</v>
      </c>
      <c r="Z34" s="126"/>
      <c r="AA34" s="126"/>
      <c r="AB34" s="126"/>
      <c r="AC34" s="126"/>
      <c r="AD34" s="126"/>
      <c r="AE34" s="126"/>
      <c r="AF34" s="126"/>
      <c r="AG34" s="126" t="s">
        <v>192</v>
      </c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</row>
    <row r="35" spans="1:60" x14ac:dyDescent="0.2">
      <c r="A35" s="148">
        <v>22</v>
      </c>
      <c r="B35" s="149" t="s">
        <v>236</v>
      </c>
      <c r="C35" s="158" t="s">
        <v>237</v>
      </c>
      <c r="D35" s="150" t="s">
        <v>190</v>
      </c>
      <c r="E35" s="151">
        <v>1</v>
      </c>
      <c r="F35" s="152"/>
      <c r="G35" s="152">
        <f t="shared" si="2"/>
        <v>0</v>
      </c>
      <c r="H35" s="152">
        <v>0</v>
      </c>
      <c r="I35" s="152">
        <v>0</v>
      </c>
      <c r="J35" s="152">
        <v>2660</v>
      </c>
      <c r="K35" s="152">
        <v>2660</v>
      </c>
      <c r="L35" s="152">
        <v>21</v>
      </c>
      <c r="M35" s="152">
        <v>3218.6</v>
      </c>
      <c r="N35" s="151">
        <v>0</v>
      </c>
      <c r="O35" s="151">
        <v>0</v>
      </c>
      <c r="P35" s="151">
        <v>0</v>
      </c>
      <c r="Q35" s="151">
        <v>0</v>
      </c>
      <c r="R35" s="152"/>
      <c r="S35" s="152" t="s">
        <v>191</v>
      </c>
      <c r="T35" s="153" t="s">
        <v>183</v>
      </c>
      <c r="U35" s="132">
        <v>0</v>
      </c>
      <c r="V35" s="132">
        <v>0</v>
      </c>
      <c r="W35" s="132"/>
      <c r="X35" s="132" t="s">
        <v>130</v>
      </c>
      <c r="Y35" s="132" t="s">
        <v>131</v>
      </c>
      <c r="Z35" s="126"/>
      <c r="AA35" s="126"/>
      <c r="AB35" s="126"/>
      <c r="AC35" s="126"/>
      <c r="AD35" s="126"/>
      <c r="AE35" s="126"/>
      <c r="AF35" s="126"/>
      <c r="AG35" s="126" t="s">
        <v>192</v>
      </c>
      <c r="AH35" s="126"/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/>
      <c r="BG35" s="126"/>
      <c r="BH35" s="126"/>
    </row>
    <row r="36" spans="1:60" ht="56.25" x14ac:dyDescent="0.2">
      <c r="A36" s="148">
        <v>23</v>
      </c>
      <c r="B36" s="149" t="s">
        <v>238</v>
      </c>
      <c r="C36" s="158" t="s">
        <v>239</v>
      </c>
      <c r="D36" s="150" t="s">
        <v>190</v>
      </c>
      <c r="E36" s="151">
        <v>1</v>
      </c>
      <c r="F36" s="152"/>
      <c r="G36" s="152">
        <f t="shared" si="2"/>
        <v>0</v>
      </c>
      <c r="H36" s="152">
        <v>0</v>
      </c>
      <c r="I36" s="152">
        <v>0</v>
      </c>
      <c r="J36" s="152">
        <v>85590</v>
      </c>
      <c r="K36" s="152">
        <v>85590</v>
      </c>
      <c r="L36" s="152">
        <v>21</v>
      </c>
      <c r="M36" s="152">
        <v>103563.9</v>
      </c>
      <c r="N36" s="151">
        <v>0</v>
      </c>
      <c r="O36" s="151">
        <v>0</v>
      </c>
      <c r="P36" s="151">
        <v>0</v>
      </c>
      <c r="Q36" s="151">
        <v>0</v>
      </c>
      <c r="R36" s="152"/>
      <c r="S36" s="152" t="s">
        <v>191</v>
      </c>
      <c r="T36" s="153" t="s">
        <v>183</v>
      </c>
      <c r="U36" s="132">
        <v>0</v>
      </c>
      <c r="V36" s="132">
        <v>0</v>
      </c>
      <c r="W36" s="132"/>
      <c r="X36" s="132" t="s">
        <v>130</v>
      </c>
      <c r="Y36" s="132" t="s">
        <v>131</v>
      </c>
      <c r="Z36" s="126"/>
      <c r="AA36" s="126"/>
      <c r="AB36" s="126"/>
      <c r="AC36" s="126"/>
      <c r="AD36" s="126"/>
      <c r="AE36" s="126"/>
      <c r="AF36" s="126"/>
      <c r="AG36" s="126" t="s">
        <v>192</v>
      </c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6"/>
      <c r="BE36" s="126"/>
      <c r="BF36" s="126"/>
      <c r="BG36" s="126"/>
      <c r="BH36" s="126"/>
    </row>
    <row r="37" spans="1:60" x14ac:dyDescent="0.2">
      <c r="A37" s="148">
        <v>24</v>
      </c>
      <c r="B37" s="149" t="s">
        <v>240</v>
      </c>
      <c r="C37" s="158" t="s">
        <v>241</v>
      </c>
      <c r="D37" s="150" t="s">
        <v>190</v>
      </c>
      <c r="E37" s="151">
        <v>1</v>
      </c>
      <c r="F37" s="152"/>
      <c r="G37" s="152">
        <f t="shared" si="2"/>
        <v>0</v>
      </c>
      <c r="H37" s="152">
        <v>0</v>
      </c>
      <c r="I37" s="152">
        <v>0</v>
      </c>
      <c r="J37" s="152">
        <v>4500</v>
      </c>
      <c r="K37" s="152">
        <v>4500</v>
      </c>
      <c r="L37" s="152">
        <v>21</v>
      </c>
      <c r="M37" s="152">
        <v>5445</v>
      </c>
      <c r="N37" s="151">
        <v>0</v>
      </c>
      <c r="O37" s="151">
        <v>0</v>
      </c>
      <c r="P37" s="151">
        <v>0</v>
      </c>
      <c r="Q37" s="151">
        <v>0</v>
      </c>
      <c r="R37" s="152"/>
      <c r="S37" s="152" t="s">
        <v>191</v>
      </c>
      <c r="T37" s="153" t="s">
        <v>183</v>
      </c>
      <c r="U37" s="132">
        <v>0</v>
      </c>
      <c r="V37" s="132">
        <v>0</v>
      </c>
      <c r="W37" s="132"/>
      <c r="X37" s="132" t="s">
        <v>130</v>
      </c>
      <c r="Y37" s="132" t="s">
        <v>131</v>
      </c>
      <c r="Z37" s="126"/>
      <c r="AA37" s="126"/>
      <c r="AB37" s="126"/>
      <c r="AC37" s="126"/>
      <c r="AD37" s="126"/>
      <c r="AE37" s="126"/>
      <c r="AF37" s="126"/>
      <c r="AG37" s="126" t="s">
        <v>192</v>
      </c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</row>
    <row r="38" spans="1:60" x14ac:dyDescent="0.2">
      <c r="A38" s="148">
        <v>25</v>
      </c>
      <c r="B38" s="149" t="s">
        <v>242</v>
      </c>
      <c r="C38" s="158" t="s">
        <v>243</v>
      </c>
      <c r="D38" s="150" t="s">
        <v>190</v>
      </c>
      <c r="E38" s="151">
        <v>2</v>
      </c>
      <c r="F38" s="152"/>
      <c r="G38" s="152">
        <f t="shared" si="2"/>
        <v>0</v>
      </c>
      <c r="H38" s="152">
        <v>0</v>
      </c>
      <c r="I38" s="152">
        <v>0</v>
      </c>
      <c r="J38" s="152">
        <v>700</v>
      </c>
      <c r="K38" s="152">
        <v>1400</v>
      </c>
      <c r="L38" s="152">
        <v>21</v>
      </c>
      <c r="M38" s="152">
        <v>1694</v>
      </c>
      <c r="N38" s="151">
        <v>0</v>
      </c>
      <c r="O38" s="151">
        <v>0</v>
      </c>
      <c r="P38" s="151">
        <v>0</v>
      </c>
      <c r="Q38" s="151">
        <v>0</v>
      </c>
      <c r="R38" s="152"/>
      <c r="S38" s="152" t="s">
        <v>191</v>
      </c>
      <c r="T38" s="153" t="s">
        <v>183</v>
      </c>
      <c r="U38" s="132">
        <v>0</v>
      </c>
      <c r="V38" s="132">
        <v>0</v>
      </c>
      <c r="W38" s="132"/>
      <c r="X38" s="132" t="s">
        <v>130</v>
      </c>
      <c r="Y38" s="132" t="s">
        <v>131</v>
      </c>
      <c r="Z38" s="126"/>
      <c r="AA38" s="126"/>
      <c r="AB38" s="126"/>
      <c r="AC38" s="126"/>
      <c r="AD38" s="126"/>
      <c r="AE38" s="126"/>
      <c r="AF38" s="126"/>
      <c r="AG38" s="126" t="s">
        <v>192</v>
      </c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/>
      <c r="BG38" s="126"/>
      <c r="BH38" s="126"/>
    </row>
    <row r="39" spans="1:60" ht="22.5" x14ac:dyDescent="0.2">
      <c r="A39" s="148">
        <v>26</v>
      </c>
      <c r="B39" s="149" t="s">
        <v>244</v>
      </c>
      <c r="C39" s="158" t="s">
        <v>245</v>
      </c>
      <c r="D39" s="150" t="s">
        <v>190</v>
      </c>
      <c r="E39" s="151">
        <v>1</v>
      </c>
      <c r="F39" s="152"/>
      <c r="G39" s="152">
        <f t="shared" si="2"/>
        <v>0</v>
      </c>
      <c r="H39" s="152">
        <v>0</v>
      </c>
      <c r="I39" s="152">
        <v>0</v>
      </c>
      <c r="J39" s="152">
        <v>2680</v>
      </c>
      <c r="K39" s="152">
        <v>2680</v>
      </c>
      <c r="L39" s="152">
        <v>21</v>
      </c>
      <c r="M39" s="152">
        <v>3242.8</v>
      </c>
      <c r="N39" s="151">
        <v>0</v>
      </c>
      <c r="O39" s="151">
        <v>0</v>
      </c>
      <c r="P39" s="151">
        <v>0</v>
      </c>
      <c r="Q39" s="151">
        <v>0</v>
      </c>
      <c r="R39" s="152"/>
      <c r="S39" s="152" t="s">
        <v>191</v>
      </c>
      <c r="T39" s="153" t="s">
        <v>183</v>
      </c>
      <c r="U39" s="132">
        <v>0</v>
      </c>
      <c r="V39" s="132">
        <v>0</v>
      </c>
      <c r="W39" s="132"/>
      <c r="X39" s="132" t="s">
        <v>130</v>
      </c>
      <c r="Y39" s="132" t="s">
        <v>131</v>
      </c>
      <c r="Z39" s="126"/>
      <c r="AA39" s="126"/>
      <c r="AB39" s="126"/>
      <c r="AC39" s="126"/>
      <c r="AD39" s="126"/>
      <c r="AE39" s="126"/>
      <c r="AF39" s="126"/>
      <c r="AG39" s="126" t="s">
        <v>192</v>
      </c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6"/>
      <c r="BF39" s="126"/>
      <c r="BG39" s="126"/>
      <c r="BH39" s="126"/>
    </row>
    <row r="40" spans="1:60" x14ac:dyDescent="0.2">
      <c r="A40" s="148">
        <v>27</v>
      </c>
      <c r="B40" s="149" t="s">
        <v>246</v>
      </c>
      <c r="C40" s="158" t="s">
        <v>247</v>
      </c>
      <c r="D40" s="150" t="s">
        <v>190</v>
      </c>
      <c r="E40" s="151">
        <v>1</v>
      </c>
      <c r="F40" s="152"/>
      <c r="G40" s="152">
        <f t="shared" si="2"/>
        <v>0</v>
      </c>
      <c r="H40" s="152">
        <v>0</v>
      </c>
      <c r="I40" s="152">
        <v>0</v>
      </c>
      <c r="J40" s="152">
        <v>2960</v>
      </c>
      <c r="K40" s="152">
        <v>2960</v>
      </c>
      <c r="L40" s="152">
        <v>21</v>
      </c>
      <c r="M40" s="152">
        <v>3581.6</v>
      </c>
      <c r="N40" s="151">
        <v>0</v>
      </c>
      <c r="O40" s="151">
        <v>0</v>
      </c>
      <c r="P40" s="151">
        <v>0</v>
      </c>
      <c r="Q40" s="151">
        <v>0</v>
      </c>
      <c r="R40" s="152"/>
      <c r="S40" s="152" t="s">
        <v>191</v>
      </c>
      <c r="T40" s="153" t="s">
        <v>183</v>
      </c>
      <c r="U40" s="132">
        <v>0</v>
      </c>
      <c r="V40" s="132">
        <v>0</v>
      </c>
      <c r="W40" s="132"/>
      <c r="X40" s="132" t="s">
        <v>130</v>
      </c>
      <c r="Y40" s="132" t="s">
        <v>131</v>
      </c>
      <c r="Z40" s="126"/>
      <c r="AA40" s="126"/>
      <c r="AB40" s="126"/>
      <c r="AC40" s="126"/>
      <c r="AD40" s="126"/>
      <c r="AE40" s="126"/>
      <c r="AF40" s="126"/>
      <c r="AG40" s="126" t="s">
        <v>192</v>
      </c>
      <c r="AH40" s="126"/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6"/>
      <c r="BE40" s="126"/>
      <c r="BF40" s="126"/>
      <c r="BG40" s="126"/>
      <c r="BH40" s="126"/>
    </row>
    <row r="41" spans="1:60" ht="56.25" x14ac:dyDescent="0.2">
      <c r="A41" s="142">
        <v>28</v>
      </c>
      <c r="B41" s="143" t="s">
        <v>248</v>
      </c>
      <c r="C41" s="156" t="s">
        <v>249</v>
      </c>
      <c r="D41" s="144" t="s">
        <v>190</v>
      </c>
      <c r="E41" s="145">
        <v>1</v>
      </c>
      <c r="F41" s="146"/>
      <c r="G41" s="152">
        <f t="shared" si="2"/>
        <v>0</v>
      </c>
      <c r="H41" s="146">
        <v>0</v>
      </c>
      <c r="I41" s="146">
        <v>0</v>
      </c>
      <c r="J41" s="146">
        <v>19960</v>
      </c>
      <c r="K41" s="146">
        <v>19960</v>
      </c>
      <c r="L41" s="146">
        <v>21</v>
      </c>
      <c r="M41" s="146">
        <v>24151.599999999999</v>
      </c>
      <c r="N41" s="145">
        <v>0</v>
      </c>
      <c r="O41" s="145">
        <v>0</v>
      </c>
      <c r="P41" s="145">
        <v>0</v>
      </c>
      <c r="Q41" s="145">
        <v>0</v>
      </c>
      <c r="R41" s="146"/>
      <c r="S41" s="146" t="s">
        <v>191</v>
      </c>
      <c r="T41" s="147" t="s">
        <v>183</v>
      </c>
      <c r="U41" s="132">
        <v>0</v>
      </c>
      <c r="V41" s="132">
        <v>0</v>
      </c>
      <c r="W41" s="132"/>
      <c r="X41" s="132" t="s">
        <v>130</v>
      </c>
      <c r="Y41" s="132" t="s">
        <v>131</v>
      </c>
      <c r="Z41" s="126"/>
      <c r="AA41" s="126"/>
      <c r="AB41" s="126"/>
      <c r="AC41" s="126"/>
      <c r="AD41" s="126"/>
      <c r="AE41" s="126"/>
      <c r="AF41" s="126"/>
      <c r="AG41" s="126" t="s">
        <v>192</v>
      </c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</row>
    <row r="42" spans="1:60" outlineLevel="1" x14ac:dyDescent="0.2">
      <c r="A42" s="129"/>
      <c r="B42" s="130"/>
      <c r="C42" s="216" t="s">
        <v>250</v>
      </c>
      <c r="D42" s="217"/>
      <c r="E42" s="217"/>
      <c r="F42" s="217"/>
      <c r="G42" s="217"/>
      <c r="H42" s="132"/>
      <c r="I42" s="132"/>
      <c r="J42" s="132"/>
      <c r="K42" s="132"/>
      <c r="L42" s="132"/>
      <c r="M42" s="132"/>
      <c r="N42" s="131"/>
      <c r="O42" s="131"/>
      <c r="P42" s="131"/>
      <c r="Q42" s="131"/>
      <c r="R42" s="132"/>
      <c r="S42" s="132"/>
      <c r="T42" s="132"/>
      <c r="U42" s="132"/>
      <c r="V42" s="132"/>
      <c r="W42" s="132"/>
      <c r="X42" s="132"/>
      <c r="Y42" s="132"/>
      <c r="Z42" s="126"/>
      <c r="AA42" s="126"/>
      <c r="AB42" s="126"/>
      <c r="AC42" s="126"/>
      <c r="AD42" s="126"/>
      <c r="AE42" s="126"/>
      <c r="AF42" s="126"/>
      <c r="AG42" s="126" t="s">
        <v>172</v>
      </c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26"/>
      <c r="BF42" s="126"/>
      <c r="BG42" s="126"/>
      <c r="BH42" s="126"/>
    </row>
    <row r="43" spans="1:60" x14ac:dyDescent="0.2">
      <c r="A43" s="148">
        <v>29</v>
      </c>
      <c r="B43" s="149" t="s">
        <v>251</v>
      </c>
      <c r="C43" s="158" t="s">
        <v>252</v>
      </c>
      <c r="D43" s="150" t="s">
        <v>190</v>
      </c>
      <c r="E43" s="151">
        <v>3</v>
      </c>
      <c r="F43" s="152"/>
      <c r="G43" s="152">
        <f t="shared" si="2"/>
        <v>0</v>
      </c>
      <c r="H43" s="152">
        <v>0</v>
      </c>
      <c r="I43" s="152">
        <v>0</v>
      </c>
      <c r="J43" s="152">
        <v>2960</v>
      </c>
      <c r="K43" s="152">
        <v>8880</v>
      </c>
      <c r="L43" s="152">
        <v>21</v>
      </c>
      <c r="M43" s="152">
        <v>10744.8</v>
      </c>
      <c r="N43" s="151">
        <v>0</v>
      </c>
      <c r="O43" s="151">
        <v>0</v>
      </c>
      <c r="P43" s="151">
        <v>0</v>
      </c>
      <c r="Q43" s="151">
        <v>0</v>
      </c>
      <c r="R43" s="152"/>
      <c r="S43" s="152" t="s">
        <v>191</v>
      </c>
      <c r="T43" s="153" t="s">
        <v>183</v>
      </c>
      <c r="U43" s="132">
        <v>0</v>
      </c>
      <c r="V43" s="132">
        <v>0</v>
      </c>
      <c r="W43" s="132"/>
      <c r="X43" s="132" t="s">
        <v>130</v>
      </c>
      <c r="Y43" s="132" t="s">
        <v>131</v>
      </c>
      <c r="Z43" s="126"/>
      <c r="AA43" s="126"/>
      <c r="AB43" s="126"/>
      <c r="AC43" s="126"/>
      <c r="AD43" s="126"/>
      <c r="AE43" s="126"/>
      <c r="AF43" s="126"/>
      <c r="AG43" s="126" t="s">
        <v>192</v>
      </c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/>
      <c r="BG43" s="126"/>
      <c r="BH43" s="126"/>
    </row>
    <row r="44" spans="1:60" ht="33.75" x14ac:dyDescent="0.2">
      <c r="A44" s="148">
        <v>30</v>
      </c>
      <c r="B44" s="149" t="s">
        <v>253</v>
      </c>
      <c r="C44" s="158" t="s">
        <v>254</v>
      </c>
      <c r="D44" s="150" t="s">
        <v>190</v>
      </c>
      <c r="E44" s="151">
        <v>1</v>
      </c>
      <c r="F44" s="152"/>
      <c r="G44" s="152">
        <f t="shared" si="2"/>
        <v>0</v>
      </c>
      <c r="H44" s="152">
        <v>0</v>
      </c>
      <c r="I44" s="152">
        <v>0</v>
      </c>
      <c r="J44" s="152">
        <v>9260</v>
      </c>
      <c r="K44" s="152">
        <v>9260</v>
      </c>
      <c r="L44" s="152">
        <v>21</v>
      </c>
      <c r="M44" s="152">
        <v>11204.6</v>
      </c>
      <c r="N44" s="151">
        <v>0</v>
      </c>
      <c r="O44" s="151">
        <v>0</v>
      </c>
      <c r="P44" s="151">
        <v>0</v>
      </c>
      <c r="Q44" s="151">
        <v>0</v>
      </c>
      <c r="R44" s="152"/>
      <c r="S44" s="152" t="s">
        <v>191</v>
      </c>
      <c r="T44" s="153" t="s">
        <v>183</v>
      </c>
      <c r="U44" s="132">
        <v>0</v>
      </c>
      <c r="V44" s="132">
        <v>0</v>
      </c>
      <c r="W44" s="132"/>
      <c r="X44" s="132" t="s">
        <v>130</v>
      </c>
      <c r="Y44" s="132" t="s">
        <v>131</v>
      </c>
      <c r="Z44" s="126"/>
      <c r="AA44" s="126"/>
      <c r="AB44" s="126"/>
      <c r="AC44" s="126"/>
      <c r="AD44" s="126"/>
      <c r="AE44" s="126"/>
      <c r="AF44" s="126"/>
      <c r="AG44" s="126" t="s">
        <v>192</v>
      </c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</row>
    <row r="45" spans="1:60" ht="22.5" x14ac:dyDescent="0.2">
      <c r="A45" s="148">
        <v>31</v>
      </c>
      <c r="B45" s="149" t="s">
        <v>255</v>
      </c>
      <c r="C45" s="158" t="s">
        <v>256</v>
      </c>
      <c r="D45" s="150" t="s">
        <v>190</v>
      </c>
      <c r="E45" s="151">
        <v>1</v>
      </c>
      <c r="F45" s="152"/>
      <c r="G45" s="152">
        <f t="shared" si="2"/>
        <v>0</v>
      </c>
      <c r="H45" s="152">
        <v>0</v>
      </c>
      <c r="I45" s="152">
        <v>0</v>
      </c>
      <c r="J45" s="152">
        <v>12230</v>
      </c>
      <c r="K45" s="152">
        <v>12230</v>
      </c>
      <c r="L45" s="152">
        <v>21</v>
      </c>
      <c r="M45" s="152">
        <v>14798.3</v>
      </c>
      <c r="N45" s="151">
        <v>0</v>
      </c>
      <c r="O45" s="151">
        <v>0</v>
      </c>
      <c r="P45" s="151">
        <v>0</v>
      </c>
      <c r="Q45" s="151">
        <v>0</v>
      </c>
      <c r="R45" s="152"/>
      <c r="S45" s="152" t="s">
        <v>191</v>
      </c>
      <c r="T45" s="153" t="s">
        <v>183</v>
      </c>
      <c r="U45" s="132">
        <v>0</v>
      </c>
      <c r="V45" s="132">
        <v>0</v>
      </c>
      <c r="W45" s="132"/>
      <c r="X45" s="132" t="s">
        <v>130</v>
      </c>
      <c r="Y45" s="132" t="s">
        <v>131</v>
      </c>
      <c r="Z45" s="126"/>
      <c r="AA45" s="126"/>
      <c r="AB45" s="126"/>
      <c r="AC45" s="126"/>
      <c r="AD45" s="126"/>
      <c r="AE45" s="126"/>
      <c r="AF45" s="126"/>
      <c r="AG45" s="126" t="s">
        <v>192</v>
      </c>
      <c r="AH45" s="126"/>
      <c r="AI45" s="126"/>
      <c r="AJ45" s="126"/>
      <c r="AK45" s="126"/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  <c r="AX45" s="126"/>
      <c r="AY45" s="126"/>
      <c r="AZ45" s="126"/>
      <c r="BA45" s="126"/>
      <c r="BB45" s="126"/>
      <c r="BC45" s="126"/>
      <c r="BD45" s="126"/>
      <c r="BE45" s="126"/>
      <c r="BF45" s="126"/>
      <c r="BG45" s="126"/>
      <c r="BH45" s="126"/>
    </row>
    <row r="46" spans="1:60" ht="33.75" x14ac:dyDescent="0.2">
      <c r="A46" s="148">
        <v>32</v>
      </c>
      <c r="B46" s="149" t="s">
        <v>257</v>
      </c>
      <c r="C46" s="158" t="s">
        <v>258</v>
      </c>
      <c r="D46" s="150" t="s">
        <v>190</v>
      </c>
      <c r="E46" s="151">
        <v>1</v>
      </c>
      <c r="F46" s="152"/>
      <c r="G46" s="152">
        <f t="shared" si="2"/>
        <v>0</v>
      </c>
      <c r="H46" s="152">
        <v>0</v>
      </c>
      <c r="I46" s="152">
        <v>0</v>
      </c>
      <c r="J46" s="152">
        <v>10890</v>
      </c>
      <c r="K46" s="152">
        <v>10890</v>
      </c>
      <c r="L46" s="152">
        <v>21</v>
      </c>
      <c r="M46" s="152">
        <v>13176.9</v>
      </c>
      <c r="N46" s="151">
        <v>0</v>
      </c>
      <c r="O46" s="151">
        <v>0</v>
      </c>
      <c r="P46" s="151">
        <v>0</v>
      </c>
      <c r="Q46" s="151">
        <v>0</v>
      </c>
      <c r="R46" s="152"/>
      <c r="S46" s="152" t="s">
        <v>191</v>
      </c>
      <c r="T46" s="153" t="s">
        <v>183</v>
      </c>
      <c r="U46" s="132">
        <v>0</v>
      </c>
      <c r="V46" s="132">
        <v>0</v>
      </c>
      <c r="W46" s="132"/>
      <c r="X46" s="132" t="s">
        <v>130</v>
      </c>
      <c r="Y46" s="132" t="s">
        <v>131</v>
      </c>
      <c r="Z46" s="126"/>
      <c r="AA46" s="126"/>
      <c r="AB46" s="126"/>
      <c r="AC46" s="126"/>
      <c r="AD46" s="126"/>
      <c r="AE46" s="126"/>
      <c r="AF46" s="126"/>
      <c r="AG46" s="126" t="s">
        <v>192</v>
      </c>
      <c r="AH46" s="126"/>
      <c r="AI46" s="126"/>
      <c r="AJ46" s="126"/>
      <c r="AK46" s="126"/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  <c r="AY46" s="126"/>
      <c r="AZ46" s="126"/>
      <c r="BA46" s="126"/>
      <c r="BB46" s="126"/>
      <c r="BC46" s="126"/>
      <c r="BD46" s="126"/>
      <c r="BE46" s="126"/>
      <c r="BF46" s="126"/>
      <c r="BG46" s="126"/>
      <c r="BH46" s="126"/>
    </row>
    <row r="47" spans="1:60" ht="45" x14ac:dyDescent="0.2">
      <c r="A47" s="148">
        <v>33</v>
      </c>
      <c r="B47" s="149" t="s">
        <v>259</v>
      </c>
      <c r="C47" s="158" t="s">
        <v>260</v>
      </c>
      <c r="D47" s="150" t="s">
        <v>190</v>
      </c>
      <c r="E47" s="151">
        <v>1</v>
      </c>
      <c r="F47" s="152"/>
      <c r="G47" s="152">
        <f t="shared" si="2"/>
        <v>0</v>
      </c>
      <c r="H47" s="152">
        <v>0</v>
      </c>
      <c r="I47" s="152">
        <v>0</v>
      </c>
      <c r="J47" s="152">
        <v>13150</v>
      </c>
      <c r="K47" s="152">
        <v>13150</v>
      </c>
      <c r="L47" s="152">
        <v>21</v>
      </c>
      <c r="M47" s="152">
        <v>15911.5</v>
      </c>
      <c r="N47" s="151">
        <v>0</v>
      </c>
      <c r="O47" s="151">
        <v>0</v>
      </c>
      <c r="P47" s="151">
        <v>0</v>
      </c>
      <c r="Q47" s="151">
        <v>0</v>
      </c>
      <c r="R47" s="152"/>
      <c r="S47" s="152" t="s">
        <v>191</v>
      </c>
      <c r="T47" s="153" t="s">
        <v>183</v>
      </c>
      <c r="U47" s="132">
        <v>0</v>
      </c>
      <c r="V47" s="132">
        <v>0</v>
      </c>
      <c r="W47" s="132"/>
      <c r="X47" s="132" t="s">
        <v>130</v>
      </c>
      <c r="Y47" s="132" t="s">
        <v>131</v>
      </c>
      <c r="Z47" s="126"/>
      <c r="AA47" s="126"/>
      <c r="AB47" s="126"/>
      <c r="AC47" s="126"/>
      <c r="AD47" s="126"/>
      <c r="AE47" s="126"/>
      <c r="AF47" s="126"/>
      <c r="AG47" s="126" t="s">
        <v>192</v>
      </c>
      <c r="AH47" s="126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  <c r="AY47" s="126"/>
      <c r="AZ47" s="126"/>
      <c r="BA47" s="126"/>
      <c r="BB47" s="126"/>
      <c r="BC47" s="126"/>
      <c r="BD47" s="126"/>
      <c r="BE47" s="126"/>
      <c r="BF47" s="126"/>
      <c r="BG47" s="126"/>
      <c r="BH47" s="126"/>
    </row>
    <row r="48" spans="1:60" ht="22.5" x14ac:dyDescent="0.2">
      <c r="A48" s="148">
        <v>34</v>
      </c>
      <c r="B48" s="149" t="s">
        <v>261</v>
      </c>
      <c r="C48" s="158" t="s">
        <v>262</v>
      </c>
      <c r="D48" s="150" t="s">
        <v>190</v>
      </c>
      <c r="E48" s="151">
        <v>1</v>
      </c>
      <c r="F48" s="152"/>
      <c r="G48" s="152">
        <f t="shared" si="2"/>
        <v>0</v>
      </c>
      <c r="H48" s="152">
        <v>0</v>
      </c>
      <c r="I48" s="152">
        <v>0</v>
      </c>
      <c r="J48" s="152">
        <v>13220</v>
      </c>
      <c r="K48" s="152">
        <v>13220</v>
      </c>
      <c r="L48" s="152">
        <v>21</v>
      </c>
      <c r="M48" s="152">
        <v>15996.2</v>
      </c>
      <c r="N48" s="151">
        <v>0</v>
      </c>
      <c r="O48" s="151">
        <v>0</v>
      </c>
      <c r="P48" s="151">
        <v>0</v>
      </c>
      <c r="Q48" s="151">
        <v>0</v>
      </c>
      <c r="R48" s="152"/>
      <c r="S48" s="152" t="s">
        <v>191</v>
      </c>
      <c r="T48" s="153" t="s">
        <v>183</v>
      </c>
      <c r="U48" s="132">
        <v>0</v>
      </c>
      <c r="V48" s="132">
        <v>0</v>
      </c>
      <c r="W48" s="132"/>
      <c r="X48" s="132" t="s">
        <v>130</v>
      </c>
      <c r="Y48" s="132" t="s">
        <v>131</v>
      </c>
      <c r="Z48" s="126"/>
      <c r="AA48" s="126"/>
      <c r="AB48" s="126"/>
      <c r="AC48" s="126"/>
      <c r="AD48" s="126"/>
      <c r="AE48" s="126"/>
      <c r="AF48" s="126"/>
      <c r="AG48" s="126" t="s">
        <v>192</v>
      </c>
      <c r="AH48" s="126"/>
      <c r="AI48" s="126"/>
      <c r="AJ48" s="126"/>
      <c r="AK48" s="126"/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  <c r="AV48" s="126"/>
      <c r="AW48" s="126"/>
      <c r="AX48" s="126"/>
      <c r="AY48" s="126"/>
      <c r="AZ48" s="126"/>
      <c r="BA48" s="126"/>
      <c r="BB48" s="126"/>
      <c r="BC48" s="126"/>
      <c r="BD48" s="126"/>
      <c r="BE48" s="126"/>
      <c r="BF48" s="126"/>
      <c r="BG48" s="126"/>
      <c r="BH48" s="126"/>
    </row>
    <row r="49" spans="1:60" x14ac:dyDescent="0.2">
      <c r="A49" s="148">
        <v>35</v>
      </c>
      <c r="B49" s="149" t="s">
        <v>263</v>
      </c>
      <c r="C49" s="158" t="s">
        <v>264</v>
      </c>
      <c r="D49" s="150" t="s">
        <v>265</v>
      </c>
      <c r="E49" s="151">
        <v>100</v>
      </c>
      <c r="F49" s="152"/>
      <c r="G49" s="152">
        <f t="shared" si="2"/>
        <v>0</v>
      </c>
      <c r="H49" s="152">
        <v>0</v>
      </c>
      <c r="I49" s="152">
        <v>0</v>
      </c>
      <c r="J49" s="152">
        <v>10</v>
      </c>
      <c r="K49" s="152">
        <v>1000</v>
      </c>
      <c r="L49" s="152">
        <v>21</v>
      </c>
      <c r="M49" s="152">
        <v>1210</v>
      </c>
      <c r="N49" s="151">
        <v>0</v>
      </c>
      <c r="O49" s="151">
        <v>0</v>
      </c>
      <c r="P49" s="151">
        <v>0</v>
      </c>
      <c r="Q49" s="151">
        <v>0</v>
      </c>
      <c r="R49" s="152"/>
      <c r="S49" s="152" t="s">
        <v>191</v>
      </c>
      <c r="T49" s="153" t="s">
        <v>183</v>
      </c>
      <c r="U49" s="132">
        <v>0</v>
      </c>
      <c r="V49" s="132">
        <v>0</v>
      </c>
      <c r="W49" s="132"/>
      <c r="X49" s="132" t="s">
        <v>130</v>
      </c>
      <c r="Y49" s="132" t="s">
        <v>131</v>
      </c>
      <c r="Z49" s="126"/>
      <c r="AA49" s="126"/>
      <c r="AB49" s="126"/>
      <c r="AC49" s="126"/>
      <c r="AD49" s="126"/>
      <c r="AE49" s="126"/>
      <c r="AF49" s="126"/>
      <c r="AG49" s="126" t="s">
        <v>192</v>
      </c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/>
      <c r="BG49" s="126"/>
      <c r="BH49" s="126"/>
    </row>
    <row r="50" spans="1:60" ht="22.5" x14ac:dyDescent="0.2">
      <c r="A50" s="148">
        <v>36</v>
      </c>
      <c r="B50" s="149" t="s">
        <v>266</v>
      </c>
      <c r="C50" s="158" t="s">
        <v>267</v>
      </c>
      <c r="D50" s="150" t="s">
        <v>190</v>
      </c>
      <c r="E50" s="151">
        <v>1</v>
      </c>
      <c r="F50" s="152"/>
      <c r="G50" s="152">
        <f t="shared" si="2"/>
        <v>0</v>
      </c>
      <c r="H50" s="152">
        <v>0</v>
      </c>
      <c r="I50" s="152">
        <v>0</v>
      </c>
      <c r="J50" s="152">
        <v>26400</v>
      </c>
      <c r="K50" s="152">
        <v>26400</v>
      </c>
      <c r="L50" s="152">
        <v>21</v>
      </c>
      <c r="M50" s="152">
        <v>31944</v>
      </c>
      <c r="N50" s="151">
        <v>0</v>
      </c>
      <c r="O50" s="151">
        <v>0</v>
      </c>
      <c r="P50" s="151">
        <v>0</v>
      </c>
      <c r="Q50" s="151">
        <v>0</v>
      </c>
      <c r="R50" s="152"/>
      <c r="S50" s="152" t="s">
        <v>191</v>
      </c>
      <c r="T50" s="153" t="s">
        <v>183</v>
      </c>
      <c r="U50" s="132">
        <v>0</v>
      </c>
      <c r="V50" s="132">
        <v>0</v>
      </c>
      <c r="W50" s="132"/>
      <c r="X50" s="132" t="s">
        <v>130</v>
      </c>
      <c r="Y50" s="132" t="s">
        <v>131</v>
      </c>
      <c r="Z50" s="126"/>
      <c r="AA50" s="126"/>
      <c r="AB50" s="126"/>
      <c r="AC50" s="126"/>
      <c r="AD50" s="126"/>
      <c r="AE50" s="126"/>
      <c r="AF50" s="126"/>
      <c r="AG50" s="126" t="s">
        <v>192</v>
      </c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</row>
    <row r="51" spans="1:60" ht="22.5" x14ac:dyDescent="0.2">
      <c r="A51" s="148">
        <v>37</v>
      </c>
      <c r="B51" s="149" t="s">
        <v>268</v>
      </c>
      <c r="C51" s="158" t="s">
        <v>269</v>
      </c>
      <c r="D51" s="150" t="s">
        <v>190</v>
      </c>
      <c r="E51" s="151">
        <v>1</v>
      </c>
      <c r="F51" s="152"/>
      <c r="G51" s="152">
        <f t="shared" si="2"/>
        <v>0</v>
      </c>
      <c r="H51" s="152">
        <v>0</v>
      </c>
      <c r="I51" s="152">
        <v>0</v>
      </c>
      <c r="J51" s="152">
        <v>37250</v>
      </c>
      <c r="K51" s="152">
        <v>37250</v>
      </c>
      <c r="L51" s="152">
        <v>21</v>
      </c>
      <c r="M51" s="152">
        <v>45072.5</v>
      </c>
      <c r="N51" s="151">
        <v>0</v>
      </c>
      <c r="O51" s="151">
        <v>0</v>
      </c>
      <c r="P51" s="151">
        <v>0</v>
      </c>
      <c r="Q51" s="151">
        <v>0</v>
      </c>
      <c r="R51" s="152"/>
      <c r="S51" s="152" t="s">
        <v>191</v>
      </c>
      <c r="T51" s="153" t="s">
        <v>183</v>
      </c>
      <c r="U51" s="132">
        <v>0</v>
      </c>
      <c r="V51" s="132">
        <v>0</v>
      </c>
      <c r="W51" s="132"/>
      <c r="X51" s="132" t="s">
        <v>130</v>
      </c>
      <c r="Y51" s="132" t="s">
        <v>131</v>
      </c>
      <c r="Z51" s="126"/>
      <c r="AA51" s="126"/>
      <c r="AB51" s="126"/>
      <c r="AC51" s="126"/>
      <c r="AD51" s="126"/>
      <c r="AE51" s="126"/>
      <c r="AF51" s="126"/>
      <c r="AG51" s="126" t="s">
        <v>192</v>
      </c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</row>
    <row r="52" spans="1:60" x14ac:dyDescent="0.2">
      <c r="A52" s="148">
        <v>38</v>
      </c>
      <c r="B52" s="149" t="s">
        <v>270</v>
      </c>
      <c r="C52" s="158" t="s">
        <v>271</v>
      </c>
      <c r="D52" s="150" t="s">
        <v>190</v>
      </c>
      <c r="E52" s="151">
        <v>1</v>
      </c>
      <c r="F52" s="152"/>
      <c r="G52" s="152">
        <f t="shared" si="2"/>
        <v>0</v>
      </c>
      <c r="H52" s="152">
        <v>0</v>
      </c>
      <c r="I52" s="152">
        <v>0</v>
      </c>
      <c r="J52" s="152">
        <v>715</v>
      </c>
      <c r="K52" s="152">
        <v>715</v>
      </c>
      <c r="L52" s="152">
        <v>21</v>
      </c>
      <c r="M52" s="152">
        <v>865.15</v>
      </c>
      <c r="N52" s="151">
        <v>0</v>
      </c>
      <c r="O52" s="151">
        <v>0</v>
      </c>
      <c r="P52" s="151">
        <v>0</v>
      </c>
      <c r="Q52" s="151">
        <v>0</v>
      </c>
      <c r="R52" s="152"/>
      <c r="S52" s="152" t="s">
        <v>191</v>
      </c>
      <c r="T52" s="153" t="s">
        <v>183</v>
      </c>
      <c r="U52" s="132">
        <v>0</v>
      </c>
      <c r="V52" s="132">
        <v>0</v>
      </c>
      <c r="W52" s="132"/>
      <c r="X52" s="132" t="s">
        <v>130</v>
      </c>
      <c r="Y52" s="132" t="s">
        <v>131</v>
      </c>
      <c r="Z52" s="126"/>
      <c r="AA52" s="126"/>
      <c r="AB52" s="126"/>
      <c r="AC52" s="126"/>
      <c r="AD52" s="126"/>
      <c r="AE52" s="126"/>
      <c r="AF52" s="126"/>
      <c r="AG52" s="126" t="s">
        <v>192</v>
      </c>
      <c r="AH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26"/>
      <c r="AW52" s="126"/>
      <c r="AX52" s="126"/>
      <c r="AY52" s="126"/>
      <c r="AZ52" s="126"/>
      <c r="BA52" s="126"/>
      <c r="BB52" s="126"/>
      <c r="BC52" s="126"/>
      <c r="BD52" s="126"/>
      <c r="BE52" s="126"/>
      <c r="BF52" s="126"/>
      <c r="BG52" s="126"/>
      <c r="BH52" s="126"/>
    </row>
    <row r="53" spans="1:60" x14ac:dyDescent="0.2">
      <c r="A53" s="148">
        <v>39</v>
      </c>
      <c r="B53" s="149" t="s">
        <v>272</v>
      </c>
      <c r="C53" s="158" t="s">
        <v>273</v>
      </c>
      <c r="D53" s="150" t="s">
        <v>190</v>
      </c>
      <c r="E53" s="151">
        <v>1</v>
      </c>
      <c r="F53" s="152"/>
      <c r="G53" s="152">
        <f t="shared" si="2"/>
        <v>0</v>
      </c>
      <c r="H53" s="152">
        <v>0</v>
      </c>
      <c r="I53" s="152">
        <v>0</v>
      </c>
      <c r="J53" s="152">
        <v>800</v>
      </c>
      <c r="K53" s="152">
        <v>800</v>
      </c>
      <c r="L53" s="152">
        <v>21</v>
      </c>
      <c r="M53" s="152">
        <v>968</v>
      </c>
      <c r="N53" s="151">
        <v>0</v>
      </c>
      <c r="O53" s="151">
        <v>0</v>
      </c>
      <c r="P53" s="151">
        <v>0</v>
      </c>
      <c r="Q53" s="151">
        <v>0</v>
      </c>
      <c r="R53" s="152"/>
      <c r="S53" s="152" t="s">
        <v>191</v>
      </c>
      <c r="T53" s="153" t="s">
        <v>183</v>
      </c>
      <c r="U53" s="132">
        <v>0</v>
      </c>
      <c r="V53" s="132">
        <v>0</v>
      </c>
      <c r="W53" s="132"/>
      <c r="X53" s="132" t="s">
        <v>130</v>
      </c>
      <c r="Y53" s="132" t="s">
        <v>131</v>
      </c>
      <c r="Z53" s="126"/>
      <c r="AA53" s="126"/>
      <c r="AB53" s="126"/>
      <c r="AC53" s="126"/>
      <c r="AD53" s="126"/>
      <c r="AE53" s="126"/>
      <c r="AF53" s="126"/>
      <c r="AG53" s="126" t="s">
        <v>192</v>
      </c>
      <c r="AH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26"/>
      <c r="BE53" s="126"/>
      <c r="BF53" s="126"/>
      <c r="BG53" s="126"/>
      <c r="BH53" s="126"/>
    </row>
    <row r="54" spans="1:60" ht="22.5" x14ac:dyDescent="0.2">
      <c r="A54" s="148">
        <v>40</v>
      </c>
      <c r="B54" s="149" t="s">
        <v>274</v>
      </c>
      <c r="C54" s="158" t="s">
        <v>275</v>
      </c>
      <c r="D54" s="150" t="s">
        <v>190</v>
      </c>
      <c r="E54" s="151">
        <v>1</v>
      </c>
      <c r="F54" s="152"/>
      <c r="G54" s="152">
        <f t="shared" si="2"/>
        <v>0</v>
      </c>
      <c r="H54" s="152">
        <v>0</v>
      </c>
      <c r="I54" s="152">
        <v>0</v>
      </c>
      <c r="J54" s="152">
        <v>5320</v>
      </c>
      <c r="K54" s="152">
        <v>5320</v>
      </c>
      <c r="L54" s="152">
        <v>21</v>
      </c>
      <c r="M54" s="152">
        <v>6437.2</v>
      </c>
      <c r="N54" s="151">
        <v>0</v>
      </c>
      <c r="O54" s="151">
        <v>0</v>
      </c>
      <c r="P54" s="151">
        <v>0</v>
      </c>
      <c r="Q54" s="151">
        <v>0</v>
      </c>
      <c r="R54" s="152"/>
      <c r="S54" s="152" t="s">
        <v>191</v>
      </c>
      <c r="T54" s="153" t="s">
        <v>183</v>
      </c>
      <c r="U54" s="132">
        <v>0</v>
      </c>
      <c r="V54" s="132">
        <v>0</v>
      </c>
      <c r="W54" s="132"/>
      <c r="X54" s="132" t="s">
        <v>130</v>
      </c>
      <c r="Y54" s="132" t="s">
        <v>131</v>
      </c>
      <c r="Z54" s="126"/>
      <c r="AA54" s="126"/>
      <c r="AB54" s="126"/>
      <c r="AC54" s="126"/>
      <c r="AD54" s="126"/>
      <c r="AE54" s="126"/>
      <c r="AF54" s="126"/>
      <c r="AG54" s="126" t="s">
        <v>192</v>
      </c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6"/>
      <c r="BD54" s="126"/>
      <c r="BE54" s="126"/>
      <c r="BF54" s="126"/>
      <c r="BG54" s="126"/>
      <c r="BH54" s="126"/>
    </row>
    <row r="55" spans="1:60" ht="22.5" x14ac:dyDescent="0.2">
      <c r="A55" s="148">
        <v>41</v>
      </c>
      <c r="B55" s="149" t="s">
        <v>276</v>
      </c>
      <c r="C55" s="158" t="s">
        <v>277</v>
      </c>
      <c r="D55" s="150" t="s">
        <v>190</v>
      </c>
      <c r="E55" s="151">
        <v>1</v>
      </c>
      <c r="F55" s="152"/>
      <c r="G55" s="152">
        <f t="shared" si="2"/>
        <v>0</v>
      </c>
      <c r="H55" s="152">
        <v>0</v>
      </c>
      <c r="I55" s="152">
        <v>0</v>
      </c>
      <c r="J55" s="152">
        <v>17700</v>
      </c>
      <c r="K55" s="152">
        <v>17700</v>
      </c>
      <c r="L55" s="152">
        <v>21</v>
      </c>
      <c r="M55" s="152">
        <v>21417</v>
      </c>
      <c r="N55" s="151">
        <v>0</v>
      </c>
      <c r="O55" s="151">
        <v>0</v>
      </c>
      <c r="P55" s="151">
        <v>0</v>
      </c>
      <c r="Q55" s="151">
        <v>0</v>
      </c>
      <c r="R55" s="152"/>
      <c r="S55" s="152" t="s">
        <v>191</v>
      </c>
      <c r="T55" s="153" t="s">
        <v>183</v>
      </c>
      <c r="U55" s="132">
        <v>0</v>
      </c>
      <c r="V55" s="132">
        <v>0</v>
      </c>
      <c r="W55" s="132"/>
      <c r="X55" s="132" t="s">
        <v>130</v>
      </c>
      <c r="Y55" s="132" t="s">
        <v>131</v>
      </c>
      <c r="Z55" s="126"/>
      <c r="AA55" s="126"/>
      <c r="AB55" s="126"/>
      <c r="AC55" s="126"/>
      <c r="AD55" s="126"/>
      <c r="AE55" s="126"/>
      <c r="AF55" s="126"/>
      <c r="AG55" s="126" t="s">
        <v>192</v>
      </c>
      <c r="AH55" s="126"/>
      <c r="AI55" s="126"/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/>
      <c r="BG55" s="126"/>
      <c r="BH55" s="126"/>
    </row>
    <row r="56" spans="1:60" ht="22.5" x14ac:dyDescent="0.2">
      <c r="A56" s="148">
        <v>42</v>
      </c>
      <c r="B56" s="149" t="s">
        <v>278</v>
      </c>
      <c r="C56" s="158" t="s">
        <v>279</v>
      </c>
      <c r="D56" s="150" t="s">
        <v>195</v>
      </c>
      <c r="E56" s="151">
        <v>1</v>
      </c>
      <c r="F56" s="152"/>
      <c r="G56" s="152">
        <f t="shared" si="2"/>
        <v>0</v>
      </c>
      <c r="H56" s="152">
        <v>0</v>
      </c>
      <c r="I56" s="152">
        <v>0</v>
      </c>
      <c r="J56" s="152">
        <v>7560</v>
      </c>
      <c r="K56" s="152">
        <v>7560</v>
      </c>
      <c r="L56" s="152">
        <v>21</v>
      </c>
      <c r="M56" s="152">
        <v>9147.6</v>
      </c>
      <c r="N56" s="151">
        <v>0</v>
      </c>
      <c r="O56" s="151">
        <v>0</v>
      </c>
      <c r="P56" s="151">
        <v>0</v>
      </c>
      <c r="Q56" s="151">
        <v>0</v>
      </c>
      <c r="R56" s="152"/>
      <c r="S56" s="152" t="s">
        <v>191</v>
      </c>
      <c r="T56" s="153" t="s">
        <v>183</v>
      </c>
      <c r="U56" s="132">
        <v>0</v>
      </c>
      <c r="V56" s="132">
        <v>0</v>
      </c>
      <c r="W56" s="132"/>
      <c r="X56" s="132" t="s">
        <v>130</v>
      </c>
      <c r="Y56" s="132" t="s">
        <v>131</v>
      </c>
      <c r="Z56" s="126"/>
      <c r="AA56" s="126"/>
      <c r="AB56" s="126"/>
      <c r="AC56" s="126"/>
      <c r="AD56" s="126"/>
      <c r="AE56" s="126"/>
      <c r="AF56" s="126"/>
      <c r="AG56" s="126" t="s">
        <v>192</v>
      </c>
      <c r="AH56" s="126"/>
      <c r="AI56" s="126"/>
      <c r="AJ56" s="126"/>
      <c r="AK56" s="126"/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  <c r="AV56" s="126"/>
      <c r="AW56" s="126"/>
      <c r="AX56" s="126"/>
      <c r="AY56" s="126"/>
      <c r="AZ56" s="126"/>
      <c r="BA56" s="126"/>
      <c r="BB56" s="126"/>
      <c r="BC56" s="126"/>
      <c r="BD56" s="126"/>
      <c r="BE56" s="126"/>
      <c r="BF56" s="126"/>
      <c r="BG56" s="126"/>
      <c r="BH56" s="126"/>
    </row>
    <row r="57" spans="1:60" x14ac:dyDescent="0.2">
      <c r="A57" s="148">
        <v>43</v>
      </c>
      <c r="B57" s="149" t="s">
        <v>280</v>
      </c>
      <c r="C57" s="158" t="s">
        <v>281</v>
      </c>
      <c r="D57" s="150" t="s">
        <v>190</v>
      </c>
      <c r="E57" s="151">
        <v>1</v>
      </c>
      <c r="F57" s="152"/>
      <c r="G57" s="152">
        <f t="shared" si="2"/>
        <v>0</v>
      </c>
      <c r="H57" s="152">
        <v>0</v>
      </c>
      <c r="I57" s="152">
        <v>0</v>
      </c>
      <c r="J57" s="152">
        <v>2930</v>
      </c>
      <c r="K57" s="152">
        <v>2930</v>
      </c>
      <c r="L57" s="152">
        <v>21</v>
      </c>
      <c r="M57" s="152">
        <v>3545.3</v>
      </c>
      <c r="N57" s="151">
        <v>0</v>
      </c>
      <c r="O57" s="151">
        <v>0</v>
      </c>
      <c r="P57" s="151">
        <v>0</v>
      </c>
      <c r="Q57" s="151">
        <v>0</v>
      </c>
      <c r="R57" s="152"/>
      <c r="S57" s="152" t="s">
        <v>191</v>
      </c>
      <c r="T57" s="153" t="s">
        <v>183</v>
      </c>
      <c r="U57" s="132">
        <v>0</v>
      </c>
      <c r="V57" s="132">
        <v>0</v>
      </c>
      <c r="W57" s="132"/>
      <c r="X57" s="132" t="s">
        <v>130</v>
      </c>
      <c r="Y57" s="132" t="s">
        <v>131</v>
      </c>
      <c r="Z57" s="126"/>
      <c r="AA57" s="126"/>
      <c r="AB57" s="126"/>
      <c r="AC57" s="126"/>
      <c r="AD57" s="126"/>
      <c r="AE57" s="126"/>
      <c r="AF57" s="126"/>
      <c r="AG57" s="126" t="s">
        <v>192</v>
      </c>
      <c r="AH57" s="126"/>
      <c r="AI57" s="126"/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/>
      <c r="BF57" s="126"/>
      <c r="BG57" s="126"/>
      <c r="BH57" s="126"/>
    </row>
    <row r="58" spans="1:60" x14ac:dyDescent="0.2">
      <c r="A58" s="148">
        <v>44</v>
      </c>
      <c r="B58" s="149" t="s">
        <v>282</v>
      </c>
      <c r="C58" s="158" t="s">
        <v>283</v>
      </c>
      <c r="D58" s="150" t="s">
        <v>190</v>
      </c>
      <c r="E58" s="151">
        <v>1</v>
      </c>
      <c r="F58" s="152"/>
      <c r="G58" s="152">
        <f t="shared" si="2"/>
        <v>0</v>
      </c>
      <c r="H58" s="152">
        <v>0</v>
      </c>
      <c r="I58" s="152">
        <v>0</v>
      </c>
      <c r="J58" s="152">
        <v>1880</v>
      </c>
      <c r="K58" s="152">
        <v>1880</v>
      </c>
      <c r="L58" s="152">
        <v>21</v>
      </c>
      <c r="M58" s="152">
        <v>2274.8000000000002</v>
      </c>
      <c r="N58" s="151">
        <v>0</v>
      </c>
      <c r="O58" s="151">
        <v>0</v>
      </c>
      <c r="P58" s="151">
        <v>0</v>
      </c>
      <c r="Q58" s="151">
        <v>0</v>
      </c>
      <c r="R58" s="152"/>
      <c r="S58" s="152" t="s">
        <v>191</v>
      </c>
      <c r="T58" s="153" t="s">
        <v>183</v>
      </c>
      <c r="U58" s="132">
        <v>0</v>
      </c>
      <c r="V58" s="132">
        <v>0</v>
      </c>
      <c r="W58" s="132"/>
      <c r="X58" s="132" t="s">
        <v>130</v>
      </c>
      <c r="Y58" s="132" t="s">
        <v>131</v>
      </c>
      <c r="Z58" s="126"/>
      <c r="AA58" s="126"/>
      <c r="AB58" s="126"/>
      <c r="AC58" s="126"/>
      <c r="AD58" s="126"/>
      <c r="AE58" s="126"/>
      <c r="AF58" s="126"/>
      <c r="AG58" s="126" t="s">
        <v>192</v>
      </c>
      <c r="AH58" s="126"/>
      <c r="AI58" s="126"/>
      <c r="AJ58" s="126"/>
      <c r="AK58" s="126"/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  <c r="AY58" s="126"/>
      <c r="AZ58" s="126"/>
      <c r="BA58" s="126"/>
      <c r="BB58" s="126"/>
      <c r="BC58" s="126"/>
      <c r="BD58" s="126"/>
      <c r="BE58" s="126"/>
      <c r="BF58" s="126"/>
      <c r="BG58" s="126"/>
      <c r="BH58" s="126"/>
    </row>
    <row r="59" spans="1:60" x14ac:dyDescent="0.2">
      <c r="A59" s="148">
        <v>45</v>
      </c>
      <c r="B59" s="149" t="s">
        <v>284</v>
      </c>
      <c r="C59" s="158" t="s">
        <v>285</v>
      </c>
      <c r="D59" s="150" t="s">
        <v>286</v>
      </c>
      <c r="E59" s="151">
        <v>1</v>
      </c>
      <c r="F59" s="152"/>
      <c r="G59" s="152">
        <f t="shared" si="2"/>
        <v>0</v>
      </c>
      <c r="H59" s="152">
        <v>0</v>
      </c>
      <c r="I59" s="152">
        <v>0</v>
      </c>
      <c r="J59" s="152">
        <v>203</v>
      </c>
      <c r="K59" s="152">
        <v>203</v>
      </c>
      <c r="L59" s="152">
        <v>21</v>
      </c>
      <c r="M59" s="152">
        <v>245.63</v>
      </c>
      <c r="N59" s="151">
        <v>0</v>
      </c>
      <c r="O59" s="151">
        <v>0</v>
      </c>
      <c r="P59" s="151">
        <v>0</v>
      </c>
      <c r="Q59" s="151">
        <v>0</v>
      </c>
      <c r="R59" s="152"/>
      <c r="S59" s="152" t="s">
        <v>191</v>
      </c>
      <c r="T59" s="153" t="s">
        <v>183</v>
      </c>
      <c r="U59" s="132">
        <v>0</v>
      </c>
      <c r="V59" s="132">
        <v>0</v>
      </c>
      <c r="W59" s="132"/>
      <c r="X59" s="132" t="s">
        <v>130</v>
      </c>
      <c r="Y59" s="132" t="s">
        <v>131</v>
      </c>
      <c r="Z59" s="126"/>
      <c r="AA59" s="126"/>
      <c r="AB59" s="126"/>
      <c r="AC59" s="126"/>
      <c r="AD59" s="126"/>
      <c r="AE59" s="126"/>
      <c r="AF59" s="126"/>
      <c r="AG59" s="126" t="s">
        <v>192</v>
      </c>
      <c r="AH59" s="126"/>
      <c r="AI59" s="126"/>
      <c r="AJ59" s="126"/>
      <c r="AK59" s="126"/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  <c r="AX59" s="126"/>
      <c r="AY59" s="126"/>
      <c r="AZ59" s="126"/>
      <c r="BA59" s="126"/>
      <c r="BB59" s="126"/>
      <c r="BC59" s="126"/>
      <c r="BD59" s="126"/>
      <c r="BE59" s="126"/>
      <c r="BF59" s="126"/>
      <c r="BG59" s="126"/>
      <c r="BH59" s="126"/>
    </row>
    <row r="60" spans="1:60" x14ac:dyDescent="0.2">
      <c r="A60" s="148">
        <v>46</v>
      </c>
      <c r="B60" s="149" t="s">
        <v>287</v>
      </c>
      <c r="C60" s="158" t="s">
        <v>288</v>
      </c>
      <c r="D60" s="150" t="s">
        <v>286</v>
      </c>
      <c r="E60" s="151">
        <v>10</v>
      </c>
      <c r="F60" s="152"/>
      <c r="G60" s="152">
        <f t="shared" si="2"/>
        <v>0</v>
      </c>
      <c r="H60" s="152">
        <v>0</v>
      </c>
      <c r="I60" s="152">
        <v>0</v>
      </c>
      <c r="J60" s="152">
        <v>179</v>
      </c>
      <c r="K60" s="152">
        <v>1790</v>
      </c>
      <c r="L60" s="152">
        <v>21</v>
      </c>
      <c r="M60" s="152">
        <v>2165.9</v>
      </c>
      <c r="N60" s="151">
        <v>0</v>
      </c>
      <c r="O60" s="151">
        <v>0</v>
      </c>
      <c r="P60" s="151">
        <v>0</v>
      </c>
      <c r="Q60" s="151">
        <v>0</v>
      </c>
      <c r="R60" s="152"/>
      <c r="S60" s="152" t="s">
        <v>191</v>
      </c>
      <c r="T60" s="153" t="s">
        <v>183</v>
      </c>
      <c r="U60" s="132">
        <v>0</v>
      </c>
      <c r="V60" s="132">
        <v>0</v>
      </c>
      <c r="W60" s="132"/>
      <c r="X60" s="132" t="s">
        <v>130</v>
      </c>
      <c r="Y60" s="132" t="s">
        <v>131</v>
      </c>
      <c r="Z60" s="126"/>
      <c r="AA60" s="126"/>
      <c r="AB60" s="126"/>
      <c r="AC60" s="126"/>
      <c r="AD60" s="126"/>
      <c r="AE60" s="126"/>
      <c r="AF60" s="126"/>
      <c r="AG60" s="126" t="s">
        <v>192</v>
      </c>
      <c r="AH60" s="126"/>
      <c r="AI60" s="126"/>
      <c r="AJ60" s="126"/>
      <c r="AK60" s="126"/>
      <c r="AL60" s="126"/>
      <c r="AM60" s="126"/>
      <c r="AN60" s="126"/>
      <c r="AO60" s="126"/>
      <c r="AP60" s="126"/>
      <c r="AQ60" s="126"/>
      <c r="AR60" s="126"/>
      <c r="AS60" s="126"/>
      <c r="AT60" s="126"/>
      <c r="AU60" s="126"/>
      <c r="AV60" s="126"/>
      <c r="AW60" s="126"/>
      <c r="AX60" s="126"/>
      <c r="AY60" s="126"/>
      <c r="AZ60" s="126"/>
      <c r="BA60" s="126"/>
      <c r="BB60" s="126"/>
      <c r="BC60" s="126"/>
      <c r="BD60" s="126"/>
      <c r="BE60" s="126"/>
      <c r="BF60" s="126"/>
      <c r="BG60" s="126"/>
      <c r="BH60" s="126"/>
    </row>
    <row r="61" spans="1:60" x14ac:dyDescent="0.2">
      <c r="A61" s="148">
        <v>47</v>
      </c>
      <c r="B61" s="149" t="s">
        <v>289</v>
      </c>
      <c r="C61" s="158" t="s">
        <v>290</v>
      </c>
      <c r="D61" s="150" t="s">
        <v>286</v>
      </c>
      <c r="E61" s="151">
        <v>1</v>
      </c>
      <c r="F61" s="152"/>
      <c r="G61" s="152">
        <f t="shared" si="2"/>
        <v>0</v>
      </c>
      <c r="H61" s="152">
        <v>0</v>
      </c>
      <c r="I61" s="152">
        <v>0</v>
      </c>
      <c r="J61" s="152">
        <v>88</v>
      </c>
      <c r="K61" s="152">
        <v>88</v>
      </c>
      <c r="L61" s="152">
        <v>21</v>
      </c>
      <c r="M61" s="152">
        <v>106.48</v>
      </c>
      <c r="N61" s="151">
        <v>0</v>
      </c>
      <c r="O61" s="151">
        <v>0</v>
      </c>
      <c r="P61" s="151">
        <v>0</v>
      </c>
      <c r="Q61" s="151">
        <v>0</v>
      </c>
      <c r="R61" s="152"/>
      <c r="S61" s="152" t="s">
        <v>191</v>
      </c>
      <c r="T61" s="153" t="s">
        <v>183</v>
      </c>
      <c r="U61" s="132">
        <v>0</v>
      </c>
      <c r="V61" s="132">
        <v>0</v>
      </c>
      <c r="W61" s="132"/>
      <c r="X61" s="132" t="s">
        <v>130</v>
      </c>
      <c r="Y61" s="132" t="s">
        <v>131</v>
      </c>
      <c r="Z61" s="126"/>
      <c r="AA61" s="126"/>
      <c r="AB61" s="126"/>
      <c r="AC61" s="126"/>
      <c r="AD61" s="126"/>
      <c r="AE61" s="126"/>
      <c r="AF61" s="126"/>
      <c r="AG61" s="126" t="s">
        <v>192</v>
      </c>
      <c r="AH61" s="126"/>
      <c r="AI61" s="126"/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6"/>
      <c r="BF61" s="126"/>
      <c r="BG61" s="126"/>
      <c r="BH61" s="126"/>
    </row>
    <row r="62" spans="1:60" x14ac:dyDescent="0.2">
      <c r="A62" s="148">
        <v>48</v>
      </c>
      <c r="B62" s="149" t="s">
        <v>291</v>
      </c>
      <c r="C62" s="158" t="s">
        <v>292</v>
      </c>
      <c r="D62" s="150" t="s">
        <v>286</v>
      </c>
      <c r="E62" s="151">
        <v>32</v>
      </c>
      <c r="F62" s="152"/>
      <c r="G62" s="152">
        <f t="shared" si="2"/>
        <v>0</v>
      </c>
      <c r="H62" s="152">
        <v>0</v>
      </c>
      <c r="I62" s="152">
        <v>0</v>
      </c>
      <c r="J62" s="152">
        <v>57</v>
      </c>
      <c r="K62" s="152">
        <v>1824</v>
      </c>
      <c r="L62" s="152">
        <v>21</v>
      </c>
      <c r="M62" s="152">
        <v>2207.04</v>
      </c>
      <c r="N62" s="151">
        <v>0</v>
      </c>
      <c r="O62" s="151">
        <v>0</v>
      </c>
      <c r="P62" s="151">
        <v>0</v>
      </c>
      <c r="Q62" s="151">
        <v>0</v>
      </c>
      <c r="R62" s="152"/>
      <c r="S62" s="152" t="s">
        <v>191</v>
      </c>
      <c r="T62" s="153" t="s">
        <v>183</v>
      </c>
      <c r="U62" s="132">
        <v>0</v>
      </c>
      <c r="V62" s="132">
        <v>0</v>
      </c>
      <c r="W62" s="132"/>
      <c r="X62" s="132" t="s">
        <v>130</v>
      </c>
      <c r="Y62" s="132" t="s">
        <v>131</v>
      </c>
      <c r="Z62" s="126"/>
      <c r="AA62" s="126"/>
      <c r="AB62" s="126"/>
      <c r="AC62" s="126"/>
      <c r="AD62" s="126"/>
      <c r="AE62" s="126"/>
      <c r="AF62" s="126"/>
      <c r="AG62" s="126" t="s">
        <v>192</v>
      </c>
      <c r="AH62" s="126"/>
      <c r="AI62" s="126"/>
      <c r="AJ62" s="126"/>
      <c r="AK62" s="126"/>
      <c r="AL62" s="126"/>
      <c r="AM62" s="126"/>
      <c r="AN62" s="126"/>
      <c r="AO62" s="126"/>
      <c r="AP62" s="126"/>
      <c r="AQ62" s="126"/>
      <c r="AR62" s="126"/>
      <c r="AS62" s="126"/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6"/>
      <c r="BE62" s="126"/>
      <c r="BF62" s="126"/>
      <c r="BG62" s="126"/>
      <c r="BH62" s="126"/>
    </row>
    <row r="63" spans="1:60" x14ac:dyDescent="0.2">
      <c r="A63" s="148">
        <v>49</v>
      </c>
      <c r="B63" s="149" t="s">
        <v>293</v>
      </c>
      <c r="C63" s="158" t="s">
        <v>294</v>
      </c>
      <c r="D63" s="150" t="s">
        <v>286</v>
      </c>
      <c r="E63" s="151">
        <v>1</v>
      </c>
      <c r="F63" s="152"/>
      <c r="G63" s="152">
        <f t="shared" si="2"/>
        <v>0</v>
      </c>
      <c r="H63" s="152">
        <v>0</v>
      </c>
      <c r="I63" s="152">
        <v>0</v>
      </c>
      <c r="J63" s="152">
        <v>49</v>
      </c>
      <c r="K63" s="152">
        <v>49</v>
      </c>
      <c r="L63" s="152">
        <v>21</v>
      </c>
      <c r="M63" s="152">
        <v>59.29</v>
      </c>
      <c r="N63" s="151">
        <v>0</v>
      </c>
      <c r="O63" s="151">
        <v>0</v>
      </c>
      <c r="P63" s="151">
        <v>0</v>
      </c>
      <c r="Q63" s="151">
        <v>0</v>
      </c>
      <c r="R63" s="152"/>
      <c r="S63" s="152" t="s">
        <v>191</v>
      </c>
      <c r="T63" s="153" t="s">
        <v>183</v>
      </c>
      <c r="U63" s="132">
        <v>0</v>
      </c>
      <c r="V63" s="132">
        <v>0</v>
      </c>
      <c r="W63" s="132"/>
      <c r="X63" s="132" t="s">
        <v>130</v>
      </c>
      <c r="Y63" s="132" t="s">
        <v>131</v>
      </c>
      <c r="Z63" s="126"/>
      <c r="AA63" s="126"/>
      <c r="AB63" s="126"/>
      <c r="AC63" s="126"/>
      <c r="AD63" s="126"/>
      <c r="AE63" s="126"/>
      <c r="AF63" s="126"/>
      <c r="AG63" s="126" t="s">
        <v>192</v>
      </c>
      <c r="AH63" s="126"/>
      <c r="AI63" s="126"/>
      <c r="AJ63" s="126"/>
      <c r="AK63" s="126"/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  <c r="AV63" s="126"/>
      <c r="AW63" s="126"/>
      <c r="AX63" s="126"/>
      <c r="AY63" s="126"/>
      <c r="AZ63" s="126"/>
      <c r="BA63" s="126"/>
      <c r="BB63" s="126"/>
      <c r="BC63" s="126"/>
      <c r="BD63" s="126"/>
      <c r="BE63" s="126"/>
      <c r="BF63" s="126"/>
      <c r="BG63" s="126"/>
      <c r="BH63" s="126"/>
    </row>
    <row r="64" spans="1:60" x14ac:dyDescent="0.2">
      <c r="A64" s="148">
        <v>50</v>
      </c>
      <c r="B64" s="149" t="s">
        <v>295</v>
      </c>
      <c r="C64" s="158" t="s">
        <v>296</v>
      </c>
      <c r="D64" s="150" t="s">
        <v>190</v>
      </c>
      <c r="E64" s="151">
        <v>1</v>
      </c>
      <c r="F64" s="152"/>
      <c r="G64" s="152">
        <f t="shared" si="2"/>
        <v>0</v>
      </c>
      <c r="H64" s="152">
        <v>0</v>
      </c>
      <c r="I64" s="152">
        <v>0</v>
      </c>
      <c r="J64" s="152">
        <v>598</v>
      </c>
      <c r="K64" s="152">
        <v>598</v>
      </c>
      <c r="L64" s="152">
        <v>21</v>
      </c>
      <c r="M64" s="152">
        <v>723.58</v>
      </c>
      <c r="N64" s="151">
        <v>0</v>
      </c>
      <c r="O64" s="151">
        <v>0</v>
      </c>
      <c r="P64" s="151">
        <v>0</v>
      </c>
      <c r="Q64" s="151">
        <v>0</v>
      </c>
      <c r="R64" s="152"/>
      <c r="S64" s="152" t="s">
        <v>191</v>
      </c>
      <c r="T64" s="153" t="s">
        <v>183</v>
      </c>
      <c r="U64" s="132">
        <v>0</v>
      </c>
      <c r="V64" s="132">
        <v>0</v>
      </c>
      <c r="W64" s="132"/>
      <c r="X64" s="132" t="s">
        <v>130</v>
      </c>
      <c r="Y64" s="132" t="s">
        <v>131</v>
      </c>
      <c r="Z64" s="126"/>
      <c r="AA64" s="126"/>
      <c r="AB64" s="126"/>
      <c r="AC64" s="126"/>
      <c r="AD64" s="126"/>
      <c r="AE64" s="126"/>
      <c r="AF64" s="126"/>
      <c r="AG64" s="126" t="s">
        <v>192</v>
      </c>
      <c r="AH64" s="126"/>
      <c r="AI64" s="126"/>
      <c r="AJ64" s="126"/>
      <c r="AK64" s="126"/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  <c r="AV64" s="126"/>
      <c r="AW64" s="126"/>
      <c r="AX64" s="126"/>
      <c r="AY64" s="126"/>
      <c r="AZ64" s="126"/>
      <c r="BA64" s="126"/>
      <c r="BB64" s="126"/>
      <c r="BC64" s="126"/>
      <c r="BD64" s="126"/>
      <c r="BE64" s="126"/>
      <c r="BF64" s="126"/>
      <c r="BG64" s="126"/>
      <c r="BH64" s="126"/>
    </row>
    <row r="65" spans="1:60" x14ac:dyDescent="0.2">
      <c r="A65" s="148">
        <v>51</v>
      </c>
      <c r="B65" s="149" t="s">
        <v>297</v>
      </c>
      <c r="C65" s="158" t="s">
        <v>298</v>
      </c>
      <c r="D65" s="150" t="s">
        <v>190</v>
      </c>
      <c r="E65" s="151">
        <v>5</v>
      </c>
      <c r="F65" s="152"/>
      <c r="G65" s="152">
        <f t="shared" si="2"/>
        <v>0</v>
      </c>
      <c r="H65" s="152">
        <v>0</v>
      </c>
      <c r="I65" s="152">
        <v>0</v>
      </c>
      <c r="J65" s="152">
        <v>421</v>
      </c>
      <c r="K65" s="152">
        <v>2105</v>
      </c>
      <c r="L65" s="152">
        <v>21</v>
      </c>
      <c r="M65" s="152">
        <v>2547.0500000000002</v>
      </c>
      <c r="N65" s="151">
        <v>0</v>
      </c>
      <c r="O65" s="151">
        <v>0</v>
      </c>
      <c r="P65" s="151">
        <v>0</v>
      </c>
      <c r="Q65" s="151">
        <v>0</v>
      </c>
      <c r="R65" s="152"/>
      <c r="S65" s="152" t="s">
        <v>191</v>
      </c>
      <c r="T65" s="153" t="s">
        <v>183</v>
      </c>
      <c r="U65" s="132">
        <v>0</v>
      </c>
      <c r="V65" s="132">
        <v>0</v>
      </c>
      <c r="W65" s="132"/>
      <c r="X65" s="132" t="s">
        <v>130</v>
      </c>
      <c r="Y65" s="132" t="s">
        <v>131</v>
      </c>
      <c r="Z65" s="126"/>
      <c r="AA65" s="126"/>
      <c r="AB65" s="126"/>
      <c r="AC65" s="126"/>
      <c r="AD65" s="126"/>
      <c r="AE65" s="126"/>
      <c r="AF65" s="126"/>
      <c r="AG65" s="126" t="s">
        <v>192</v>
      </c>
      <c r="AH65" s="126"/>
      <c r="AI65" s="126"/>
      <c r="AJ65" s="126"/>
      <c r="AK65" s="126"/>
      <c r="AL65" s="126"/>
      <c r="AM65" s="126"/>
      <c r="AN65" s="126"/>
      <c r="AO65" s="126"/>
      <c r="AP65" s="126"/>
      <c r="AQ65" s="126"/>
      <c r="AR65" s="126"/>
      <c r="AS65" s="126"/>
      <c r="AT65" s="126"/>
      <c r="AU65" s="126"/>
      <c r="AV65" s="126"/>
      <c r="AW65" s="126"/>
      <c r="AX65" s="126"/>
      <c r="AY65" s="126"/>
      <c r="AZ65" s="126"/>
      <c r="BA65" s="126"/>
      <c r="BB65" s="126"/>
      <c r="BC65" s="126"/>
      <c r="BD65" s="126"/>
      <c r="BE65" s="126"/>
      <c r="BF65" s="126"/>
      <c r="BG65" s="126"/>
      <c r="BH65" s="126"/>
    </row>
    <row r="66" spans="1:60" x14ac:dyDescent="0.2">
      <c r="A66" s="148">
        <v>52</v>
      </c>
      <c r="B66" s="149" t="s">
        <v>299</v>
      </c>
      <c r="C66" s="158" t="s">
        <v>300</v>
      </c>
      <c r="D66" s="150" t="s">
        <v>190</v>
      </c>
      <c r="E66" s="151">
        <v>4</v>
      </c>
      <c r="F66" s="152"/>
      <c r="G66" s="152">
        <f t="shared" si="2"/>
        <v>0</v>
      </c>
      <c r="H66" s="152">
        <v>0</v>
      </c>
      <c r="I66" s="152">
        <v>0</v>
      </c>
      <c r="J66" s="152">
        <v>432</v>
      </c>
      <c r="K66" s="152">
        <v>1728</v>
      </c>
      <c r="L66" s="152">
        <v>21</v>
      </c>
      <c r="M66" s="152">
        <v>2090.88</v>
      </c>
      <c r="N66" s="151">
        <v>0</v>
      </c>
      <c r="O66" s="151">
        <v>0</v>
      </c>
      <c r="P66" s="151">
        <v>0</v>
      </c>
      <c r="Q66" s="151">
        <v>0</v>
      </c>
      <c r="R66" s="152"/>
      <c r="S66" s="152" t="s">
        <v>191</v>
      </c>
      <c r="T66" s="153" t="s">
        <v>183</v>
      </c>
      <c r="U66" s="132">
        <v>0</v>
      </c>
      <c r="V66" s="132">
        <v>0</v>
      </c>
      <c r="W66" s="132"/>
      <c r="X66" s="132" t="s">
        <v>130</v>
      </c>
      <c r="Y66" s="132" t="s">
        <v>131</v>
      </c>
      <c r="Z66" s="126"/>
      <c r="AA66" s="126"/>
      <c r="AB66" s="126"/>
      <c r="AC66" s="126"/>
      <c r="AD66" s="126"/>
      <c r="AE66" s="126"/>
      <c r="AF66" s="126"/>
      <c r="AG66" s="126" t="s">
        <v>192</v>
      </c>
      <c r="AH66" s="126"/>
      <c r="AI66" s="126"/>
      <c r="AJ66" s="126"/>
      <c r="AK66" s="126"/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  <c r="AV66" s="126"/>
      <c r="AW66" s="126"/>
      <c r="AX66" s="126"/>
      <c r="AY66" s="126"/>
      <c r="AZ66" s="126"/>
      <c r="BA66" s="126"/>
      <c r="BB66" s="126"/>
      <c r="BC66" s="126"/>
      <c r="BD66" s="126"/>
      <c r="BE66" s="126"/>
      <c r="BF66" s="126"/>
      <c r="BG66" s="126"/>
      <c r="BH66" s="126"/>
    </row>
    <row r="67" spans="1:60" x14ac:dyDescent="0.2">
      <c r="A67" s="148">
        <v>53</v>
      </c>
      <c r="B67" s="149" t="s">
        <v>301</v>
      </c>
      <c r="C67" s="158" t="s">
        <v>302</v>
      </c>
      <c r="D67" s="150" t="s">
        <v>190</v>
      </c>
      <c r="E67" s="151">
        <v>2</v>
      </c>
      <c r="F67" s="152"/>
      <c r="G67" s="152">
        <f t="shared" si="2"/>
        <v>0</v>
      </c>
      <c r="H67" s="152">
        <v>0</v>
      </c>
      <c r="I67" s="152">
        <v>0</v>
      </c>
      <c r="J67" s="152">
        <v>2788</v>
      </c>
      <c r="K67" s="152">
        <v>5576</v>
      </c>
      <c r="L67" s="152">
        <v>21</v>
      </c>
      <c r="M67" s="152">
        <v>6746.96</v>
      </c>
      <c r="N67" s="151">
        <v>0</v>
      </c>
      <c r="O67" s="151">
        <v>0</v>
      </c>
      <c r="P67" s="151">
        <v>0</v>
      </c>
      <c r="Q67" s="151">
        <v>0</v>
      </c>
      <c r="R67" s="152"/>
      <c r="S67" s="152" t="s">
        <v>191</v>
      </c>
      <c r="T67" s="153" t="s">
        <v>183</v>
      </c>
      <c r="U67" s="132">
        <v>0</v>
      </c>
      <c r="V67" s="132">
        <v>0</v>
      </c>
      <c r="W67" s="132"/>
      <c r="X67" s="132" t="s">
        <v>130</v>
      </c>
      <c r="Y67" s="132" t="s">
        <v>131</v>
      </c>
      <c r="Z67" s="126"/>
      <c r="AA67" s="126"/>
      <c r="AB67" s="126"/>
      <c r="AC67" s="126"/>
      <c r="AD67" s="126"/>
      <c r="AE67" s="126"/>
      <c r="AF67" s="126"/>
      <c r="AG67" s="126" t="s">
        <v>192</v>
      </c>
      <c r="AH67" s="126"/>
      <c r="AI67" s="126"/>
      <c r="AJ67" s="12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6"/>
      <c r="BD67" s="126"/>
      <c r="BE67" s="126"/>
      <c r="BF67" s="126"/>
      <c r="BG67" s="126"/>
      <c r="BH67" s="126"/>
    </row>
    <row r="68" spans="1:60" x14ac:dyDescent="0.2">
      <c r="A68" s="148">
        <v>54</v>
      </c>
      <c r="B68" s="149" t="s">
        <v>303</v>
      </c>
      <c r="C68" s="158" t="s">
        <v>304</v>
      </c>
      <c r="D68" s="150" t="s">
        <v>190</v>
      </c>
      <c r="E68" s="151">
        <v>8</v>
      </c>
      <c r="F68" s="152"/>
      <c r="G68" s="152">
        <f t="shared" si="2"/>
        <v>0</v>
      </c>
      <c r="H68" s="152">
        <v>0</v>
      </c>
      <c r="I68" s="152">
        <v>0</v>
      </c>
      <c r="J68" s="152">
        <v>231</v>
      </c>
      <c r="K68" s="152">
        <v>1848</v>
      </c>
      <c r="L68" s="152">
        <v>21</v>
      </c>
      <c r="M68" s="152">
        <v>2236.08</v>
      </c>
      <c r="N68" s="151">
        <v>0</v>
      </c>
      <c r="O68" s="151">
        <v>0</v>
      </c>
      <c r="P68" s="151">
        <v>0</v>
      </c>
      <c r="Q68" s="151">
        <v>0</v>
      </c>
      <c r="R68" s="152"/>
      <c r="S68" s="152" t="s">
        <v>191</v>
      </c>
      <c r="T68" s="153" t="s">
        <v>183</v>
      </c>
      <c r="U68" s="132">
        <v>0</v>
      </c>
      <c r="V68" s="132">
        <v>0</v>
      </c>
      <c r="W68" s="132"/>
      <c r="X68" s="132" t="s">
        <v>130</v>
      </c>
      <c r="Y68" s="132" t="s">
        <v>131</v>
      </c>
      <c r="Z68" s="126"/>
      <c r="AA68" s="126"/>
      <c r="AB68" s="126"/>
      <c r="AC68" s="126"/>
      <c r="AD68" s="126"/>
      <c r="AE68" s="126"/>
      <c r="AF68" s="126"/>
      <c r="AG68" s="126" t="s">
        <v>192</v>
      </c>
      <c r="AH68" s="126"/>
      <c r="AI68" s="126"/>
      <c r="AJ68" s="126"/>
      <c r="AK68" s="126"/>
      <c r="AL68" s="126"/>
      <c r="AM68" s="126"/>
      <c r="AN68" s="126"/>
      <c r="AO68" s="126"/>
      <c r="AP68" s="126"/>
      <c r="AQ68" s="126"/>
      <c r="AR68" s="126"/>
      <c r="AS68" s="126"/>
      <c r="AT68" s="126"/>
      <c r="AU68" s="126"/>
      <c r="AV68" s="126"/>
      <c r="AW68" s="126"/>
      <c r="AX68" s="126"/>
      <c r="AY68" s="126"/>
      <c r="AZ68" s="126"/>
      <c r="BA68" s="126"/>
      <c r="BB68" s="126"/>
      <c r="BC68" s="126"/>
      <c r="BD68" s="126"/>
      <c r="BE68" s="126"/>
      <c r="BF68" s="126"/>
      <c r="BG68" s="126"/>
      <c r="BH68" s="126"/>
    </row>
    <row r="69" spans="1:60" x14ac:dyDescent="0.2">
      <c r="A69" s="148">
        <v>55</v>
      </c>
      <c r="B69" s="149" t="s">
        <v>305</v>
      </c>
      <c r="C69" s="158" t="s">
        <v>306</v>
      </c>
      <c r="D69" s="150" t="s">
        <v>190</v>
      </c>
      <c r="E69" s="151">
        <v>8</v>
      </c>
      <c r="F69" s="152"/>
      <c r="G69" s="152">
        <f t="shared" si="2"/>
        <v>0</v>
      </c>
      <c r="H69" s="152">
        <v>0</v>
      </c>
      <c r="I69" s="152">
        <v>0</v>
      </c>
      <c r="J69" s="152">
        <v>227</v>
      </c>
      <c r="K69" s="152">
        <v>1816</v>
      </c>
      <c r="L69" s="152">
        <v>21</v>
      </c>
      <c r="M69" s="152">
        <v>2197.36</v>
      </c>
      <c r="N69" s="151">
        <v>0</v>
      </c>
      <c r="O69" s="151">
        <v>0</v>
      </c>
      <c r="P69" s="151">
        <v>0</v>
      </c>
      <c r="Q69" s="151">
        <v>0</v>
      </c>
      <c r="R69" s="152"/>
      <c r="S69" s="152" t="s">
        <v>191</v>
      </c>
      <c r="T69" s="153" t="s">
        <v>183</v>
      </c>
      <c r="U69" s="132">
        <v>0</v>
      </c>
      <c r="V69" s="132">
        <v>0</v>
      </c>
      <c r="W69" s="132"/>
      <c r="X69" s="132" t="s">
        <v>130</v>
      </c>
      <c r="Y69" s="132" t="s">
        <v>131</v>
      </c>
      <c r="Z69" s="126"/>
      <c r="AA69" s="126"/>
      <c r="AB69" s="126"/>
      <c r="AC69" s="126"/>
      <c r="AD69" s="126"/>
      <c r="AE69" s="126"/>
      <c r="AF69" s="126"/>
      <c r="AG69" s="126" t="s">
        <v>192</v>
      </c>
      <c r="AH69" s="126"/>
      <c r="AI69" s="126"/>
      <c r="AJ69" s="126"/>
      <c r="AK69" s="126"/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  <c r="AX69" s="126"/>
      <c r="AY69" s="126"/>
      <c r="AZ69" s="126"/>
      <c r="BA69" s="126"/>
      <c r="BB69" s="126"/>
      <c r="BC69" s="126"/>
      <c r="BD69" s="126"/>
      <c r="BE69" s="126"/>
      <c r="BF69" s="126"/>
      <c r="BG69" s="126"/>
      <c r="BH69" s="126"/>
    </row>
    <row r="70" spans="1:60" x14ac:dyDescent="0.2">
      <c r="A70" s="148">
        <v>56</v>
      </c>
      <c r="B70" s="149" t="s">
        <v>307</v>
      </c>
      <c r="C70" s="158" t="s">
        <v>308</v>
      </c>
      <c r="D70" s="150" t="s">
        <v>190</v>
      </c>
      <c r="E70" s="151">
        <v>20</v>
      </c>
      <c r="F70" s="152"/>
      <c r="G70" s="152">
        <f t="shared" si="2"/>
        <v>0</v>
      </c>
      <c r="H70" s="152">
        <v>0</v>
      </c>
      <c r="I70" s="152">
        <v>0</v>
      </c>
      <c r="J70" s="152">
        <v>29</v>
      </c>
      <c r="K70" s="152">
        <v>580</v>
      </c>
      <c r="L70" s="152">
        <v>21</v>
      </c>
      <c r="M70" s="152">
        <v>701.8</v>
      </c>
      <c r="N70" s="151">
        <v>0</v>
      </c>
      <c r="O70" s="151">
        <v>0</v>
      </c>
      <c r="P70" s="151">
        <v>0</v>
      </c>
      <c r="Q70" s="151">
        <v>0</v>
      </c>
      <c r="R70" s="152"/>
      <c r="S70" s="152" t="s">
        <v>191</v>
      </c>
      <c r="T70" s="153" t="s">
        <v>183</v>
      </c>
      <c r="U70" s="132">
        <v>0</v>
      </c>
      <c r="V70" s="132">
        <v>0</v>
      </c>
      <c r="W70" s="132"/>
      <c r="X70" s="132" t="s">
        <v>130</v>
      </c>
      <c r="Y70" s="132" t="s">
        <v>131</v>
      </c>
      <c r="Z70" s="126"/>
      <c r="AA70" s="126"/>
      <c r="AB70" s="126"/>
      <c r="AC70" s="126"/>
      <c r="AD70" s="126"/>
      <c r="AE70" s="126"/>
      <c r="AF70" s="126"/>
      <c r="AG70" s="126" t="s">
        <v>192</v>
      </c>
      <c r="AH70" s="126"/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  <c r="AY70" s="126"/>
      <c r="AZ70" s="126"/>
      <c r="BA70" s="126"/>
      <c r="BB70" s="126"/>
      <c r="BC70" s="126"/>
      <c r="BD70" s="126"/>
      <c r="BE70" s="126"/>
      <c r="BF70" s="126"/>
      <c r="BG70" s="126"/>
      <c r="BH70" s="126"/>
    </row>
    <row r="71" spans="1:60" x14ac:dyDescent="0.2">
      <c r="A71" s="148">
        <v>57</v>
      </c>
      <c r="B71" s="149" t="s">
        <v>309</v>
      </c>
      <c r="C71" s="158" t="s">
        <v>310</v>
      </c>
      <c r="D71" s="150" t="s">
        <v>190</v>
      </c>
      <c r="E71" s="151">
        <v>16</v>
      </c>
      <c r="F71" s="152"/>
      <c r="G71" s="152">
        <f t="shared" si="2"/>
        <v>0</v>
      </c>
      <c r="H71" s="152">
        <v>0</v>
      </c>
      <c r="I71" s="152">
        <v>0</v>
      </c>
      <c r="J71" s="152">
        <v>33</v>
      </c>
      <c r="K71" s="152">
        <v>528</v>
      </c>
      <c r="L71" s="152">
        <v>21</v>
      </c>
      <c r="M71" s="152">
        <v>638.88</v>
      </c>
      <c r="N71" s="151">
        <v>0</v>
      </c>
      <c r="O71" s="151">
        <v>0</v>
      </c>
      <c r="P71" s="151">
        <v>0</v>
      </c>
      <c r="Q71" s="151">
        <v>0</v>
      </c>
      <c r="R71" s="152"/>
      <c r="S71" s="152" t="s">
        <v>191</v>
      </c>
      <c r="T71" s="153" t="s">
        <v>183</v>
      </c>
      <c r="U71" s="132">
        <v>0</v>
      </c>
      <c r="V71" s="132">
        <v>0</v>
      </c>
      <c r="W71" s="132"/>
      <c r="X71" s="132" t="s">
        <v>130</v>
      </c>
      <c r="Y71" s="132" t="s">
        <v>131</v>
      </c>
      <c r="Z71" s="126"/>
      <c r="AA71" s="126"/>
      <c r="AB71" s="126"/>
      <c r="AC71" s="126"/>
      <c r="AD71" s="126"/>
      <c r="AE71" s="126"/>
      <c r="AF71" s="126"/>
      <c r="AG71" s="126" t="s">
        <v>192</v>
      </c>
      <c r="AH71" s="126"/>
      <c r="AI71" s="126"/>
      <c r="AJ71" s="126"/>
      <c r="AK71" s="126"/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  <c r="AV71" s="126"/>
      <c r="AW71" s="126"/>
      <c r="AX71" s="126"/>
      <c r="AY71" s="126"/>
      <c r="AZ71" s="126"/>
      <c r="BA71" s="126"/>
      <c r="BB71" s="126"/>
      <c r="BC71" s="126"/>
      <c r="BD71" s="126"/>
      <c r="BE71" s="126"/>
      <c r="BF71" s="126"/>
      <c r="BG71" s="126"/>
      <c r="BH71" s="126"/>
    </row>
    <row r="72" spans="1:60" x14ac:dyDescent="0.2">
      <c r="A72" s="148">
        <v>58</v>
      </c>
      <c r="B72" s="149" t="s">
        <v>311</v>
      </c>
      <c r="C72" s="158" t="s">
        <v>312</v>
      </c>
      <c r="D72" s="150" t="s">
        <v>190</v>
      </c>
      <c r="E72" s="151">
        <v>1</v>
      </c>
      <c r="F72" s="152"/>
      <c r="G72" s="152">
        <f t="shared" si="2"/>
        <v>0</v>
      </c>
      <c r="H72" s="152">
        <v>0</v>
      </c>
      <c r="I72" s="152">
        <v>0</v>
      </c>
      <c r="J72" s="152">
        <v>537</v>
      </c>
      <c r="K72" s="152">
        <v>537</v>
      </c>
      <c r="L72" s="152">
        <v>21</v>
      </c>
      <c r="M72" s="152">
        <v>649.77</v>
      </c>
      <c r="N72" s="151">
        <v>0</v>
      </c>
      <c r="O72" s="151">
        <v>0</v>
      </c>
      <c r="P72" s="151">
        <v>0</v>
      </c>
      <c r="Q72" s="151">
        <v>0</v>
      </c>
      <c r="R72" s="152"/>
      <c r="S72" s="152" t="s">
        <v>191</v>
      </c>
      <c r="T72" s="153" t="s">
        <v>183</v>
      </c>
      <c r="U72" s="132">
        <v>0</v>
      </c>
      <c r="V72" s="132">
        <v>0</v>
      </c>
      <c r="W72" s="132"/>
      <c r="X72" s="132" t="s">
        <v>130</v>
      </c>
      <c r="Y72" s="132" t="s">
        <v>131</v>
      </c>
      <c r="Z72" s="126"/>
      <c r="AA72" s="126"/>
      <c r="AB72" s="126"/>
      <c r="AC72" s="126"/>
      <c r="AD72" s="126"/>
      <c r="AE72" s="126"/>
      <c r="AF72" s="126"/>
      <c r="AG72" s="126" t="s">
        <v>192</v>
      </c>
      <c r="AH72" s="126"/>
      <c r="AI72" s="126"/>
      <c r="AJ72" s="126"/>
      <c r="AK72" s="126"/>
      <c r="AL72" s="126"/>
      <c r="AM72" s="126"/>
      <c r="AN72" s="126"/>
      <c r="AO72" s="126"/>
      <c r="AP72" s="126"/>
      <c r="AQ72" s="126"/>
      <c r="AR72" s="126"/>
      <c r="AS72" s="126"/>
      <c r="AT72" s="126"/>
      <c r="AU72" s="126"/>
      <c r="AV72" s="126"/>
      <c r="AW72" s="126"/>
      <c r="AX72" s="126"/>
      <c r="AY72" s="126"/>
      <c r="AZ72" s="126"/>
      <c r="BA72" s="126"/>
      <c r="BB72" s="126"/>
      <c r="BC72" s="126"/>
      <c r="BD72" s="126"/>
      <c r="BE72" s="126"/>
      <c r="BF72" s="126"/>
      <c r="BG72" s="126"/>
      <c r="BH72" s="126"/>
    </row>
    <row r="73" spans="1:60" x14ac:dyDescent="0.2">
      <c r="A73" s="148">
        <v>59</v>
      </c>
      <c r="B73" s="149" t="s">
        <v>313</v>
      </c>
      <c r="C73" s="158" t="s">
        <v>314</v>
      </c>
      <c r="D73" s="150" t="s">
        <v>190</v>
      </c>
      <c r="E73" s="151">
        <v>7</v>
      </c>
      <c r="F73" s="152"/>
      <c r="G73" s="152">
        <f t="shared" si="2"/>
        <v>0</v>
      </c>
      <c r="H73" s="152">
        <v>0</v>
      </c>
      <c r="I73" s="152">
        <v>0</v>
      </c>
      <c r="J73" s="152">
        <v>42</v>
      </c>
      <c r="K73" s="152">
        <v>294</v>
      </c>
      <c r="L73" s="152">
        <v>21</v>
      </c>
      <c r="M73" s="152">
        <v>355.74</v>
      </c>
      <c r="N73" s="151">
        <v>0</v>
      </c>
      <c r="O73" s="151">
        <v>0</v>
      </c>
      <c r="P73" s="151">
        <v>0</v>
      </c>
      <c r="Q73" s="151">
        <v>0</v>
      </c>
      <c r="R73" s="152"/>
      <c r="S73" s="152" t="s">
        <v>191</v>
      </c>
      <c r="T73" s="153" t="s">
        <v>183</v>
      </c>
      <c r="U73" s="132">
        <v>0</v>
      </c>
      <c r="V73" s="132">
        <v>0</v>
      </c>
      <c r="W73" s="132"/>
      <c r="X73" s="132" t="s">
        <v>130</v>
      </c>
      <c r="Y73" s="132" t="s">
        <v>131</v>
      </c>
      <c r="Z73" s="126"/>
      <c r="AA73" s="126"/>
      <c r="AB73" s="126"/>
      <c r="AC73" s="126"/>
      <c r="AD73" s="126"/>
      <c r="AE73" s="126"/>
      <c r="AF73" s="126"/>
      <c r="AG73" s="126" t="s">
        <v>192</v>
      </c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  <c r="AX73" s="126"/>
      <c r="AY73" s="126"/>
      <c r="AZ73" s="126"/>
      <c r="BA73" s="126"/>
      <c r="BB73" s="126"/>
      <c r="BC73" s="126"/>
      <c r="BD73" s="126"/>
      <c r="BE73" s="126"/>
      <c r="BF73" s="126"/>
      <c r="BG73" s="126"/>
      <c r="BH73" s="126"/>
    </row>
    <row r="74" spans="1:60" x14ac:dyDescent="0.2">
      <c r="A74" s="148">
        <v>60</v>
      </c>
      <c r="B74" s="149" t="s">
        <v>315</v>
      </c>
      <c r="C74" s="158" t="s">
        <v>316</v>
      </c>
      <c r="D74" s="150" t="s">
        <v>190</v>
      </c>
      <c r="E74" s="151">
        <v>1</v>
      </c>
      <c r="F74" s="152"/>
      <c r="G74" s="152">
        <f t="shared" si="2"/>
        <v>0</v>
      </c>
      <c r="H74" s="152">
        <v>0</v>
      </c>
      <c r="I74" s="152">
        <v>0</v>
      </c>
      <c r="J74" s="152">
        <v>172</v>
      </c>
      <c r="K74" s="152">
        <v>172</v>
      </c>
      <c r="L74" s="152">
        <v>21</v>
      </c>
      <c r="M74" s="152">
        <v>208.12</v>
      </c>
      <c r="N74" s="151">
        <v>0</v>
      </c>
      <c r="O74" s="151">
        <v>0</v>
      </c>
      <c r="P74" s="151">
        <v>0</v>
      </c>
      <c r="Q74" s="151">
        <v>0</v>
      </c>
      <c r="R74" s="152"/>
      <c r="S74" s="152" t="s">
        <v>191</v>
      </c>
      <c r="T74" s="153" t="s">
        <v>183</v>
      </c>
      <c r="U74" s="132">
        <v>0</v>
      </c>
      <c r="V74" s="132">
        <v>0</v>
      </c>
      <c r="W74" s="132"/>
      <c r="X74" s="132" t="s">
        <v>130</v>
      </c>
      <c r="Y74" s="132" t="s">
        <v>131</v>
      </c>
      <c r="Z74" s="126"/>
      <c r="AA74" s="126"/>
      <c r="AB74" s="126"/>
      <c r="AC74" s="126"/>
      <c r="AD74" s="126"/>
      <c r="AE74" s="126"/>
      <c r="AF74" s="126"/>
      <c r="AG74" s="126" t="s">
        <v>192</v>
      </c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  <c r="AW74" s="126"/>
      <c r="AX74" s="126"/>
      <c r="AY74" s="126"/>
      <c r="AZ74" s="126"/>
      <c r="BA74" s="126"/>
      <c r="BB74" s="126"/>
      <c r="BC74" s="126"/>
      <c r="BD74" s="126"/>
      <c r="BE74" s="126"/>
      <c r="BF74" s="126"/>
      <c r="BG74" s="126"/>
      <c r="BH74" s="126"/>
    </row>
    <row r="75" spans="1:60" x14ac:dyDescent="0.2">
      <c r="A75" s="148">
        <v>61</v>
      </c>
      <c r="B75" s="149" t="s">
        <v>317</v>
      </c>
      <c r="C75" s="158" t="s">
        <v>318</v>
      </c>
      <c r="D75" s="150" t="s">
        <v>190</v>
      </c>
      <c r="E75" s="151">
        <v>7</v>
      </c>
      <c r="F75" s="152"/>
      <c r="G75" s="152">
        <f t="shared" si="2"/>
        <v>0</v>
      </c>
      <c r="H75" s="152">
        <v>0</v>
      </c>
      <c r="I75" s="152">
        <v>0</v>
      </c>
      <c r="J75" s="152">
        <v>144</v>
      </c>
      <c r="K75" s="152">
        <v>1008</v>
      </c>
      <c r="L75" s="152">
        <v>21</v>
      </c>
      <c r="M75" s="152">
        <v>1219.68</v>
      </c>
      <c r="N75" s="151">
        <v>0</v>
      </c>
      <c r="O75" s="151">
        <v>0</v>
      </c>
      <c r="P75" s="151">
        <v>0</v>
      </c>
      <c r="Q75" s="151">
        <v>0</v>
      </c>
      <c r="R75" s="152"/>
      <c r="S75" s="152" t="s">
        <v>191</v>
      </c>
      <c r="T75" s="153" t="s">
        <v>183</v>
      </c>
      <c r="U75" s="132">
        <v>0</v>
      </c>
      <c r="V75" s="132">
        <v>0</v>
      </c>
      <c r="W75" s="132"/>
      <c r="X75" s="132" t="s">
        <v>130</v>
      </c>
      <c r="Y75" s="132" t="s">
        <v>131</v>
      </c>
      <c r="Z75" s="126"/>
      <c r="AA75" s="126"/>
      <c r="AB75" s="126"/>
      <c r="AC75" s="126"/>
      <c r="AD75" s="126"/>
      <c r="AE75" s="126"/>
      <c r="AF75" s="126"/>
      <c r="AG75" s="126" t="s">
        <v>192</v>
      </c>
      <c r="AH75" s="126"/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126"/>
      <c r="AX75" s="126"/>
      <c r="AY75" s="126"/>
      <c r="AZ75" s="126"/>
      <c r="BA75" s="126"/>
      <c r="BB75" s="126"/>
      <c r="BC75" s="126"/>
      <c r="BD75" s="126"/>
      <c r="BE75" s="126"/>
      <c r="BF75" s="126"/>
      <c r="BG75" s="126"/>
      <c r="BH75" s="126"/>
    </row>
    <row r="76" spans="1:60" x14ac:dyDescent="0.2">
      <c r="A76" s="148">
        <v>62</v>
      </c>
      <c r="B76" s="149" t="s">
        <v>319</v>
      </c>
      <c r="C76" s="158" t="s">
        <v>320</v>
      </c>
      <c r="D76" s="150" t="s">
        <v>190</v>
      </c>
      <c r="E76" s="151">
        <v>3</v>
      </c>
      <c r="F76" s="152"/>
      <c r="G76" s="152">
        <f t="shared" si="2"/>
        <v>0</v>
      </c>
      <c r="H76" s="152">
        <v>0</v>
      </c>
      <c r="I76" s="152">
        <v>0</v>
      </c>
      <c r="J76" s="152">
        <v>111</v>
      </c>
      <c r="K76" s="152">
        <v>333</v>
      </c>
      <c r="L76" s="152">
        <v>21</v>
      </c>
      <c r="M76" s="152">
        <v>402.93</v>
      </c>
      <c r="N76" s="151">
        <v>0</v>
      </c>
      <c r="O76" s="151">
        <v>0</v>
      </c>
      <c r="P76" s="151">
        <v>0</v>
      </c>
      <c r="Q76" s="151">
        <v>0</v>
      </c>
      <c r="R76" s="152"/>
      <c r="S76" s="152" t="s">
        <v>191</v>
      </c>
      <c r="T76" s="153" t="s">
        <v>183</v>
      </c>
      <c r="U76" s="132">
        <v>0</v>
      </c>
      <c r="V76" s="132">
        <v>0</v>
      </c>
      <c r="W76" s="132"/>
      <c r="X76" s="132" t="s">
        <v>130</v>
      </c>
      <c r="Y76" s="132" t="s">
        <v>131</v>
      </c>
      <c r="Z76" s="126"/>
      <c r="AA76" s="126"/>
      <c r="AB76" s="126"/>
      <c r="AC76" s="126"/>
      <c r="AD76" s="126"/>
      <c r="AE76" s="126"/>
      <c r="AF76" s="126"/>
      <c r="AG76" s="126" t="s">
        <v>192</v>
      </c>
      <c r="AH76" s="126"/>
      <c r="AI76" s="126"/>
      <c r="AJ76" s="126"/>
      <c r="AK76" s="126"/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  <c r="AV76" s="126"/>
      <c r="AW76" s="126"/>
      <c r="AX76" s="126"/>
      <c r="AY76" s="126"/>
      <c r="AZ76" s="126"/>
      <c r="BA76" s="126"/>
      <c r="BB76" s="126"/>
      <c r="BC76" s="126"/>
      <c r="BD76" s="126"/>
      <c r="BE76" s="126"/>
      <c r="BF76" s="126"/>
      <c r="BG76" s="126"/>
      <c r="BH76" s="126"/>
    </row>
    <row r="77" spans="1:60" x14ac:dyDescent="0.2">
      <c r="A77" s="148">
        <v>63</v>
      </c>
      <c r="B77" s="149" t="s">
        <v>321</v>
      </c>
      <c r="C77" s="158" t="s">
        <v>322</v>
      </c>
      <c r="D77" s="150" t="s">
        <v>190</v>
      </c>
      <c r="E77" s="151">
        <v>1</v>
      </c>
      <c r="F77" s="152"/>
      <c r="G77" s="152">
        <f t="shared" si="2"/>
        <v>0</v>
      </c>
      <c r="H77" s="152">
        <v>0</v>
      </c>
      <c r="I77" s="152">
        <v>0</v>
      </c>
      <c r="J77" s="152">
        <v>65</v>
      </c>
      <c r="K77" s="152">
        <v>65</v>
      </c>
      <c r="L77" s="152">
        <v>21</v>
      </c>
      <c r="M77" s="152">
        <v>78.650000000000006</v>
      </c>
      <c r="N77" s="151">
        <v>0</v>
      </c>
      <c r="O77" s="151">
        <v>0</v>
      </c>
      <c r="P77" s="151">
        <v>0</v>
      </c>
      <c r="Q77" s="151">
        <v>0</v>
      </c>
      <c r="R77" s="152"/>
      <c r="S77" s="152" t="s">
        <v>191</v>
      </c>
      <c r="T77" s="153" t="s">
        <v>183</v>
      </c>
      <c r="U77" s="132">
        <v>0</v>
      </c>
      <c r="V77" s="132">
        <v>0</v>
      </c>
      <c r="W77" s="132"/>
      <c r="X77" s="132" t="s">
        <v>130</v>
      </c>
      <c r="Y77" s="132" t="s">
        <v>131</v>
      </c>
      <c r="Z77" s="126"/>
      <c r="AA77" s="126"/>
      <c r="AB77" s="126"/>
      <c r="AC77" s="126"/>
      <c r="AD77" s="126"/>
      <c r="AE77" s="126"/>
      <c r="AF77" s="126"/>
      <c r="AG77" s="126" t="s">
        <v>192</v>
      </c>
      <c r="AH77" s="126"/>
      <c r="AI77" s="126"/>
      <c r="AJ77" s="126"/>
      <c r="AK77" s="126"/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126"/>
      <c r="AX77" s="126"/>
      <c r="AY77" s="126"/>
      <c r="AZ77" s="126"/>
      <c r="BA77" s="126"/>
      <c r="BB77" s="126"/>
      <c r="BC77" s="126"/>
      <c r="BD77" s="126"/>
      <c r="BE77" s="126"/>
      <c r="BF77" s="126"/>
      <c r="BG77" s="126"/>
      <c r="BH77" s="126"/>
    </row>
    <row r="78" spans="1:60" x14ac:dyDescent="0.2">
      <c r="A78" s="148">
        <v>64</v>
      </c>
      <c r="B78" s="149" t="s">
        <v>323</v>
      </c>
      <c r="C78" s="158" t="s">
        <v>324</v>
      </c>
      <c r="D78" s="150" t="s">
        <v>190</v>
      </c>
      <c r="E78" s="151">
        <v>2</v>
      </c>
      <c r="F78" s="152"/>
      <c r="G78" s="152">
        <f t="shared" si="2"/>
        <v>0</v>
      </c>
      <c r="H78" s="152">
        <v>0</v>
      </c>
      <c r="I78" s="152">
        <v>0</v>
      </c>
      <c r="J78" s="152">
        <v>262</v>
      </c>
      <c r="K78" s="152">
        <v>524</v>
      </c>
      <c r="L78" s="152">
        <v>21</v>
      </c>
      <c r="M78" s="152">
        <v>634.04</v>
      </c>
      <c r="N78" s="151">
        <v>0</v>
      </c>
      <c r="O78" s="151">
        <v>0</v>
      </c>
      <c r="P78" s="151">
        <v>0</v>
      </c>
      <c r="Q78" s="151">
        <v>0</v>
      </c>
      <c r="R78" s="152"/>
      <c r="S78" s="152" t="s">
        <v>191</v>
      </c>
      <c r="T78" s="153" t="s">
        <v>183</v>
      </c>
      <c r="U78" s="132">
        <v>0</v>
      </c>
      <c r="V78" s="132">
        <v>0</v>
      </c>
      <c r="W78" s="132"/>
      <c r="X78" s="132" t="s">
        <v>130</v>
      </c>
      <c r="Y78" s="132" t="s">
        <v>131</v>
      </c>
      <c r="Z78" s="126"/>
      <c r="AA78" s="126"/>
      <c r="AB78" s="126"/>
      <c r="AC78" s="126"/>
      <c r="AD78" s="126"/>
      <c r="AE78" s="126"/>
      <c r="AF78" s="126"/>
      <c r="AG78" s="126" t="s">
        <v>192</v>
      </c>
      <c r="AH78" s="126"/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6"/>
      <c r="AZ78" s="126"/>
      <c r="BA78" s="126"/>
      <c r="BB78" s="126"/>
      <c r="BC78" s="126"/>
      <c r="BD78" s="126"/>
      <c r="BE78" s="126"/>
      <c r="BF78" s="126"/>
      <c r="BG78" s="126"/>
      <c r="BH78" s="126"/>
    </row>
    <row r="79" spans="1:60" x14ac:dyDescent="0.2">
      <c r="A79" s="148">
        <v>65</v>
      </c>
      <c r="B79" s="149" t="s">
        <v>325</v>
      </c>
      <c r="C79" s="158" t="s">
        <v>326</v>
      </c>
      <c r="D79" s="150" t="s">
        <v>190</v>
      </c>
      <c r="E79" s="151">
        <v>2</v>
      </c>
      <c r="F79" s="152"/>
      <c r="G79" s="152">
        <f t="shared" si="2"/>
        <v>0</v>
      </c>
      <c r="H79" s="152">
        <v>0</v>
      </c>
      <c r="I79" s="152">
        <v>0</v>
      </c>
      <c r="J79" s="152">
        <v>161</v>
      </c>
      <c r="K79" s="152">
        <v>322</v>
      </c>
      <c r="L79" s="152">
        <v>21</v>
      </c>
      <c r="M79" s="152">
        <v>389.62</v>
      </c>
      <c r="N79" s="151">
        <v>0</v>
      </c>
      <c r="O79" s="151">
        <v>0</v>
      </c>
      <c r="P79" s="151">
        <v>0</v>
      </c>
      <c r="Q79" s="151">
        <v>0</v>
      </c>
      <c r="R79" s="152"/>
      <c r="S79" s="152" t="s">
        <v>191</v>
      </c>
      <c r="T79" s="153" t="s">
        <v>183</v>
      </c>
      <c r="U79" s="132">
        <v>0</v>
      </c>
      <c r="V79" s="132">
        <v>0</v>
      </c>
      <c r="W79" s="132"/>
      <c r="X79" s="132" t="s">
        <v>130</v>
      </c>
      <c r="Y79" s="132" t="s">
        <v>131</v>
      </c>
      <c r="Z79" s="126"/>
      <c r="AA79" s="126"/>
      <c r="AB79" s="126"/>
      <c r="AC79" s="126"/>
      <c r="AD79" s="126"/>
      <c r="AE79" s="126"/>
      <c r="AF79" s="126"/>
      <c r="AG79" s="126" t="s">
        <v>192</v>
      </c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</row>
    <row r="80" spans="1:60" x14ac:dyDescent="0.2">
      <c r="A80" s="148">
        <v>66</v>
      </c>
      <c r="B80" s="149" t="s">
        <v>327</v>
      </c>
      <c r="C80" s="158" t="s">
        <v>328</v>
      </c>
      <c r="D80" s="150" t="s">
        <v>190</v>
      </c>
      <c r="E80" s="151">
        <v>2</v>
      </c>
      <c r="F80" s="152"/>
      <c r="G80" s="152">
        <f t="shared" si="2"/>
        <v>0</v>
      </c>
      <c r="H80" s="152">
        <v>0</v>
      </c>
      <c r="I80" s="152">
        <v>0</v>
      </c>
      <c r="J80" s="152">
        <v>181</v>
      </c>
      <c r="K80" s="152">
        <v>362</v>
      </c>
      <c r="L80" s="152">
        <v>21</v>
      </c>
      <c r="M80" s="152">
        <v>438.02</v>
      </c>
      <c r="N80" s="151">
        <v>0</v>
      </c>
      <c r="O80" s="151">
        <v>0</v>
      </c>
      <c r="P80" s="151">
        <v>0</v>
      </c>
      <c r="Q80" s="151">
        <v>0</v>
      </c>
      <c r="R80" s="152"/>
      <c r="S80" s="152" t="s">
        <v>191</v>
      </c>
      <c r="T80" s="153" t="s">
        <v>183</v>
      </c>
      <c r="U80" s="132">
        <v>0</v>
      </c>
      <c r="V80" s="132">
        <v>0</v>
      </c>
      <c r="W80" s="132"/>
      <c r="X80" s="132" t="s">
        <v>130</v>
      </c>
      <c r="Y80" s="132" t="s">
        <v>131</v>
      </c>
      <c r="Z80" s="126"/>
      <c r="AA80" s="126"/>
      <c r="AB80" s="126"/>
      <c r="AC80" s="126"/>
      <c r="AD80" s="126"/>
      <c r="AE80" s="126"/>
      <c r="AF80" s="126"/>
      <c r="AG80" s="126" t="s">
        <v>192</v>
      </c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</row>
    <row r="81" spans="1:60" x14ac:dyDescent="0.2">
      <c r="A81" s="148">
        <v>67</v>
      </c>
      <c r="B81" s="149" t="s">
        <v>329</v>
      </c>
      <c r="C81" s="158" t="s">
        <v>330</v>
      </c>
      <c r="D81" s="150" t="s">
        <v>190</v>
      </c>
      <c r="E81" s="151">
        <v>1</v>
      </c>
      <c r="F81" s="152"/>
      <c r="G81" s="152">
        <f t="shared" si="2"/>
        <v>0</v>
      </c>
      <c r="H81" s="152">
        <v>0</v>
      </c>
      <c r="I81" s="152">
        <v>0</v>
      </c>
      <c r="J81" s="152">
        <v>21</v>
      </c>
      <c r="K81" s="152">
        <v>21</v>
      </c>
      <c r="L81" s="152">
        <v>21</v>
      </c>
      <c r="M81" s="152">
        <v>25.41</v>
      </c>
      <c r="N81" s="151">
        <v>0</v>
      </c>
      <c r="O81" s="151">
        <v>0</v>
      </c>
      <c r="P81" s="151">
        <v>0</v>
      </c>
      <c r="Q81" s="151">
        <v>0</v>
      </c>
      <c r="R81" s="152"/>
      <c r="S81" s="152" t="s">
        <v>191</v>
      </c>
      <c r="T81" s="153" t="s">
        <v>183</v>
      </c>
      <c r="U81" s="132">
        <v>0</v>
      </c>
      <c r="V81" s="132">
        <v>0</v>
      </c>
      <c r="W81" s="132"/>
      <c r="X81" s="132" t="s">
        <v>130</v>
      </c>
      <c r="Y81" s="132" t="s">
        <v>131</v>
      </c>
      <c r="Z81" s="126"/>
      <c r="AA81" s="126"/>
      <c r="AB81" s="126"/>
      <c r="AC81" s="126"/>
      <c r="AD81" s="126"/>
      <c r="AE81" s="126"/>
      <c r="AF81" s="126"/>
      <c r="AG81" s="126" t="s">
        <v>192</v>
      </c>
      <c r="AH81" s="126"/>
      <c r="AI81" s="126"/>
      <c r="AJ81" s="126"/>
      <c r="AK81" s="126"/>
      <c r="AL81" s="126"/>
      <c r="AM81" s="126"/>
      <c r="AN81" s="126"/>
      <c r="AO81" s="126"/>
      <c r="AP81" s="126"/>
      <c r="AQ81" s="126"/>
      <c r="AR81" s="126"/>
      <c r="AS81" s="126"/>
      <c r="AT81" s="126"/>
      <c r="AU81" s="126"/>
      <c r="AV81" s="126"/>
      <c r="AW81" s="126"/>
      <c r="AX81" s="126"/>
      <c r="AY81" s="126"/>
      <c r="AZ81" s="126"/>
      <c r="BA81" s="126"/>
      <c r="BB81" s="126"/>
      <c r="BC81" s="126"/>
      <c r="BD81" s="126"/>
      <c r="BE81" s="126"/>
      <c r="BF81" s="126"/>
      <c r="BG81" s="126"/>
      <c r="BH81" s="126"/>
    </row>
    <row r="82" spans="1:60" x14ac:dyDescent="0.2">
      <c r="A82" s="148">
        <v>68</v>
      </c>
      <c r="B82" s="149" t="s">
        <v>331</v>
      </c>
      <c r="C82" s="158" t="s">
        <v>332</v>
      </c>
      <c r="D82" s="150" t="s">
        <v>190</v>
      </c>
      <c r="E82" s="151">
        <v>1</v>
      </c>
      <c r="F82" s="152"/>
      <c r="G82" s="152">
        <f t="shared" si="2"/>
        <v>0</v>
      </c>
      <c r="H82" s="152">
        <v>0</v>
      </c>
      <c r="I82" s="152">
        <v>0</v>
      </c>
      <c r="J82" s="152">
        <v>15</v>
      </c>
      <c r="K82" s="152">
        <v>15</v>
      </c>
      <c r="L82" s="152">
        <v>21</v>
      </c>
      <c r="M82" s="152">
        <v>18.149999999999999</v>
      </c>
      <c r="N82" s="151">
        <v>0</v>
      </c>
      <c r="O82" s="151">
        <v>0</v>
      </c>
      <c r="P82" s="151">
        <v>0</v>
      </c>
      <c r="Q82" s="151">
        <v>0</v>
      </c>
      <c r="R82" s="152"/>
      <c r="S82" s="152" t="s">
        <v>191</v>
      </c>
      <c r="T82" s="153" t="s">
        <v>183</v>
      </c>
      <c r="U82" s="132">
        <v>0</v>
      </c>
      <c r="V82" s="132">
        <v>0</v>
      </c>
      <c r="W82" s="132"/>
      <c r="X82" s="132" t="s">
        <v>130</v>
      </c>
      <c r="Y82" s="132" t="s">
        <v>131</v>
      </c>
      <c r="Z82" s="126"/>
      <c r="AA82" s="126"/>
      <c r="AB82" s="126"/>
      <c r="AC82" s="126"/>
      <c r="AD82" s="126"/>
      <c r="AE82" s="126"/>
      <c r="AF82" s="126"/>
      <c r="AG82" s="126" t="s">
        <v>192</v>
      </c>
      <c r="AH82" s="126"/>
      <c r="AI82" s="126"/>
      <c r="AJ82" s="126"/>
      <c r="AK82" s="126"/>
      <c r="AL82" s="126"/>
      <c r="AM82" s="126"/>
      <c r="AN82" s="126"/>
      <c r="AO82" s="126"/>
      <c r="AP82" s="126"/>
      <c r="AQ82" s="126"/>
      <c r="AR82" s="126"/>
      <c r="AS82" s="126"/>
      <c r="AT82" s="126"/>
      <c r="AU82" s="126"/>
      <c r="AV82" s="126"/>
      <c r="AW82" s="126"/>
      <c r="AX82" s="126"/>
      <c r="AY82" s="126"/>
      <c r="AZ82" s="126"/>
      <c r="BA82" s="126"/>
      <c r="BB82" s="126"/>
      <c r="BC82" s="126"/>
      <c r="BD82" s="126"/>
      <c r="BE82" s="126"/>
      <c r="BF82" s="126"/>
      <c r="BG82" s="126"/>
      <c r="BH82" s="126"/>
    </row>
    <row r="83" spans="1:60" x14ac:dyDescent="0.2">
      <c r="A83" s="148">
        <v>69</v>
      </c>
      <c r="B83" s="149" t="s">
        <v>333</v>
      </c>
      <c r="C83" s="158" t="s">
        <v>334</v>
      </c>
      <c r="D83" s="150" t="s">
        <v>190</v>
      </c>
      <c r="E83" s="151">
        <v>16</v>
      </c>
      <c r="F83" s="152"/>
      <c r="G83" s="152">
        <f t="shared" si="2"/>
        <v>0</v>
      </c>
      <c r="H83" s="152">
        <v>0</v>
      </c>
      <c r="I83" s="152">
        <v>0</v>
      </c>
      <c r="J83" s="152">
        <v>141</v>
      </c>
      <c r="K83" s="152">
        <v>2256</v>
      </c>
      <c r="L83" s="152">
        <v>21</v>
      </c>
      <c r="M83" s="152">
        <v>2729.76</v>
      </c>
      <c r="N83" s="151">
        <v>0</v>
      </c>
      <c r="O83" s="151">
        <v>0</v>
      </c>
      <c r="P83" s="151">
        <v>0</v>
      </c>
      <c r="Q83" s="151">
        <v>0</v>
      </c>
      <c r="R83" s="152"/>
      <c r="S83" s="152" t="s">
        <v>191</v>
      </c>
      <c r="T83" s="153" t="s">
        <v>183</v>
      </c>
      <c r="U83" s="132">
        <v>0</v>
      </c>
      <c r="V83" s="132">
        <v>0</v>
      </c>
      <c r="W83" s="132"/>
      <c r="X83" s="132" t="s">
        <v>130</v>
      </c>
      <c r="Y83" s="132" t="s">
        <v>131</v>
      </c>
      <c r="Z83" s="126"/>
      <c r="AA83" s="126"/>
      <c r="AB83" s="126"/>
      <c r="AC83" s="126"/>
      <c r="AD83" s="126"/>
      <c r="AE83" s="126"/>
      <c r="AF83" s="126"/>
      <c r="AG83" s="126" t="s">
        <v>192</v>
      </c>
      <c r="AH83" s="126"/>
      <c r="AI83" s="126"/>
      <c r="AJ83" s="126"/>
      <c r="AK83" s="126"/>
      <c r="AL83" s="126"/>
      <c r="AM83" s="126"/>
      <c r="AN83" s="126"/>
      <c r="AO83" s="126"/>
      <c r="AP83" s="126"/>
      <c r="AQ83" s="126"/>
      <c r="AR83" s="126"/>
      <c r="AS83" s="126"/>
      <c r="AT83" s="126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126"/>
      <c r="BF83" s="126"/>
      <c r="BG83" s="126"/>
      <c r="BH83" s="126"/>
    </row>
    <row r="84" spans="1:60" x14ac:dyDescent="0.2">
      <c r="A84" s="148">
        <v>70</v>
      </c>
      <c r="B84" s="149" t="s">
        <v>335</v>
      </c>
      <c r="C84" s="158" t="s">
        <v>336</v>
      </c>
      <c r="D84" s="150" t="s">
        <v>190</v>
      </c>
      <c r="E84" s="151">
        <v>4</v>
      </c>
      <c r="F84" s="152"/>
      <c r="G84" s="152">
        <f t="shared" si="2"/>
        <v>0</v>
      </c>
      <c r="H84" s="152">
        <v>0</v>
      </c>
      <c r="I84" s="152">
        <v>0</v>
      </c>
      <c r="J84" s="152">
        <v>146</v>
      </c>
      <c r="K84" s="152">
        <v>584</v>
      </c>
      <c r="L84" s="152">
        <v>21</v>
      </c>
      <c r="M84" s="152">
        <v>706.64</v>
      </c>
      <c r="N84" s="151">
        <v>0</v>
      </c>
      <c r="O84" s="151">
        <v>0</v>
      </c>
      <c r="P84" s="151">
        <v>0</v>
      </c>
      <c r="Q84" s="151">
        <v>0</v>
      </c>
      <c r="R84" s="152"/>
      <c r="S84" s="152" t="s">
        <v>191</v>
      </c>
      <c r="T84" s="153" t="s">
        <v>183</v>
      </c>
      <c r="U84" s="132">
        <v>0</v>
      </c>
      <c r="V84" s="132">
        <v>0</v>
      </c>
      <c r="W84" s="132"/>
      <c r="X84" s="132" t="s">
        <v>130</v>
      </c>
      <c r="Y84" s="132" t="s">
        <v>131</v>
      </c>
      <c r="Z84" s="126"/>
      <c r="AA84" s="126"/>
      <c r="AB84" s="126"/>
      <c r="AC84" s="126"/>
      <c r="AD84" s="126"/>
      <c r="AE84" s="126"/>
      <c r="AF84" s="126"/>
      <c r="AG84" s="126" t="s">
        <v>192</v>
      </c>
      <c r="AH84" s="126"/>
      <c r="AI84" s="126"/>
      <c r="AJ84" s="126"/>
      <c r="AK84" s="126"/>
      <c r="AL84" s="126"/>
      <c r="AM84" s="126"/>
      <c r="AN84" s="126"/>
      <c r="AO84" s="126"/>
      <c r="AP84" s="126"/>
      <c r="AQ84" s="126"/>
      <c r="AR84" s="126"/>
      <c r="AS84" s="126"/>
      <c r="AT84" s="126"/>
      <c r="AU84" s="126"/>
      <c r="AV84" s="126"/>
      <c r="AW84" s="126"/>
      <c r="AX84" s="126"/>
      <c r="AY84" s="126"/>
      <c r="AZ84" s="126"/>
      <c r="BA84" s="126"/>
      <c r="BB84" s="126"/>
      <c r="BC84" s="126"/>
      <c r="BD84" s="126"/>
      <c r="BE84" s="126"/>
      <c r="BF84" s="126"/>
      <c r="BG84" s="126"/>
      <c r="BH84" s="126"/>
    </row>
    <row r="85" spans="1:60" x14ac:dyDescent="0.2">
      <c r="A85" s="148">
        <v>71</v>
      </c>
      <c r="B85" s="149" t="s">
        <v>337</v>
      </c>
      <c r="C85" s="158" t="s">
        <v>338</v>
      </c>
      <c r="D85" s="150" t="s">
        <v>190</v>
      </c>
      <c r="E85" s="151">
        <v>4</v>
      </c>
      <c r="F85" s="152"/>
      <c r="G85" s="152">
        <f t="shared" si="2"/>
        <v>0</v>
      </c>
      <c r="H85" s="152">
        <v>0</v>
      </c>
      <c r="I85" s="152">
        <v>0</v>
      </c>
      <c r="J85" s="152">
        <v>53</v>
      </c>
      <c r="K85" s="152">
        <v>212</v>
      </c>
      <c r="L85" s="152">
        <v>21</v>
      </c>
      <c r="M85" s="152">
        <v>256.52</v>
      </c>
      <c r="N85" s="151">
        <v>0</v>
      </c>
      <c r="O85" s="151">
        <v>0</v>
      </c>
      <c r="P85" s="151">
        <v>0</v>
      </c>
      <c r="Q85" s="151">
        <v>0</v>
      </c>
      <c r="R85" s="152"/>
      <c r="S85" s="152" t="s">
        <v>191</v>
      </c>
      <c r="T85" s="153" t="s">
        <v>183</v>
      </c>
      <c r="U85" s="132">
        <v>0</v>
      </c>
      <c r="V85" s="132">
        <v>0</v>
      </c>
      <c r="W85" s="132"/>
      <c r="X85" s="132" t="s">
        <v>130</v>
      </c>
      <c r="Y85" s="132" t="s">
        <v>131</v>
      </c>
      <c r="Z85" s="126"/>
      <c r="AA85" s="126"/>
      <c r="AB85" s="126"/>
      <c r="AC85" s="126"/>
      <c r="AD85" s="126"/>
      <c r="AE85" s="126"/>
      <c r="AF85" s="126"/>
      <c r="AG85" s="126" t="s">
        <v>192</v>
      </c>
      <c r="AH85" s="126"/>
      <c r="AI85" s="126"/>
      <c r="AJ85" s="126"/>
      <c r="AK85" s="126"/>
      <c r="AL85" s="126"/>
      <c r="AM85" s="126"/>
      <c r="AN85" s="126"/>
      <c r="AO85" s="126"/>
      <c r="AP85" s="126"/>
      <c r="AQ85" s="126"/>
      <c r="AR85" s="126"/>
      <c r="AS85" s="126"/>
      <c r="AT85" s="126"/>
      <c r="AU85" s="126"/>
      <c r="AV85" s="126"/>
      <c r="AW85" s="126"/>
      <c r="AX85" s="126"/>
      <c r="AY85" s="126"/>
      <c r="AZ85" s="126"/>
      <c r="BA85" s="126"/>
      <c r="BB85" s="126"/>
      <c r="BC85" s="126"/>
      <c r="BD85" s="126"/>
      <c r="BE85" s="126"/>
      <c r="BF85" s="126"/>
      <c r="BG85" s="126"/>
      <c r="BH85" s="126"/>
    </row>
    <row r="86" spans="1:60" x14ac:dyDescent="0.2">
      <c r="A86" s="148">
        <v>72</v>
      </c>
      <c r="B86" s="149" t="s">
        <v>339</v>
      </c>
      <c r="C86" s="158" t="s">
        <v>340</v>
      </c>
      <c r="D86" s="150" t="s">
        <v>190</v>
      </c>
      <c r="E86" s="151">
        <v>8</v>
      </c>
      <c r="F86" s="152"/>
      <c r="G86" s="152">
        <f t="shared" si="2"/>
        <v>0</v>
      </c>
      <c r="H86" s="152">
        <v>0</v>
      </c>
      <c r="I86" s="152">
        <v>0</v>
      </c>
      <c r="J86" s="152">
        <v>66</v>
      </c>
      <c r="K86" s="152">
        <v>528</v>
      </c>
      <c r="L86" s="152">
        <v>21</v>
      </c>
      <c r="M86" s="152">
        <v>638.88</v>
      </c>
      <c r="N86" s="151">
        <v>0</v>
      </c>
      <c r="O86" s="151">
        <v>0</v>
      </c>
      <c r="P86" s="151">
        <v>0</v>
      </c>
      <c r="Q86" s="151">
        <v>0</v>
      </c>
      <c r="R86" s="152"/>
      <c r="S86" s="152" t="s">
        <v>191</v>
      </c>
      <c r="T86" s="153" t="s">
        <v>183</v>
      </c>
      <c r="U86" s="132">
        <v>0</v>
      </c>
      <c r="V86" s="132">
        <v>0</v>
      </c>
      <c r="W86" s="132"/>
      <c r="X86" s="132" t="s">
        <v>130</v>
      </c>
      <c r="Y86" s="132" t="s">
        <v>131</v>
      </c>
      <c r="Z86" s="126"/>
      <c r="AA86" s="126"/>
      <c r="AB86" s="126"/>
      <c r="AC86" s="126"/>
      <c r="AD86" s="126"/>
      <c r="AE86" s="126"/>
      <c r="AF86" s="126"/>
      <c r="AG86" s="126" t="s">
        <v>192</v>
      </c>
      <c r="AH86" s="126"/>
      <c r="AI86" s="126"/>
      <c r="AJ86" s="126"/>
      <c r="AK86" s="126"/>
      <c r="AL86" s="126"/>
      <c r="AM86" s="126"/>
      <c r="AN86" s="126"/>
      <c r="AO86" s="126"/>
      <c r="AP86" s="126"/>
      <c r="AQ86" s="126"/>
      <c r="AR86" s="126"/>
      <c r="AS86" s="126"/>
      <c r="AT86" s="126"/>
      <c r="AU86" s="126"/>
      <c r="AV86" s="126"/>
      <c r="AW86" s="126"/>
      <c r="AX86" s="126"/>
      <c r="AY86" s="126"/>
      <c r="AZ86" s="126"/>
      <c r="BA86" s="126"/>
      <c r="BB86" s="126"/>
      <c r="BC86" s="126"/>
      <c r="BD86" s="126"/>
      <c r="BE86" s="126"/>
      <c r="BF86" s="126"/>
      <c r="BG86" s="126"/>
      <c r="BH86" s="126"/>
    </row>
    <row r="87" spans="1:60" x14ac:dyDescent="0.2">
      <c r="A87" s="148">
        <v>73</v>
      </c>
      <c r="B87" s="149" t="s">
        <v>341</v>
      </c>
      <c r="C87" s="158" t="s">
        <v>342</v>
      </c>
      <c r="D87" s="150" t="s">
        <v>190</v>
      </c>
      <c r="E87" s="151">
        <v>6</v>
      </c>
      <c r="F87" s="152"/>
      <c r="G87" s="152">
        <f t="shared" si="2"/>
        <v>0</v>
      </c>
      <c r="H87" s="152">
        <v>0</v>
      </c>
      <c r="I87" s="152">
        <v>0</v>
      </c>
      <c r="J87" s="152">
        <v>50</v>
      </c>
      <c r="K87" s="152">
        <v>300</v>
      </c>
      <c r="L87" s="152">
        <v>21</v>
      </c>
      <c r="M87" s="152">
        <v>363</v>
      </c>
      <c r="N87" s="151">
        <v>0</v>
      </c>
      <c r="O87" s="151">
        <v>0</v>
      </c>
      <c r="P87" s="151">
        <v>0</v>
      </c>
      <c r="Q87" s="151">
        <v>0</v>
      </c>
      <c r="R87" s="152"/>
      <c r="S87" s="152" t="s">
        <v>191</v>
      </c>
      <c r="T87" s="153" t="s">
        <v>183</v>
      </c>
      <c r="U87" s="132">
        <v>0</v>
      </c>
      <c r="V87" s="132">
        <v>0</v>
      </c>
      <c r="W87" s="132"/>
      <c r="X87" s="132" t="s">
        <v>130</v>
      </c>
      <c r="Y87" s="132" t="s">
        <v>131</v>
      </c>
      <c r="Z87" s="126"/>
      <c r="AA87" s="126"/>
      <c r="AB87" s="126"/>
      <c r="AC87" s="126"/>
      <c r="AD87" s="126"/>
      <c r="AE87" s="126"/>
      <c r="AF87" s="126"/>
      <c r="AG87" s="126" t="s">
        <v>192</v>
      </c>
      <c r="AH87" s="126"/>
      <c r="AI87" s="126"/>
      <c r="AJ87" s="126"/>
      <c r="AK87" s="126"/>
      <c r="AL87" s="126"/>
      <c r="AM87" s="126"/>
      <c r="AN87" s="126"/>
      <c r="AO87" s="126"/>
      <c r="AP87" s="126"/>
      <c r="AQ87" s="126"/>
      <c r="AR87" s="126"/>
      <c r="AS87" s="126"/>
      <c r="AT87" s="126"/>
      <c r="AU87" s="126"/>
      <c r="AV87" s="126"/>
      <c r="AW87" s="126"/>
      <c r="AX87" s="126"/>
      <c r="AY87" s="126"/>
      <c r="AZ87" s="126"/>
      <c r="BA87" s="126"/>
      <c r="BB87" s="126"/>
      <c r="BC87" s="126"/>
      <c r="BD87" s="126"/>
      <c r="BE87" s="126"/>
      <c r="BF87" s="126"/>
      <c r="BG87" s="126"/>
      <c r="BH87" s="126"/>
    </row>
    <row r="88" spans="1:60" x14ac:dyDescent="0.2">
      <c r="A88" s="148">
        <v>74</v>
      </c>
      <c r="B88" s="149" t="s">
        <v>343</v>
      </c>
      <c r="C88" s="158" t="s">
        <v>344</v>
      </c>
      <c r="D88" s="150" t="s">
        <v>190</v>
      </c>
      <c r="E88" s="151">
        <v>2</v>
      </c>
      <c r="F88" s="152"/>
      <c r="G88" s="152">
        <f t="shared" si="2"/>
        <v>0</v>
      </c>
      <c r="H88" s="152">
        <v>0</v>
      </c>
      <c r="I88" s="152">
        <v>0</v>
      </c>
      <c r="J88" s="152">
        <v>43</v>
      </c>
      <c r="K88" s="152">
        <v>86</v>
      </c>
      <c r="L88" s="152">
        <v>21</v>
      </c>
      <c r="M88" s="152">
        <v>104.06</v>
      </c>
      <c r="N88" s="151">
        <v>0</v>
      </c>
      <c r="O88" s="151">
        <v>0</v>
      </c>
      <c r="P88" s="151">
        <v>0</v>
      </c>
      <c r="Q88" s="151">
        <v>0</v>
      </c>
      <c r="R88" s="152"/>
      <c r="S88" s="152" t="s">
        <v>191</v>
      </c>
      <c r="T88" s="153" t="s">
        <v>183</v>
      </c>
      <c r="U88" s="132">
        <v>0</v>
      </c>
      <c r="V88" s="132">
        <v>0</v>
      </c>
      <c r="W88" s="132"/>
      <c r="X88" s="132" t="s">
        <v>130</v>
      </c>
      <c r="Y88" s="132" t="s">
        <v>131</v>
      </c>
      <c r="Z88" s="126"/>
      <c r="AA88" s="126"/>
      <c r="AB88" s="126"/>
      <c r="AC88" s="126"/>
      <c r="AD88" s="126"/>
      <c r="AE88" s="126"/>
      <c r="AF88" s="126"/>
      <c r="AG88" s="126" t="s">
        <v>192</v>
      </c>
      <c r="AH88" s="126"/>
      <c r="AI88" s="126"/>
      <c r="AJ88" s="126"/>
      <c r="AK88" s="126"/>
      <c r="AL88" s="126"/>
      <c r="AM88" s="126"/>
      <c r="AN88" s="126"/>
      <c r="AO88" s="126"/>
      <c r="AP88" s="126"/>
      <c r="AQ88" s="126"/>
      <c r="AR88" s="126"/>
      <c r="AS88" s="126"/>
      <c r="AT88" s="126"/>
      <c r="AU88" s="126"/>
      <c r="AV88" s="126"/>
      <c r="AW88" s="126"/>
      <c r="AX88" s="126"/>
      <c r="AY88" s="126"/>
      <c r="AZ88" s="126"/>
      <c r="BA88" s="126"/>
      <c r="BB88" s="126"/>
      <c r="BC88" s="126"/>
      <c r="BD88" s="126"/>
      <c r="BE88" s="126"/>
      <c r="BF88" s="126"/>
      <c r="BG88" s="126"/>
      <c r="BH88" s="126"/>
    </row>
    <row r="89" spans="1:60" x14ac:dyDescent="0.2">
      <c r="A89" s="148">
        <v>75</v>
      </c>
      <c r="B89" s="149" t="s">
        <v>345</v>
      </c>
      <c r="C89" s="158" t="s">
        <v>346</v>
      </c>
      <c r="D89" s="150" t="s">
        <v>190</v>
      </c>
      <c r="E89" s="151">
        <v>2</v>
      </c>
      <c r="F89" s="152"/>
      <c r="G89" s="152">
        <f t="shared" ref="G89:G94" si="3">E89*F89</f>
        <v>0</v>
      </c>
      <c r="H89" s="152">
        <v>0</v>
      </c>
      <c r="I89" s="152">
        <v>0</v>
      </c>
      <c r="J89" s="152">
        <v>70</v>
      </c>
      <c r="K89" s="152">
        <v>140</v>
      </c>
      <c r="L89" s="152">
        <v>21</v>
      </c>
      <c r="M89" s="152">
        <v>169.4</v>
      </c>
      <c r="N89" s="151">
        <v>0</v>
      </c>
      <c r="O89" s="151">
        <v>0</v>
      </c>
      <c r="P89" s="151">
        <v>0</v>
      </c>
      <c r="Q89" s="151">
        <v>0</v>
      </c>
      <c r="R89" s="152"/>
      <c r="S89" s="152" t="s">
        <v>191</v>
      </c>
      <c r="T89" s="153" t="s">
        <v>183</v>
      </c>
      <c r="U89" s="132">
        <v>0</v>
      </c>
      <c r="V89" s="132">
        <v>0</v>
      </c>
      <c r="W89" s="132"/>
      <c r="X89" s="132" t="s">
        <v>130</v>
      </c>
      <c r="Y89" s="132" t="s">
        <v>131</v>
      </c>
      <c r="Z89" s="126"/>
      <c r="AA89" s="126"/>
      <c r="AB89" s="126"/>
      <c r="AC89" s="126"/>
      <c r="AD89" s="126"/>
      <c r="AE89" s="126"/>
      <c r="AF89" s="126"/>
      <c r="AG89" s="126" t="s">
        <v>192</v>
      </c>
      <c r="AH89" s="126"/>
      <c r="AI89" s="126"/>
      <c r="AJ89" s="126"/>
      <c r="AK89" s="126"/>
      <c r="AL89" s="126"/>
      <c r="AM89" s="126"/>
      <c r="AN89" s="126"/>
      <c r="AO89" s="126"/>
      <c r="AP89" s="126"/>
      <c r="AQ89" s="126"/>
      <c r="AR89" s="126"/>
      <c r="AS89" s="126"/>
      <c r="AT89" s="126"/>
      <c r="AU89" s="126"/>
      <c r="AV89" s="126"/>
      <c r="AW89" s="126"/>
      <c r="AX89" s="126"/>
      <c r="AY89" s="126"/>
      <c r="AZ89" s="126"/>
      <c r="BA89" s="126"/>
      <c r="BB89" s="126"/>
      <c r="BC89" s="126"/>
      <c r="BD89" s="126"/>
      <c r="BE89" s="126"/>
      <c r="BF89" s="126"/>
      <c r="BG89" s="126"/>
      <c r="BH89" s="126"/>
    </row>
    <row r="90" spans="1:60" x14ac:dyDescent="0.2">
      <c r="A90" s="148">
        <v>76</v>
      </c>
      <c r="B90" s="149" t="s">
        <v>347</v>
      </c>
      <c r="C90" s="158" t="s">
        <v>348</v>
      </c>
      <c r="D90" s="150" t="s">
        <v>190</v>
      </c>
      <c r="E90" s="151">
        <v>5</v>
      </c>
      <c r="F90" s="152"/>
      <c r="G90" s="152">
        <f t="shared" si="3"/>
        <v>0</v>
      </c>
      <c r="H90" s="152">
        <v>0</v>
      </c>
      <c r="I90" s="152">
        <v>0</v>
      </c>
      <c r="J90" s="152">
        <v>70</v>
      </c>
      <c r="K90" s="152">
        <v>350</v>
      </c>
      <c r="L90" s="152">
        <v>21</v>
      </c>
      <c r="M90" s="152">
        <v>423.5</v>
      </c>
      <c r="N90" s="151">
        <v>0</v>
      </c>
      <c r="O90" s="151">
        <v>0</v>
      </c>
      <c r="P90" s="151">
        <v>0</v>
      </c>
      <c r="Q90" s="151">
        <v>0</v>
      </c>
      <c r="R90" s="152"/>
      <c r="S90" s="152" t="s">
        <v>191</v>
      </c>
      <c r="T90" s="153" t="s">
        <v>183</v>
      </c>
      <c r="U90" s="132">
        <v>0</v>
      </c>
      <c r="V90" s="132">
        <v>0</v>
      </c>
      <c r="W90" s="132"/>
      <c r="X90" s="132" t="s">
        <v>130</v>
      </c>
      <c r="Y90" s="132" t="s">
        <v>131</v>
      </c>
      <c r="Z90" s="126"/>
      <c r="AA90" s="126"/>
      <c r="AB90" s="126"/>
      <c r="AC90" s="126"/>
      <c r="AD90" s="126"/>
      <c r="AE90" s="126"/>
      <c r="AF90" s="126"/>
      <c r="AG90" s="126" t="s">
        <v>192</v>
      </c>
      <c r="AH90" s="126"/>
      <c r="AI90" s="126"/>
      <c r="AJ90" s="126"/>
      <c r="AK90" s="126"/>
      <c r="AL90" s="126"/>
      <c r="AM90" s="126"/>
      <c r="AN90" s="126"/>
      <c r="AO90" s="126"/>
      <c r="AP90" s="126"/>
      <c r="AQ90" s="126"/>
      <c r="AR90" s="126"/>
      <c r="AS90" s="126"/>
      <c r="AT90" s="126"/>
      <c r="AU90" s="126"/>
      <c r="AV90" s="126"/>
      <c r="AW90" s="126"/>
      <c r="AX90" s="126"/>
      <c r="AY90" s="126"/>
      <c r="AZ90" s="126"/>
      <c r="BA90" s="126"/>
      <c r="BB90" s="126"/>
      <c r="BC90" s="126"/>
      <c r="BD90" s="126"/>
      <c r="BE90" s="126"/>
      <c r="BF90" s="126"/>
      <c r="BG90" s="126"/>
      <c r="BH90" s="126"/>
    </row>
    <row r="91" spans="1:60" x14ac:dyDescent="0.2">
      <c r="A91" s="148">
        <v>77</v>
      </c>
      <c r="B91" s="149" t="s">
        <v>349</v>
      </c>
      <c r="C91" s="158" t="s">
        <v>350</v>
      </c>
      <c r="D91" s="150" t="s">
        <v>351</v>
      </c>
      <c r="E91" s="151">
        <v>2</v>
      </c>
      <c r="F91" s="152"/>
      <c r="G91" s="152">
        <f t="shared" si="3"/>
        <v>0</v>
      </c>
      <c r="H91" s="152">
        <v>0</v>
      </c>
      <c r="I91" s="152">
        <v>0</v>
      </c>
      <c r="J91" s="152">
        <v>353</v>
      </c>
      <c r="K91" s="152">
        <v>706</v>
      </c>
      <c r="L91" s="152">
        <v>21</v>
      </c>
      <c r="M91" s="152">
        <v>854.26</v>
      </c>
      <c r="N91" s="151">
        <v>0</v>
      </c>
      <c r="O91" s="151">
        <v>0</v>
      </c>
      <c r="P91" s="151">
        <v>0</v>
      </c>
      <c r="Q91" s="151">
        <v>0</v>
      </c>
      <c r="R91" s="152"/>
      <c r="S91" s="152" t="s">
        <v>191</v>
      </c>
      <c r="T91" s="153" t="s">
        <v>183</v>
      </c>
      <c r="U91" s="132">
        <v>0</v>
      </c>
      <c r="V91" s="132">
        <v>0</v>
      </c>
      <c r="W91" s="132"/>
      <c r="X91" s="132" t="s">
        <v>130</v>
      </c>
      <c r="Y91" s="132" t="s">
        <v>131</v>
      </c>
      <c r="Z91" s="126"/>
      <c r="AA91" s="126"/>
      <c r="AB91" s="126"/>
      <c r="AC91" s="126"/>
      <c r="AD91" s="126"/>
      <c r="AE91" s="126"/>
      <c r="AF91" s="126"/>
      <c r="AG91" s="126" t="s">
        <v>192</v>
      </c>
      <c r="AH91" s="126"/>
      <c r="AI91" s="126"/>
      <c r="AJ91" s="126"/>
      <c r="AK91" s="126"/>
      <c r="AL91" s="126"/>
      <c r="AM91" s="126"/>
      <c r="AN91" s="126"/>
      <c r="AO91" s="126"/>
      <c r="AP91" s="126"/>
      <c r="AQ91" s="126"/>
      <c r="AR91" s="126"/>
      <c r="AS91" s="126"/>
      <c r="AT91" s="126"/>
      <c r="AU91" s="126"/>
      <c r="AV91" s="126"/>
      <c r="AW91" s="126"/>
      <c r="AX91" s="126"/>
      <c r="AY91" s="126"/>
      <c r="AZ91" s="126"/>
      <c r="BA91" s="126"/>
      <c r="BB91" s="126"/>
      <c r="BC91" s="126"/>
      <c r="BD91" s="126"/>
      <c r="BE91" s="126"/>
      <c r="BF91" s="126"/>
      <c r="BG91" s="126"/>
      <c r="BH91" s="126"/>
    </row>
    <row r="92" spans="1:60" x14ac:dyDescent="0.2">
      <c r="A92" s="148">
        <v>78</v>
      </c>
      <c r="B92" s="149" t="s">
        <v>352</v>
      </c>
      <c r="C92" s="158" t="s">
        <v>353</v>
      </c>
      <c r="D92" s="150" t="s">
        <v>190</v>
      </c>
      <c r="E92" s="151">
        <v>15</v>
      </c>
      <c r="F92" s="152"/>
      <c r="G92" s="152">
        <f t="shared" si="3"/>
        <v>0</v>
      </c>
      <c r="H92" s="152">
        <v>0</v>
      </c>
      <c r="I92" s="152">
        <v>0</v>
      </c>
      <c r="J92" s="152">
        <v>18</v>
      </c>
      <c r="K92" s="152">
        <v>270</v>
      </c>
      <c r="L92" s="152">
        <v>21</v>
      </c>
      <c r="M92" s="152">
        <v>326.7</v>
      </c>
      <c r="N92" s="151">
        <v>0</v>
      </c>
      <c r="O92" s="151">
        <v>0</v>
      </c>
      <c r="P92" s="151">
        <v>0</v>
      </c>
      <c r="Q92" s="151">
        <v>0</v>
      </c>
      <c r="R92" s="152"/>
      <c r="S92" s="152" t="s">
        <v>191</v>
      </c>
      <c r="T92" s="153" t="s">
        <v>183</v>
      </c>
      <c r="U92" s="132">
        <v>0</v>
      </c>
      <c r="V92" s="132">
        <v>0</v>
      </c>
      <c r="W92" s="132"/>
      <c r="X92" s="132" t="s">
        <v>130</v>
      </c>
      <c r="Y92" s="132" t="s">
        <v>131</v>
      </c>
      <c r="Z92" s="126"/>
      <c r="AA92" s="126"/>
      <c r="AB92" s="126"/>
      <c r="AC92" s="126"/>
      <c r="AD92" s="126"/>
      <c r="AE92" s="126"/>
      <c r="AF92" s="126"/>
      <c r="AG92" s="126" t="s">
        <v>192</v>
      </c>
      <c r="AH92" s="126"/>
      <c r="AI92" s="126"/>
      <c r="AJ92" s="126"/>
      <c r="AK92" s="126"/>
      <c r="AL92" s="126"/>
      <c r="AM92" s="126"/>
      <c r="AN92" s="126"/>
      <c r="AO92" s="126"/>
      <c r="AP92" s="126"/>
      <c r="AQ92" s="126"/>
      <c r="AR92" s="126"/>
      <c r="AS92" s="126"/>
      <c r="AT92" s="126"/>
      <c r="AU92" s="126"/>
      <c r="AV92" s="126"/>
      <c r="AW92" s="126"/>
      <c r="AX92" s="126"/>
      <c r="AY92" s="126"/>
      <c r="AZ92" s="126"/>
      <c r="BA92" s="126"/>
      <c r="BB92" s="126"/>
      <c r="BC92" s="126"/>
      <c r="BD92" s="126"/>
      <c r="BE92" s="126"/>
      <c r="BF92" s="126"/>
      <c r="BG92" s="126"/>
      <c r="BH92" s="126"/>
    </row>
    <row r="93" spans="1:60" x14ac:dyDescent="0.2">
      <c r="A93" s="148">
        <v>79</v>
      </c>
      <c r="B93" s="149" t="s">
        <v>354</v>
      </c>
      <c r="C93" s="158" t="s">
        <v>355</v>
      </c>
      <c r="D93" s="150" t="s">
        <v>351</v>
      </c>
      <c r="E93" s="151">
        <v>2</v>
      </c>
      <c r="F93" s="152"/>
      <c r="G93" s="152">
        <f t="shared" si="3"/>
        <v>0</v>
      </c>
      <c r="H93" s="152">
        <v>0</v>
      </c>
      <c r="I93" s="152">
        <v>0</v>
      </c>
      <c r="J93" s="152">
        <v>588</v>
      </c>
      <c r="K93" s="152">
        <v>1176</v>
      </c>
      <c r="L93" s="152">
        <v>21</v>
      </c>
      <c r="M93" s="152">
        <v>1422.96</v>
      </c>
      <c r="N93" s="151">
        <v>0</v>
      </c>
      <c r="O93" s="151">
        <v>0</v>
      </c>
      <c r="P93" s="151">
        <v>0</v>
      </c>
      <c r="Q93" s="151">
        <v>0</v>
      </c>
      <c r="R93" s="152"/>
      <c r="S93" s="152" t="s">
        <v>191</v>
      </c>
      <c r="T93" s="153" t="s">
        <v>183</v>
      </c>
      <c r="U93" s="132">
        <v>0</v>
      </c>
      <c r="V93" s="132">
        <v>0</v>
      </c>
      <c r="W93" s="132"/>
      <c r="X93" s="132" t="s">
        <v>130</v>
      </c>
      <c r="Y93" s="132" t="s">
        <v>131</v>
      </c>
      <c r="Z93" s="126"/>
      <c r="AA93" s="126"/>
      <c r="AB93" s="126"/>
      <c r="AC93" s="126"/>
      <c r="AD93" s="126"/>
      <c r="AE93" s="126"/>
      <c r="AF93" s="126"/>
      <c r="AG93" s="126" t="s">
        <v>192</v>
      </c>
      <c r="AH93" s="126"/>
      <c r="AI93" s="126"/>
      <c r="AJ93" s="126"/>
      <c r="AK93" s="126"/>
      <c r="AL93" s="126"/>
      <c r="AM93" s="126"/>
      <c r="AN93" s="126"/>
      <c r="AO93" s="126"/>
      <c r="AP93" s="126"/>
      <c r="AQ93" s="126"/>
      <c r="AR93" s="126"/>
      <c r="AS93" s="126"/>
      <c r="AT93" s="126"/>
      <c r="AU93" s="126"/>
      <c r="AV93" s="126"/>
      <c r="AW93" s="126"/>
      <c r="AX93" s="126"/>
      <c r="AY93" s="126"/>
      <c r="AZ93" s="126"/>
      <c r="BA93" s="126"/>
      <c r="BB93" s="126"/>
      <c r="BC93" s="126"/>
      <c r="BD93" s="126"/>
      <c r="BE93" s="126"/>
      <c r="BF93" s="126"/>
      <c r="BG93" s="126"/>
      <c r="BH93" s="126"/>
    </row>
    <row r="94" spans="1:60" x14ac:dyDescent="0.2">
      <c r="A94" s="142">
        <v>80</v>
      </c>
      <c r="B94" s="143" t="s">
        <v>356</v>
      </c>
      <c r="C94" s="156" t="s">
        <v>357</v>
      </c>
      <c r="D94" s="144" t="s">
        <v>265</v>
      </c>
      <c r="E94" s="145">
        <v>20</v>
      </c>
      <c r="F94" s="146"/>
      <c r="G94" s="152">
        <f t="shared" si="3"/>
        <v>0</v>
      </c>
      <c r="H94" s="146">
        <v>0</v>
      </c>
      <c r="I94" s="146">
        <v>0</v>
      </c>
      <c r="J94" s="146">
        <v>300</v>
      </c>
      <c r="K94" s="146">
        <v>6000</v>
      </c>
      <c r="L94" s="146">
        <v>21</v>
      </c>
      <c r="M94" s="146">
        <v>7260</v>
      </c>
      <c r="N94" s="145">
        <v>0</v>
      </c>
      <c r="O94" s="145">
        <v>0</v>
      </c>
      <c r="P94" s="145">
        <v>0</v>
      </c>
      <c r="Q94" s="145">
        <v>0</v>
      </c>
      <c r="R94" s="146"/>
      <c r="S94" s="146" t="s">
        <v>191</v>
      </c>
      <c r="T94" s="147" t="s">
        <v>183</v>
      </c>
      <c r="U94" s="132">
        <v>0</v>
      </c>
      <c r="V94" s="132">
        <v>0</v>
      </c>
      <c r="W94" s="132"/>
      <c r="X94" s="132" t="s">
        <v>130</v>
      </c>
      <c r="Y94" s="132" t="s">
        <v>131</v>
      </c>
      <c r="Z94" s="126"/>
      <c r="AA94" s="126"/>
      <c r="AB94" s="126"/>
      <c r="AC94" s="126"/>
      <c r="AD94" s="126"/>
      <c r="AE94" s="126"/>
      <c r="AF94" s="126"/>
      <c r="AG94" s="126" t="s">
        <v>192</v>
      </c>
      <c r="AH94" s="126"/>
      <c r="AI94" s="126"/>
      <c r="AJ94" s="126"/>
      <c r="AK94" s="126"/>
      <c r="AL94" s="126"/>
      <c r="AM94" s="126"/>
      <c r="AN94" s="126"/>
      <c r="AO94" s="126"/>
      <c r="AP94" s="126"/>
      <c r="AQ94" s="126"/>
      <c r="AR94" s="126"/>
      <c r="AS94" s="126"/>
      <c r="AT94" s="126"/>
      <c r="AU94" s="126"/>
      <c r="AV94" s="126"/>
      <c r="AW94" s="126"/>
      <c r="AX94" s="126"/>
      <c r="AY94" s="126"/>
      <c r="AZ94" s="126"/>
      <c r="BA94" s="126"/>
      <c r="BB94" s="126"/>
      <c r="BC94" s="126"/>
      <c r="BD94" s="126"/>
      <c r="BE94" s="126"/>
      <c r="BF94" s="126"/>
      <c r="BG94" s="126"/>
      <c r="BH94" s="126"/>
    </row>
    <row r="95" spans="1:60" x14ac:dyDescent="0.2">
      <c r="A95" s="3"/>
      <c r="B95" s="4"/>
      <c r="C95" s="159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v>12</v>
      </c>
      <c r="AF95">
        <v>21</v>
      </c>
      <c r="AG95" t="s">
        <v>110</v>
      </c>
    </row>
    <row r="96" spans="1:60" x14ac:dyDescent="0.2">
      <c r="C96" s="160"/>
      <c r="D96" s="10"/>
      <c r="AG96" t="s">
        <v>187</v>
      </c>
    </row>
    <row r="97" spans="2:7" x14ac:dyDescent="0.2">
      <c r="B97" s="115" t="s">
        <v>529</v>
      </c>
      <c r="D97" s="10"/>
      <c r="G97" s="161">
        <f>G8+G15+G20+G22+G24+G28</f>
        <v>0</v>
      </c>
    </row>
    <row r="98" spans="2:7" x14ac:dyDescent="0.2">
      <c r="D98" s="10"/>
    </row>
    <row r="99" spans="2:7" x14ac:dyDescent="0.2">
      <c r="D99" s="10"/>
    </row>
    <row r="100" spans="2:7" x14ac:dyDescent="0.2">
      <c r="D100" s="10"/>
    </row>
    <row r="101" spans="2:7" x14ac:dyDescent="0.2">
      <c r="D101" s="10"/>
    </row>
    <row r="102" spans="2:7" x14ac:dyDescent="0.2">
      <c r="D102" s="10"/>
    </row>
    <row r="103" spans="2:7" x14ac:dyDescent="0.2">
      <c r="D103" s="10"/>
    </row>
    <row r="104" spans="2:7" x14ac:dyDescent="0.2">
      <c r="D104" s="10"/>
    </row>
    <row r="105" spans="2:7" x14ac:dyDescent="0.2">
      <c r="D105" s="10"/>
    </row>
    <row r="106" spans="2:7" x14ac:dyDescent="0.2">
      <c r="D106" s="10"/>
    </row>
    <row r="107" spans="2:7" x14ac:dyDescent="0.2">
      <c r="D107" s="10"/>
    </row>
    <row r="108" spans="2:7" x14ac:dyDescent="0.2">
      <c r="D108" s="10"/>
    </row>
    <row r="109" spans="2:7" x14ac:dyDescent="0.2">
      <c r="D109" s="10"/>
    </row>
    <row r="110" spans="2:7" x14ac:dyDescent="0.2">
      <c r="D110" s="10"/>
    </row>
    <row r="111" spans="2:7" x14ac:dyDescent="0.2">
      <c r="D111" s="10"/>
    </row>
    <row r="112" spans="2:7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5">
    <mergeCell ref="A1:G1"/>
    <mergeCell ref="C2:G2"/>
    <mergeCell ref="C3:G3"/>
    <mergeCell ref="C4:G4"/>
    <mergeCell ref="C42:G4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2" x14ac:dyDescent="0.2"/>
  <cols>
    <col min="1" max="1" width="3.42578125" customWidth="1"/>
    <col min="2" max="2" width="12.5703125" style="115" customWidth="1"/>
    <col min="3" max="3" width="38.28515625" style="11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18" t="s">
        <v>7</v>
      </c>
      <c r="B1" s="218"/>
      <c r="C1" s="218"/>
      <c r="D1" s="218"/>
      <c r="E1" s="218"/>
      <c r="F1" s="218"/>
      <c r="G1" s="218"/>
      <c r="AG1" t="s">
        <v>98</v>
      </c>
    </row>
    <row r="2" spans="1:60" ht="24.95" customHeight="1" x14ac:dyDescent="0.2">
      <c r="A2" s="118" t="s">
        <v>8</v>
      </c>
      <c r="B2" s="49" t="s">
        <v>43</v>
      </c>
      <c r="C2" s="219" t="s">
        <v>44</v>
      </c>
      <c r="D2" s="220"/>
      <c r="E2" s="220"/>
      <c r="F2" s="220"/>
      <c r="G2" s="221"/>
      <c r="AG2" t="s">
        <v>99</v>
      </c>
    </row>
    <row r="3" spans="1:60" ht="24.95" customHeight="1" x14ac:dyDescent="0.2">
      <c r="A3" s="118" t="s">
        <v>9</v>
      </c>
      <c r="B3" s="49" t="s">
        <v>50</v>
      </c>
      <c r="C3" s="219" t="s">
        <v>51</v>
      </c>
      <c r="D3" s="220"/>
      <c r="E3" s="220"/>
      <c r="F3" s="220"/>
      <c r="G3" s="221"/>
      <c r="AC3" s="115" t="s">
        <v>99</v>
      </c>
      <c r="AG3" t="s">
        <v>100</v>
      </c>
    </row>
    <row r="4" spans="1:60" ht="24.95" customHeight="1" x14ac:dyDescent="0.2">
      <c r="A4" s="119" t="s">
        <v>10</v>
      </c>
      <c r="B4" s="120" t="s">
        <v>50</v>
      </c>
      <c r="C4" s="222" t="s">
        <v>51</v>
      </c>
      <c r="D4" s="223"/>
      <c r="E4" s="223"/>
      <c r="F4" s="223"/>
      <c r="G4" s="224"/>
      <c r="AG4" t="s">
        <v>101</v>
      </c>
    </row>
    <row r="5" spans="1:60" x14ac:dyDescent="0.2">
      <c r="D5" s="10"/>
    </row>
    <row r="6" spans="1:60" ht="38.25" x14ac:dyDescent="0.2">
      <c r="A6" s="122" t="s">
        <v>102</v>
      </c>
      <c r="B6" s="124" t="s">
        <v>103</v>
      </c>
      <c r="C6" s="124" t="s">
        <v>104</v>
      </c>
      <c r="D6" s="123" t="s">
        <v>105</v>
      </c>
      <c r="E6" s="122" t="s">
        <v>106</v>
      </c>
      <c r="F6" s="121" t="s">
        <v>107</v>
      </c>
      <c r="G6" s="122" t="s">
        <v>31</v>
      </c>
      <c r="H6" s="125" t="s">
        <v>32</v>
      </c>
      <c r="I6" s="125" t="s">
        <v>108</v>
      </c>
      <c r="J6" s="125" t="s">
        <v>33</v>
      </c>
      <c r="K6" s="125" t="s">
        <v>109</v>
      </c>
      <c r="L6" s="125" t="s">
        <v>110</v>
      </c>
      <c r="M6" s="125" t="s">
        <v>111</v>
      </c>
      <c r="N6" s="125" t="s">
        <v>112</v>
      </c>
      <c r="O6" s="125" t="s">
        <v>113</v>
      </c>
      <c r="P6" s="125" t="s">
        <v>114</v>
      </c>
      <c r="Q6" s="125" t="s">
        <v>115</v>
      </c>
      <c r="R6" s="125" t="s">
        <v>116</v>
      </c>
      <c r="S6" s="125" t="s">
        <v>117</v>
      </c>
      <c r="T6" s="125" t="s">
        <v>118</v>
      </c>
      <c r="U6" s="125" t="s">
        <v>119</v>
      </c>
      <c r="V6" s="125" t="s">
        <v>120</v>
      </c>
      <c r="W6" s="125" t="s">
        <v>121</v>
      </c>
      <c r="X6" s="125" t="s">
        <v>122</v>
      </c>
      <c r="Y6" s="125" t="s">
        <v>123</v>
      </c>
    </row>
    <row r="7" spans="1:60" hidden="1" x14ac:dyDescent="0.2">
      <c r="A7" s="3"/>
      <c r="B7" s="4"/>
      <c r="C7" s="4"/>
      <c r="D7" s="6"/>
      <c r="E7" s="127"/>
      <c r="F7" s="128"/>
      <c r="G7" s="128"/>
      <c r="H7" s="128"/>
      <c r="I7" s="128"/>
      <c r="J7" s="128"/>
      <c r="K7" s="128"/>
      <c r="L7" s="128"/>
      <c r="M7" s="128"/>
      <c r="N7" s="127"/>
      <c r="O7" s="127"/>
      <c r="P7" s="127"/>
      <c r="Q7" s="127"/>
      <c r="R7" s="128"/>
      <c r="S7" s="128"/>
      <c r="T7" s="128"/>
      <c r="U7" s="128"/>
      <c r="V7" s="128"/>
      <c r="W7" s="128"/>
      <c r="X7" s="128"/>
      <c r="Y7" s="128"/>
    </row>
    <row r="8" spans="1:60" x14ac:dyDescent="0.2">
      <c r="A8" s="136" t="s">
        <v>124</v>
      </c>
      <c r="B8" s="137" t="s">
        <v>73</v>
      </c>
      <c r="C8" s="155" t="s">
        <v>74</v>
      </c>
      <c r="D8" s="138"/>
      <c r="E8" s="139"/>
      <c r="F8" s="140"/>
      <c r="G8" s="140">
        <f>G9+G11+G13</f>
        <v>0</v>
      </c>
      <c r="H8" s="140"/>
      <c r="I8" s="140">
        <v>1380.87</v>
      </c>
      <c r="J8" s="140"/>
      <c r="K8" s="140">
        <v>22773.08</v>
      </c>
      <c r="L8" s="140"/>
      <c r="M8" s="140"/>
      <c r="N8" s="139"/>
      <c r="O8" s="139"/>
      <c r="P8" s="139"/>
      <c r="Q8" s="139"/>
      <c r="R8" s="140"/>
      <c r="S8" s="140"/>
      <c r="T8" s="141"/>
      <c r="U8" s="135"/>
      <c r="V8" s="135"/>
      <c r="W8" s="135"/>
      <c r="X8" s="135"/>
      <c r="Y8" s="135"/>
      <c r="AG8" t="s">
        <v>125</v>
      </c>
    </row>
    <row r="9" spans="1:60" x14ac:dyDescent="0.2">
      <c r="A9" s="142">
        <v>1</v>
      </c>
      <c r="B9" s="143" t="s">
        <v>358</v>
      </c>
      <c r="C9" s="156" t="s">
        <v>359</v>
      </c>
      <c r="D9" s="144" t="s">
        <v>128</v>
      </c>
      <c r="E9" s="145">
        <v>57.037199999999999</v>
      </c>
      <c r="F9" s="146"/>
      <c r="G9" s="146">
        <f>E9*F9</f>
        <v>0</v>
      </c>
      <c r="H9" s="146">
        <v>0</v>
      </c>
      <c r="I9" s="146">
        <v>0</v>
      </c>
      <c r="J9" s="146">
        <v>184</v>
      </c>
      <c r="K9" s="146">
        <v>10494.844799999999</v>
      </c>
      <c r="L9" s="146">
        <v>21</v>
      </c>
      <c r="M9" s="146">
        <v>12698.7564</v>
      </c>
      <c r="N9" s="145">
        <v>0</v>
      </c>
      <c r="O9" s="145">
        <v>0</v>
      </c>
      <c r="P9" s="145">
        <v>0</v>
      </c>
      <c r="Q9" s="145">
        <v>0</v>
      </c>
      <c r="R9" s="146"/>
      <c r="S9" s="146" t="s">
        <v>129</v>
      </c>
      <c r="T9" s="147" t="s">
        <v>129</v>
      </c>
      <c r="U9" s="132">
        <v>0.32700000000000001</v>
      </c>
      <c r="V9" s="132">
        <v>18.651164399999999</v>
      </c>
      <c r="W9" s="132"/>
      <c r="X9" s="132" t="s">
        <v>130</v>
      </c>
      <c r="Y9" s="132" t="s">
        <v>131</v>
      </c>
      <c r="Z9" s="126"/>
      <c r="AA9" s="126"/>
      <c r="AB9" s="126"/>
      <c r="AC9" s="126"/>
      <c r="AD9" s="126"/>
      <c r="AE9" s="126"/>
      <c r="AF9" s="126"/>
      <c r="AG9" s="126" t="s">
        <v>132</v>
      </c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</row>
    <row r="10" spans="1:60" outlineLevel="1" x14ac:dyDescent="0.2">
      <c r="A10" s="129"/>
      <c r="B10" s="130"/>
      <c r="C10" s="157" t="s">
        <v>360</v>
      </c>
      <c r="D10" s="133"/>
      <c r="E10" s="134">
        <v>57.037199999999999</v>
      </c>
      <c r="F10" s="132"/>
      <c r="G10" s="132"/>
      <c r="H10" s="132"/>
      <c r="I10" s="132"/>
      <c r="J10" s="132"/>
      <c r="K10" s="132"/>
      <c r="L10" s="132"/>
      <c r="M10" s="132"/>
      <c r="N10" s="131"/>
      <c r="O10" s="131"/>
      <c r="P10" s="131"/>
      <c r="Q10" s="131"/>
      <c r="R10" s="132"/>
      <c r="S10" s="132"/>
      <c r="T10" s="132"/>
      <c r="U10" s="132"/>
      <c r="V10" s="132"/>
      <c r="W10" s="132"/>
      <c r="X10" s="132"/>
      <c r="Y10" s="132"/>
      <c r="Z10" s="126"/>
      <c r="AA10" s="126"/>
      <c r="AB10" s="126"/>
      <c r="AC10" s="126"/>
      <c r="AD10" s="126"/>
      <c r="AE10" s="126"/>
      <c r="AF10" s="126"/>
      <c r="AG10" s="126" t="s">
        <v>134</v>
      </c>
      <c r="AH10" s="126">
        <v>0</v>
      </c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</row>
    <row r="11" spans="1:60" x14ac:dyDescent="0.2">
      <c r="A11" s="142">
        <v>2</v>
      </c>
      <c r="B11" s="143" t="s">
        <v>361</v>
      </c>
      <c r="C11" s="156" t="s">
        <v>362</v>
      </c>
      <c r="D11" s="144" t="s">
        <v>128</v>
      </c>
      <c r="E11" s="145">
        <v>57.037199999999999</v>
      </c>
      <c r="F11" s="146"/>
      <c r="G11" s="146">
        <f>E11*F11</f>
        <v>0</v>
      </c>
      <c r="H11" s="146">
        <v>24.21</v>
      </c>
      <c r="I11" s="146">
        <v>1380.8706119999999</v>
      </c>
      <c r="J11" s="146">
        <v>113.29</v>
      </c>
      <c r="K11" s="146">
        <v>6461.7443880000001</v>
      </c>
      <c r="L11" s="146">
        <v>21</v>
      </c>
      <c r="M11" s="146">
        <v>9489.5702000000001</v>
      </c>
      <c r="N11" s="145">
        <v>6.9999999999999999E-4</v>
      </c>
      <c r="O11" s="145">
        <v>3.9926039999999996E-2</v>
      </c>
      <c r="P11" s="145">
        <v>0</v>
      </c>
      <c r="Q11" s="145">
        <v>0</v>
      </c>
      <c r="R11" s="146"/>
      <c r="S11" s="146" t="s">
        <v>129</v>
      </c>
      <c r="T11" s="147" t="s">
        <v>129</v>
      </c>
      <c r="U11" s="132">
        <v>0.156</v>
      </c>
      <c r="V11" s="132">
        <v>8.8978032000000002</v>
      </c>
      <c r="W11" s="132"/>
      <c r="X11" s="132" t="s">
        <v>130</v>
      </c>
      <c r="Y11" s="132" t="s">
        <v>131</v>
      </c>
      <c r="Z11" s="126"/>
      <c r="AA11" s="126"/>
      <c r="AB11" s="126"/>
      <c r="AC11" s="126"/>
      <c r="AD11" s="126"/>
      <c r="AE11" s="126"/>
      <c r="AF11" s="126"/>
      <c r="AG11" s="126" t="s">
        <v>132</v>
      </c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</row>
    <row r="12" spans="1:60" outlineLevel="1" x14ac:dyDescent="0.2">
      <c r="A12" s="129"/>
      <c r="B12" s="130"/>
      <c r="C12" s="157" t="s">
        <v>360</v>
      </c>
      <c r="D12" s="133"/>
      <c r="E12" s="134">
        <v>57.037199999999999</v>
      </c>
      <c r="F12" s="132"/>
      <c r="G12" s="132"/>
      <c r="H12" s="132"/>
      <c r="I12" s="132"/>
      <c r="J12" s="132"/>
      <c r="K12" s="132"/>
      <c r="L12" s="132"/>
      <c r="M12" s="132"/>
      <c r="N12" s="131"/>
      <c r="O12" s="131"/>
      <c r="P12" s="131"/>
      <c r="Q12" s="131"/>
      <c r="R12" s="132"/>
      <c r="S12" s="132"/>
      <c r="T12" s="132"/>
      <c r="U12" s="132"/>
      <c r="V12" s="132"/>
      <c r="W12" s="132"/>
      <c r="X12" s="132"/>
      <c r="Y12" s="132"/>
      <c r="Z12" s="126"/>
      <c r="AA12" s="126"/>
      <c r="AB12" s="126"/>
      <c r="AC12" s="126"/>
      <c r="AD12" s="126"/>
      <c r="AE12" s="126"/>
      <c r="AF12" s="126"/>
      <c r="AG12" s="126" t="s">
        <v>134</v>
      </c>
      <c r="AH12" s="126">
        <v>0</v>
      </c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</row>
    <row r="13" spans="1:60" x14ac:dyDescent="0.2">
      <c r="A13" s="142">
        <v>3</v>
      </c>
      <c r="B13" s="143" t="s">
        <v>363</v>
      </c>
      <c r="C13" s="156" t="s">
        <v>364</v>
      </c>
      <c r="D13" s="144" t="s">
        <v>138</v>
      </c>
      <c r="E13" s="145">
        <v>34.519199999999998</v>
      </c>
      <c r="F13" s="146"/>
      <c r="G13" s="146">
        <f>E13*F13</f>
        <v>0</v>
      </c>
      <c r="H13" s="146">
        <v>0</v>
      </c>
      <c r="I13" s="146">
        <v>0</v>
      </c>
      <c r="J13" s="146">
        <v>168.5</v>
      </c>
      <c r="K13" s="146">
        <v>5816.4852000000001</v>
      </c>
      <c r="L13" s="146">
        <v>21</v>
      </c>
      <c r="M13" s="146">
        <v>7037.9528999999993</v>
      </c>
      <c r="N13" s="145">
        <v>0</v>
      </c>
      <c r="O13" s="145">
        <v>0</v>
      </c>
      <c r="P13" s="145">
        <v>0</v>
      </c>
      <c r="Q13" s="145">
        <v>0</v>
      </c>
      <c r="R13" s="146"/>
      <c r="S13" s="146" t="s">
        <v>129</v>
      </c>
      <c r="T13" s="147" t="s">
        <v>129</v>
      </c>
      <c r="U13" s="132">
        <v>0.20200000000000001</v>
      </c>
      <c r="V13" s="132">
        <v>6.9728783999999999</v>
      </c>
      <c r="W13" s="132"/>
      <c r="X13" s="132" t="s">
        <v>130</v>
      </c>
      <c r="Y13" s="132" t="s">
        <v>131</v>
      </c>
      <c r="Z13" s="126"/>
      <c r="AA13" s="126"/>
      <c r="AB13" s="126"/>
      <c r="AC13" s="126"/>
      <c r="AD13" s="126"/>
      <c r="AE13" s="126"/>
      <c r="AF13" s="126"/>
      <c r="AG13" s="126" t="s">
        <v>132</v>
      </c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</row>
    <row r="14" spans="1:60" outlineLevel="1" x14ac:dyDescent="0.2">
      <c r="A14" s="129"/>
      <c r="B14" s="130"/>
      <c r="C14" s="216" t="s">
        <v>365</v>
      </c>
      <c r="D14" s="217"/>
      <c r="E14" s="217"/>
      <c r="F14" s="217"/>
      <c r="G14" s="217"/>
      <c r="H14" s="132"/>
      <c r="I14" s="132"/>
      <c r="J14" s="132"/>
      <c r="K14" s="132"/>
      <c r="L14" s="132"/>
      <c r="M14" s="132"/>
      <c r="N14" s="131"/>
      <c r="O14" s="131"/>
      <c r="P14" s="131"/>
      <c r="Q14" s="131"/>
      <c r="R14" s="132"/>
      <c r="S14" s="132"/>
      <c r="T14" s="132"/>
      <c r="U14" s="132"/>
      <c r="V14" s="132"/>
      <c r="W14" s="132"/>
      <c r="X14" s="132"/>
      <c r="Y14" s="132"/>
      <c r="Z14" s="126"/>
      <c r="AA14" s="126"/>
      <c r="AB14" s="126"/>
      <c r="AC14" s="126"/>
      <c r="AD14" s="126"/>
      <c r="AE14" s="126"/>
      <c r="AF14" s="126"/>
      <c r="AG14" s="126" t="s">
        <v>172</v>
      </c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</row>
    <row r="15" spans="1:60" outlineLevel="1" x14ac:dyDescent="0.2">
      <c r="A15" s="129"/>
      <c r="B15" s="130"/>
      <c r="C15" s="157" t="s">
        <v>366</v>
      </c>
      <c r="D15" s="133"/>
      <c r="E15" s="134">
        <v>34.519199999999998</v>
      </c>
      <c r="F15" s="132"/>
      <c r="G15" s="132"/>
      <c r="H15" s="132"/>
      <c r="I15" s="132"/>
      <c r="J15" s="132"/>
      <c r="K15" s="132"/>
      <c r="L15" s="132"/>
      <c r="M15" s="132"/>
      <c r="N15" s="131"/>
      <c r="O15" s="131"/>
      <c r="P15" s="131"/>
      <c r="Q15" s="131"/>
      <c r="R15" s="132"/>
      <c r="S15" s="132"/>
      <c r="T15" s="132"/>
      <c r="U15" s="132"/>
      <c r="V15" s="132"/>
      <c r="W15" s="132"/>
      <c r="X15" s="132"/>
      <c r="Y15" s="132"/>
      <c r="Z15" s="126"/>
      <c r="AA15" s="126"/>
      <c r="AB15" s="126"/>
      <c r="AC15" s="126"/>
      <c r="AD15" s="126"/>
      <c r="AE15" s="126"/>
      <c r="AF15" s="126"/>
      <c r="AG15" s="126" t="s">
        <v>134</v>
      </c>
      <c r="AH15" s="126">
        <v>0</v>
      </c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</row>
    <row r="16" spans="1:60" x14ac:dyDescent="0.2">
      <c r="A16" s="136" t="s">
        <v>124</v>
      </c>
      <c r="B16" s="137" t="s">
        <v>56</v>
      </c>
      <c r="C16" s="155" t="s">
        <v>75</v>
      </c>
      <c r="D16" s="138"/>
      <c r="E16" s="139"/>
      <c r="F16" s="140"/>
      <c r="G16" s="140">
        <f>G17+G19+G22+G26+G28</f>
        <v>0</v>
      </c>
      <c r="H16" s="140"/>
      <c r="I16" s="140">
        <v>19133.759999999998</v>
      </c>
      <c r="J16" s="140"/>
      <c r="K16" s="140">
        <v>8993.84</v>
      </c>
      <c r="L16" s="140"/>
      <c r="M16" s="140"/>
      <c r="N16" s="139"/>
      <c r="O16" s="139"/>
      <c r="P16" s="139"/>
      <c r="Q16" s="139"/>
      <c r="R16" s="140"/>
      <c r="S16" s="140"/>
      <c r="T16" s="141"/>
      <c r="U16" s="135"/>
      <c r="V16" s="135"/>
      <c r="W16" s="135"/>
      <c r="X16" s="135"/>
      <c r="Y16" s="135"/>
      <c r="AG16" t="s">
        <v>125</v>
      </c>
    </row>
    <row r="17" spans="1:60" x14ac:dyDescent="0.2">
      <c r="A17" s="142">
        <v>4</v>
      </c>
      <c r="B17" s="143" t="s">
        <v>367</v>
      </c>
      <c r="C17" s="156" t="s">
        <v>368</v>
      </c>
      <c r="D17" s="144" t="s">
        <v>138</v>
      </c>
      <c r="E17" s="145">
        <v>1.5174799999999999</v>
      </c>
      <c r="F17" s="146"/>
      <c r="G17" s="146">
        <f>E17*F17</f>
        <v>0</v>
      </c>
      <c r="H17" s="146">
        <v>3818.96</v>
      </c>
      <c r="I17" s="146">
        <v>5795.1954207999997</v>
      </c>
      <c r="J17" s="146">
        <v>401.04</v>
      </c>
      <c r="K17" s="146">
        <v>608.57017919999998</v>
      </c>
      <c r="L17" s="146">
        <v>21</v>
      </c>
      <c r="M17" s="146">
        <v>7748.5617000000002</v>
      </c>
      <c r="N17" s="145">
        <v>2.5249999999999999</v>
      </c>
      <c r="O17" s="145">
        <v>3.8316369999999997</v>
      </c>
      <c r="P17" s="145">
        <v>0</v>
      </c>
      <c r="Q17" s="145">
        <v>0</v>
      </c>
      <c r="R17" s="146"/>
      <c r="S17" s="146" t="s">
        <v>129</v>
      </c>
      <c r="T17" s="147" t="s">
        <v>129</v>
      </c>
      <c r="U17" s="132">
        <v>0.48</v>
      </c>
      <c r="V17" s="132">
        <v>0.72839039999999999</v>
      </c>
      <c r="W17" s="132"/>
      <c r="X17" s="132" t="s">
        <v>130</v>
      </c>
      <c r="Y17" s="132" t="s">
        <v>131</v>
      </c>
      <c r="Z17" s="126"/>
      <c r="AA17" s="126"/>
      <c r="AB17" s="126"/>
      <c r="AC17" s="126"/>
      <c r="AD17" s="126"/>
      <c r="AE17" s="126"/>
      <c r="AF17" s="126"/>
      <c r="AG17" s="126" t="s">
        <v>132</v>
      </c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</row>
    <row r="18" spans="1:60" outlineLevel="1" x14ac:dyDescent="0.2">
      <c r="A18" s="129"/>
      <c r="B18" s="130"/>
      <c r="C18" s="157" t="s">
        <v>369</v>
      </c>
      <c r="D18" s="133"/>
      <c r="E18" s="134">
        <v>1.5174799999999999</v>
      </c>
      <c r="F18" s="132"/>
      <c r="G18" s="132"/>
      <c r="H18" s="132"/>
      <c r="I18" s="132"/>
      <c r="J18" s="132"/>
      <c r="K18" s="132"/>
      <c r="L18" s="132"/>
      <c r="M18" s="132"/>
      <c r="N18" s="131"/>
      <c r="O18" s="131"/>
      <c r="P18" s="131"/>
      <c r="Q18" s="131"/>
      <c r="R18" s="132"/>
      <c r="S18" s="132"/>
      <c r="T18" s="132"/>
      <c r="U18" s="132"/>
      <c r="V18" s="132"/>
      <c r="W18" s="132"/>
      <c r="X18" s="132"/>
      <c r="Y18" s="132"/>
      <c r="Z18" s="126"/>
      <c r="AA18" s="126"/>
      <c r="AB18" s="126"/>
      <c r="AC18" s="126"/>
      <c r="AD18" s="126"/>
      <c r="AE18" s="126"/>
      <c r="AF18" s="126"/>
      <c r="AG18" s="126" t="s">
        <v>134</v>
      </c>
      <c r="AH18" s="126">
        <v>0</v>
      </c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</row>
    <row r="19" spans="1:60" x14ac:dyDescent="0.2">
      <c r="A19" s="142">
        <v>5</v>
      </c>
      <c r="B19" s="143" t="s">
        <v>370</v>
      </c>
      <c r="C19" s="156" t="s">
        <v>371</v>
      </c>
      <c r="D19" s="144" t="s">
        <v>128</v>
      </c>
      <c r="E19" s="145">
        <v>3.7559999999999998</v>
      </c>
      <c r="F19" s="146"/>
      <c r="G19" s="146">
        <f>E19*F19</f>
        <v>0</v>
      </c>
      <c r="H19" s="146">
        <v>253.19</v>
      </c>
      <c r="I19" s="146">
        <v>950.98163999999997</v>
      </c>
      <c r="J19" s="146">
        <v>929.81</v>
      </c>
      <c r="K19" s="146">
        <v>3492.3663599999995</v>
      </c>
      <c r="L19" s="146">
        <v>21</v>
      </c>
      <c r="M19" s="146">
        <v>5376.4535000000005</v>
      </c>
      <c r="N19" s="145">
        <v>3.9190000000000003E-2</v>
      </c>
      <c r="O19" s="145">
        <v>0.14719763999999999</v>
      </c>
      <c r="P19" s="145">
        <v>0</v>
      </c>
      <c r="Q19" s="145">
        <v>0</v>
      </c>
      <c r="R19" s="146"/>
      <c r="S19" s="146" t="s">
        <v>129</v>
      </c>
      <c r="T19" s="147" t="s">
        <v>129</v>
      </c>
      <c r="U19" s="132">
        <v>1.6</v>
      </c>
      <c r="V19" s="132">
        <v>6.0095999999999998</v>
      </c>
      <c r="W19" s="132"/>
      <c r="X19" s="132" t="s">
        <v>130</v>
      </c>
      <c r="Y19" s="132" t="s">
        <v>131</v>
      </c>
      <c r="Z19" s="126"/>
      <c r="AA19" s="126"/>
      <c r="AB19" s="126"/>
      <c r="AC19" s="126"/>
      <c r="AD19" s="126"/>
      <c r="AE19" s="126"/>
      <c r="AF19" s="126"/>
      <c r="AG19" s="126" t="s">
        <v>132</v>
      </c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</row>
    <row r="20" spans="1:60" outlineLevel="1" x14ac:dyDescent="0.2">
      <c r="A20" s="129"/>
      <c r="B20" s="130"/>
      <c r="C20" s="157" t="s">
        <v>372</v>
      </c>
      <c r="D20" s="133"/>
      <c r="E20" s="134">
        <v>2.956</v>
      </c>
      <c r="F20" s="132"/>
      <c r="G20" s="132"/>
      <c r="H20" s="132"/>
      <c r="I20" s="132"/>
      <c r="J20" s="132"/>
      <c r="K20" s="132"/>
      <c r="L20" s="132"/>
      <c r="M20" s="132"/>
      <c r="N20" s="131"/>
      <c r="O20" s="131"/>
      <c r="P20" s="131"/>
      <c r="Q20" s="131"/>
      <c r="R20" s="132"/>
      <c r="S20" s="132"/>
      <c r="T20" s="132"/>
      <c r="U20" s="132"/>
      <c r="V20" s="132"/>
      <c r="W20" s="132"/>
      <c r="X20" s="132"/>
      <c r="Y20" s="132"/>
      <c r="Z20" s="126"/>
      <c r="AA20" s="126"/>
      <c r="AB20" s="126"/>
      <c r="AC20" s="126"/>
      <c r="AD20" s="126"/>
      <c r="AE20" s="126"/>
      <c r="AF20" s="126"/>
      <c r="AG20" s="126" t="s">
        <v>134</v>
      </c>
      <c r="AH20" s="126">
        <v>0</v>
      </c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</row>
    <row r="21" spans="1:60" outlineLevel="2" x14ac:dyDescent="0.2">
      <c r="A21" s="129"/>
      <c r="B21" s="130"/>
      <c r="C21" s="157" t="s">
        <v>373</v>
      </c>
      <c r="D21" s="133"/>
      <c r="E21" s="134">
        <v>0.8</v>
      </c>
      <c r="F21" s="132"/>
      <c r="G21" s="132"/>
      <c r="H21" s="132"/>
      <c r="I21" s="132"/>
      <c r="J21" s="132"/>
      <c r="K21" s="132"/>
      <c r="L21" s="132"/>
      <c r="M21" s="132"/>
      <c r="N21" s="131"/>
      <c r="O21" s="131"/>
      <c r="P21" s="131"/>
      <c r="Q21" s="131"/>
      <c r="R21" s="132"/>
      <c r="S21" s="132"/>
      <c r="T21" s="132"/>
      <c r="U21" s="132"/>
      <c r="V21" s="132"/>
      <c r="W21" s="132"/>
      <c r="X21" s="132"/>
      <c r="Y21" s="132"/>
      <c r="Z21" s="126"/>
      <c r="AA21" s="126"/>
      <c r="AB21" s="126"/>
      <c r="AC21" s="126"/>
      <c r="AD21" s="126"/>
      <c r="AE21" s="126"/>
      <c r="AF21" s="126"/>
      <c r="AG21" s="126" t="s">
        <v>134</v>
      </c>
      <c r="AH21" s="126">
        <v>0</v>
      </c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</row>
    <row r="22" spans="1:60" x14ac:dyDescent="0.2">
      <c r="A22" s="142">
        <v>6</v>
      </c>
      <c r="B22" s="143" t="s">
        <v>374</v>
      </c>
      <c r="C22" s="156" t="s">
        <v>375</v>
      </c>
      <c r="D22" s="144" t="s">
        <v>128</v>
      </c>
      <c r="E22" s="145">
        <v>3.7559999999999998</v>
      </c>
      <c r="F22" s="146"/>
      <c r="G22" s="146">
        <f>E22*F22</f>
        <v>0</v>
      </c>
      <c r="H22" s="146">
        <v>0</v>
      </c>
      <c r="I22" s="146">
        <v>0</v>
      </c>
      <c r="J22" s="146">
        <v>187.5</v>
      </c>
      <c r="K22" s="146">
        <v>704.25</v>
      </c>
      <c r="L22" s="146">
        <v>21</v>
      </c>
      <c r="M22" s="146">
        <v>852.14250000000004</v>
      </c>
      <c r="N22" s="145">
        <v>0</v>
      </c>
      <c r="O22" s="145">
        <v>0</v>
      </c>
      <c r="P22" s="145">
        <v>0</v>
      </c>
      <c r="Q22" s="145">
        <v>0</v>
      </c>
      <c r="R22" s="146"/>
      <c r="S22" s="146" t="s">
        <v>129</v>
      </c>
      <c r="T22" s="147" t="s">
        <v>129</v>
      </c>
      <c r="U22" s="132">
        <v>0.32</v>
      </c>
      <c r="V22" s="132">
        <v>1.2019199999999999</v>
      </c>
      <c r="W22" s="132"/>
      <c r="X22" s="132" t="s">
        <v>130</v>
      </c>
      <c r="Y22" s="132" t="s">
        <v>131</v>
      </c>
      <c r="Z22" s="126"/>
      <c r="AA22" s="126"/>
      <c r="AB22" s="126"/>
      <c r="AC22" s="126"/>
      <c r="AD22" s="126"/>
      <c r="AE22" s="126"/>
      <c r="AF22" s="126"/>
      <c r="AG22" s="126" t="s">
        <v>132</v>
      </c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</row>
    <row r="23" spans="1:60" outlineLevel="1" x14ac:dyDescent="0.2">
      <c r="A23" s="129"/>
      <c r="B23" s="130"/>
      <c r="C23" s="216" t="s">
        <v>376</v>
      </c>
      <c r="D23" s="217"/>
      <c r="E23" s="217"/>
      <c r="F23" s="217"/>
      <c r="G23" s="217"/>
      <c r="H23" s="132"/>
      <c r="I23" s="132"/>
      <c r="J23" s="132"/>
      <c r="K23" s="132"/>
      <c r="L23" s="132"/>
      <c r="M23" s="132"/>
      <c r="N23" s="131"/>
      <c r="O23" s="131"/>
      <c r="P23" s="131"/>
      <c r="Q23" s="131"/>
      <c r="R23" s="132"/>
      <c r="S23" s="132"/>
      <c r="T23" s="132"/>
      <c r="U23" s="132"/>
      <c r="V23" s="132"/>
      <c r="W23" s="132"/>
      <c r="X23" s="132"/>
      <c r="Y23" s="132"/>
      <c r="Z23" s="126"/>
      <c r="AA23" s="126"/>
      <c r="AB23" s="126"/>
      <c r="AC23" s="126"/>
      <c r="AD23" s="126"/>
      <c r="AE23" s="126"/>
      <c r="AF23" s="126"/>
      <c r="AG23" s="126" t="s">
        <v>172</v>
      </c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</row>
    <row r="24" spans="1:60" outlineLevel="1" x14ac:dyDescent="0.2">
      <c r="A24" s="129"/>
      <c r="B24" s="130"/>
      <c r="C24" s="157" t="s">
        <v>372</v>
      </c>
      <c r="D24" s="133"/>
      <c r="E24" s="134">
        <v>2.956</v>
      </c>
      <c r="F24" s="132"/>
      <c r="G24" s="132"/>
      <c r="H24" s="132"/>
      <c r="I24" s="132"/>
      <c r="J24" s="132"/>
      <c r="K24" s="132"/>
      <c r="L24" s="132"/>
      <c r="M24" s="132"/>
      <c r="N24" s="131"/>
      <c r="O24" s="131"/>
      <c r="P24" s="131"/>
      <c r="Q24" s="131"/>
      <c r="R24" s="132"/>
      <c r="S24" s="132"/>
      <c r="T24" s="132"/>
      <c r="U24" s="132"/>
      <c r="V24" s="132"/>
      <c r="W24" s="132"/>
      <c r="X24" s="132"/>
      <c r="Y24" s="132"/>
      <c r="Z24" s="126"/>
      <c r="AA24" s="126"/>
      <c r="AB24" s="126"/>
      <c r="AC24" s="126"/>
      <c r="AD24" s="126"/>
      <c r="AE24" s="126"/>
      <c r="AF24" s="126"/>
      <c r="AG24" s="126" t="s">
        <v>134</v>
      </c>
      <c r="AH24" s="126">
        <v>0</v>
      </c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</row>
    <row r="25" spans="1:60" outlineLevel="2" x14ac:dyDescent="0.2">
      <c r="A25" s="129"/>
      <c r="B25" s="130"/>
      <c r="C25" s="157" t="s">
        <v>373</v>
      </c>
      <c r="D25" s="133"/>
      <c r="E25" s="134">
        <v>0.8</v>
      </c>
      <c r="F25" s="132"/>
      <c r="G25" s="132"/>
      <c r="H25" s="132"/>
      <c r="I25" s="132"/>
      <c r="J25" s="132"/>
      <c r="K25" s="132"/>
      <c r="L25" s="132"/>
      <c r="M25" s="132"/>
      <c r="N25" s="131"/>
      <c r="O25" s="131"/>
      <c r="P25" s="131"/>
      <c r="Q25" s="131"/>
      <c r="R25" s="132"/>
      <c r="S25" s="132"/>
      <c r="T25" s="132"/>
      <c r="U25" s="132"/>
      <c r="V25" s="132"/>
      <c r="W25" s="132"/>
      <c r="X25" s="132"/>
      <c r="Y25" s="132"/>
      <c r="Z25" s="126"/>
      <c r="AA25" s="126"/>
      <c r="AB25" s="126"/>
      <c r="AC25" s="126"/>
      <c r="AD25" s="126"/>
      <c r="AE25" s="126"/>
      <c r="AF25" s="126"/>
      <c r="AG25" s="126" t="s">
        <v>134</v>
      </c>
      <c r="AH25" s="126">
        <v>0</v>
      </c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</row>
    <row r="26" spans="1:60" ht="22.5" x14ac:dyDescent="0.2">
      <c r="A26" s="142">
        <v>7</v>
      </c>
      <c r="B26" s="143" t="s">
        <v>377</v>
      </c>
      <c r="C26" s="156" t="s">
        <v>378</v>
      </c>
      <c r="D26" s="144" t="s">
        <v>152</v>
      </c>
      <c r="E26" s="145">
        <v>0.18210000000000001</v>
      </c>
      <c r="F26" s="146"/>
      <c r="G26" s="146">
        <f>E26*F26</f>
        <v>0</v>
      </c>
      <c r="H26" s="146">
        <v>41029.4</v>
      </c>
      <c r="I26" s="146">
        <v>7471.4537400000008</v>
      </c>
      <c r="J26" s="146">
        <v>17810.599999999999</v>
      </c>
      <c r="K26" s="146">
        <v>3243.3102599999997</v>
      </c>
      <c r="L26" s="146">
        <v>21</v>
      </c>
      <c r="M26" s="146">
        <v>12964.8596</v>
      </c>
      <c r="N26" s="145">
        <v>1.0275300000000001</v>
      </c>
      <c r="O26" s="145">
        <v>0.18711321300000003</v>
      </c>
      <c r="P26" s="145">
        <v>0</v>
      </c>
      <c r="Q26" s="145">
        <v>0</v>
      </c>
      <c r="R26" s="146"/>
      <c r="S26" s="146" t="s">
        <v>129</v>
      </c>
      <c r="T26" s="147" t="s">
        <v>129</v>
      </c>
      <c r="U26" s="132">
        <v>23.530999999999999</v>
      </c>
      <c r="V26" s="132">
        <v>4.2849950999999997</v>
      </c>
      <c r="W26" s="132"/>
      <c r="X26" s="132" t="s">
        <v>130</v>
      </c>
      <c r="Y26" s="132" t="s">
        <v>131</v>
      </c>
      <c r="Z26" s="126"/>
      <c r="AA26" s="126"/>
      <c r="AB26" s="126"/>
      <c r="AC26" s="126"/>
      <c r="AD26" s="126"/>
      <c r="AE26" s="126"/>
      <c r="AF26" s="126"/>
      <c r="AG26" s="126" t="s">
        <v>132</v>
      </c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</row>
    <row r="27" spans="1:60" outlineLevel="1" x14ac:dyDescent="0.2">
      <c r="A27" s="129"/>
      <c r="B27" s="130"/>
      <c r="C27" s="157" t="s">
        <v>379</v>
      </c>
      <c r="D27" s="133"/>
      <c r="E27" s="134">
        <v>0.18210000000000001</v>
      </c>
      <c r="F27" s="132"/>
      <c r="G27" s="132"/>
      <c r="H27" s="132"/>
      <c r="I27" s="132"/>
      <c r="J27" s="132"/>
      <c r="K27" s="132"/>
      <c r="L27" s="132"/>
      <c r="M27" s="132"/>
      <c r="N27" s="131"/>
      <c r="O27" s="131"/>
      <c r="P27" s="131"/>
      <c r="Q27" s="131"/>
      <c r="R27" s="132"/>
      <c r="S27" s="132"/>
      <c r="T27" s="132"/>
      <c r="U27" s="132"/>
      <c r="V27" s="132"/>
      <c r="W27" s="132"/>
      <c r="X27" s="132"/>
      <c r="Y27" s="132"/>
      <c r="Z27" s="126"/>
      <c r="AA27" s="126"/>
      <c r="AB27" s="126"/>
      <c r="AC27" s="126"/>
      <c r="AD27" s="126"/>
      <c r="AE27" s="126"/>
      <c r="AF27" s="126"/>
      <c r="AG27" s="126" t="s">
        <v>134</v>
      </c>
      <c r="AH27" s="126">
        <v>0</v>
      </c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</row>
    <row r="28" spans="1:60" x14ac:dyDescent="0.2">
      <c r="A28" s="142">
        <v>8</v>
      </c>
      <c r="B28" s="143" t="s">
        <v>380</v>
      </c>
      <c r="C28" s="156" t="s">
        <v>381</v>
      </c>
      <c r="D28" s="144" t="s">
        <v>128</v>
      </c>
      <c r="E28" s="145">
        <v>22.763000000000002</v>
      </c>
      <c r="F28" s="146"/>
      <c r="G28" s="146">
        <f>E28*F28</f>
        <v>0</v>
      </c>
      <c r="H28" s="146">
        <v>215.97</v>
      </c>
      <c r="I28" s="146">
        <v>4916.1251099999999</v>
      </c>
      <c r="J28" s="146">
        <v>41.53</v>
      </c>
      <c r="K28" s="146">
        <v>945.34739000000013</v>
      </c>
      <c r="L28" s="146">
        <v>21</v>
      </c>
      <c r="M28" s="146">
        <v>7092.3787000000002</v>
      </c>
      <c r="N28" s="145">
        <v>0.46</v>
      </c>
      <c r="O28" s="145">
        <v>10.470980000000001</v>
      </c>
      <c r="P28" s="145">
        <v>0</v>
      </c>
      <c r="Q28" s="145">
        <v>0</v>
      </c>
      <c r="R28" s="146"/>
      <c r="S28" s="146" t="s">
        <v>129</v>
      </c>
      <c r="T28" s="147" t="s">
        <v>129</v>
      </c>
      <c r="U28" s="132">
        <v>2.9000000000000001E-2</v>
      </c>
      <c r="V28" s="132">
        <v>0.66012700000000013</v>
      </c>
      <c r="W28" s="132"/>
      <c r="X28" s="132" t="s">
        <v>130</v>
      </c>
      <c r="Y28" s="132" t="s">
        <v>131</v>
      </c>
      <c r="Z28" s="126"/>
      <c r="AA28" s="126"/>
      <c r="AB28" s="126"/>
      <c r="AC28" s="126"/>
      <c r="AD28" s="126"/>
      <c r="AE28" s="126"/>
      <c r="AF28" s="126"/>
      <c r="AG28" s="126" t="s">
        <v>132</v>
      </c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</row>
    <row r="29" spans="1:60" outlineLevel="1" x14ac:dyDescent="0.2">
      <c r="A29" s="129"/>
      <c r="B29" s="130"/>
      <c r="C29" s="157" t="s">
        <v>382</v>
      </c>
      <c r="D29" s="133"/>
      <c r="E29" s="134">
        <v>22.763000000000002</v>
      </c>
      <c r="F29" s="132"/>
      <c r="G29" s="132"/>
      <c r="H29" s="132"/>
      <c r="I29" s="132"/>
      <c r="J29" s="132"/>
      <c r="K29" s="132"/>
      <c r="L29" s="132"/>
      <c r="M29" s="132"/>
      <c r="N29" s="131"/>
      <c r="O29" s="131"/>
      <c r="P29" s="131"/>
      <c r="Q29" s="131"/>
      <c r="R29" s="132"/>
      <c r="S29" s="132"/>
      <c r="T29" s="132"/>
      <c r="U29" s="132"/>
      <c r="V29" s="132"/>
      <c r="W29" s="132"/>
      <c r="X29" s="132"/>
      <c r="Y29" s="132"/>
      <c r="Z29" s="126"/>
      <c r="AA29" s="126"/>
      <c r="AB29" s="126"/>
      <c r="AC29" s="126"/>
      <c r="AD29" s="126"/>
      <c r="AE29" s="126"/>
      <c r="AF29" s="126"/>
      <c r="AG29" s="126" t="s">
        <v>134</v>
      </c>
      <c r="AH29" s="126">
        <v>0</v>
      </c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</row>
    <row r="30" spans="1:60" x14ac:dyDescent="0.2">
      <c r="A30" s="136" t="s">
        <v>124</v>
      </c>
      <c r="B30" s="137" t="s">
        <v>76</v>
      </c>
      <c r="C30" s="155" t="s">
        <v>77</v>
      </c>
      <c r="D30" s="138"/>
      <c r="E30" s="139"/>
      <c r="F30" s="140"/>
      <c r="G30" s="140">
        <f>G31+G34+G38+G42+G45+G46+G47+G48+G50</f>
        <v>0</v>
      </c>
      <c r="H30" s="140"/>
      <c r="I30" s="140">
        <v>71211.78</v>
      </c>
      <c r="J30" s="140"/>
      <c r="K30" s="140">
        <v>73883.570000000007</v>
      </c>
      <c r="L30" s="140"/>
      <c r="M30" s="140"/>
      <c r="N30" s="139"/>
      <c r="O30" s="139"/>
      <c r="P30" s="139"/>
      <c r="Q30" s="139"/>
      <c r="R30" s="140"/>
      <c r="S30" s="140"/>
      <c r="T30" s="141"/>
      <c r="U30" s="135"/>
      <c r="V30" s="135"/>
      <c r="W30" s="135"/>
      <c r="X30" s="135"/>
      <c r="Y30" s="135"/>
      <c r="AG30" t="s">
        <v>125</v>
      </c>
    </row>
    <row r="31" spans="1:60" ht="22.5" x14ac:dyDescent="0.2">
      <c r="A31" s="142">
        <v>9</v>
      </c>
      <c r="B31" s="143" t="s">
        <v>383</v>
      </c>
      <c r="C31" s="156" t="s">
        <v>384</v>
      </c>
      <c r="D31" s="144" t="s">
        <v>152</v>
      </c>
      <c r="E31" s="145">
        <v>0.53578000000000003</v>
      </c>
      <c r="F31" s="146"/>
      <c r="G31" s="146">
        <f>E31*F31</f>
        <v>0</v>
      </c>
      <c r="H31" s="146">
        <v>40890.879999999997</v>
      </c>
      <c r="I31" s="146">
        <v>21908.515686399998</v>
      </c>
      <c r="J31" s="146">
        <v>21629.119999999999</v>
      </c>
      <c r="K31" s="146">
        <v>11588.449913599999</v>
      </c>
      <c r="L31" s="146">
        <v>21</v>
      </c>
      <c r="M31" s="146">
        <v>40531.333700000003</v>
      </c>
      <c r="N31" s="145">
        <v>1.0219100000000001</v>
      </c>
      <c r="O31" s="145">
        <v>0.5475189398000001</v>
      </c>
      <c r="P31" s="145">
        <v>0</v>
      </c>
      <c r="Q31" s="145">
        <v>0</v>
      </c>
      <c r="R31" s="146"/>
      <c r="S31" s="146" t="s">
        <v>129</v>
      </c>
      <c r="T31" s="147" t="s">
        <v>129</v>
      </c>
      <c r="U31" s="132">
        <v>29.292000000000002</v>
      </c>
      <c r="V31" s="132">
        <v>15.694067760000001</v>
      </c>
      <c r="W31" s="132"/>
      <c r="X31" s="132" t="s">
        <v>130</v>
      </c>
      <c r="Y31" s="132" t="s">
        <v>131</v>
      </c>
      <c r="Z31" s="126"/>
      <c r="AA31" s="126"/>
      <c r="AB31" s="126"/>
      <c r="AC31" s="126"/>
      <c r="AD31" s="126"/>
      <c r="AE31" s="126"/>
      <c r="AF31" s="126"/>
      <c r="AG31" s="126" t="s">
        <v>132</v>
      </c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</row>
    <row r="32" spans="1:60" outlineLevel="1" x14ac:dyDescent="0.2">
      <c r="A32" s="129"/>
      <c r="B32" s="130"/>
      <c r="C32" s="157" t="s">
        <v>385</v>
      </c>
      <c r="D32" s="133"/>
      <c r="E32" s="134">
        <v>0.51417999999999997</v>
      </c>
      <c r="F32" s="132"/>
      <c r="G32" s="132"/>
      <c r="H32" s="132"/>
      <c r="I32" s="132"/>
      <c r="J32" s="132"/>
      <c r="K32" s="132"/>
      <c r="L32" s="132"/>
      <c r="M32" s="132"/>
      <c r="N32" s="131"/>
      <c r="O32" s="131"/>
      <c r="P32" s="131"/>
      <c r="Q32" s="131"/>
      <c r="R32" s="132"/>
      <c r="S32" s="132"/>
      <c r="T32" s="132"/>
      <c r="U32" s="132"/>
      <c r="V32" s="132"/>
      <c r="W32" s="132"/>
      <c r="X32" s="132"/>
      <c r="Y32" s="132"/>
      <c r="Z32" s="126"/>
      <c r="AA32" s="126"/>
      <c r="AB32" s="126"/>
      <c r="AC32" s="126"/>
      <c r="AD32" s="126"/>
      <c r="AE32" s="126"/>
      <c r="AF32" s="126"/>
      <c r="AG32" s="126" t="s">
        <v>134</v>
      </c>
      <c r="AH32" s="126">
        <v>0</v>
      </c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</row>
    <row r="33" spans="1:60" outlineLevel="2" x14ac:dyDescent="0.2">
      <c r="A33" s="129"/>
      <c r="B33" s="130"/>
      <c r="C33" s="157" t="s">
        <v>386</v>
      </c>
      <c r="D33" s="133"/>
      <c r="E33" s="134">
        <v>2.1600000000000001E-2</v>
      </c>
      <c r="F33" s="132"/>
      <c r="G33" s="132"/>
      <c r="H33" s="132"/>
      <c r="I33" s="132"/>
      <c r="J33" s="132"/>
      <c r="K33" s="132"/>
      <c r="L33" s="132"/>
      <c r="M33" s="132"/>
      <c r="N33" s="131"/>
      <c r="O33" s="131"/>
      <c r="P33" s="131"/>
      <c r="Q33" s="131"/>
      <c r="R33" s="132"/>
      <c r="S33" s="132"/>
      <c r="T33" s="132"/>
      <c r="U33" s="132"/>
      <c r="V33" s="132"/>
      <c r="W33" s="132"/>
      <c r="X33" s="132"/>
      <c r="Y33" s="132"/>
      <c r="Z33" s="126"/>
      <c r="AA33" s="126"/>
      <c r="AB33" s="126"/>
      <c r="AC33" s="126"/>
      <c r="AD33" s="126"/>
      <c r="AE33" s="126"/>
      <c r="AF33" s="126"/>
      <c r="AG33" s="126" t="s">
        <v>134</v>
      </c>
      <c r="AH33" s="126">
        <v>0</v>
      </c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</row>
    <row r="34" spans="1:60" x14ac:dyDescent="0.2">
      <c r="A34" s="142">
        <v>10</v>
      </c>
      <c r="B34" s="143" t="s">
        <v>387</v>
      </c>
      <c r="C34" s="156" t="s">
        <v>388</v>
      </c>
      <c r="D34" s="144" t="s">
        <v>128</v>
      </c>
      <c r="E34" s="145">
        <v>51.227200000000003</v>
      </c>
      <c r="F34" s="146"/>
      <c r="G34" s="146">
        <f>E34*F34</f>
        <v>0</v>
      </c>
      <c r="H34" s="146">
        <v>261.63</v>
      </c>
      <c r="I34" s="146">
        <v>13402.572336000001</v>
      </c>
      <c r="J34" s="146">
        <v>548.37</v>
      </c>
      <c r="K34" s="146">
        <v>28091.459664000002</v>
      </c>
      <c r="L34" s="146">
        <v>21</v>
      </c>
      <c r="M34" s="146">
        <v>50207.776299999998</v>
      </c>
      <c r="N34" s="145">
        <v>3.9309999999999998E-2</v>
      </c>
      <c r="O34" s="145">
        <v>2.0137412320000001</v>
      </c>
      <c r="P34" s="145">
        <v>0</v>
      </c>
      <c r="Q34" s="145">
        <v>0</v>
      </c>
      <c r="R34" s="146"/>
      <c r="S34" s="146" t="s">
        <v>129</v>
      </c>
      <c r="T34" s="147" t="s">
        <v>129</v>
      </c>
      <c r="U34" s="132">
        <v>0.65</v>
      </c>
      <c r="V34" s="132">
        <v>33.297680000000007</v>
      </c>
      <c r="W34" s="132"/>
      <c r="X34" s="132" t="s">
        <v>130</v>
      </c>
      <c r="Y34" s="132" t="s">
        <v>131</v>
      </c>
      <c r="Z34" s="126"/>
      <c r="AA34" s="126"/>
      <c r="AB34" s="126"/>
      <c r="AC34" s="126"/>
      <c r="AD34" s="126"/>
      <c r="AE34" s="126"/>
      <c r="AF34" s="126"/>
      <c r="AG34" s="126" t="s">
        <v>132</v>
      </c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</row>
    <row r="35" spans="1:60" outlineLevel="1" x14ac:dyDescent="0.2">
      <c r="A35" s="129"/>
      <c r="B35" s="130"/>
      <c r="C35" s="157" t="s">
        <v>389</v>
      </c>
      <c r="D35" s="133"/>
      <c r="E35" s="134">
        <v>27.627199999999998</v>
      </c>
      <c r="F35" s="132"/>
      <c r="G35" s="132"/>
      <c r="H35" s="132"/>
      <c r="I35" s="132"/>
      <c r="J35" s="132"/>
      <c r="K35" s="132"/>
      <c r="L35" s="132"/>
      <c r="M35" s="132"/>
      <c r="N35" s="131"/>
      <c r="O35" s="131"/>
      <c r="P35" s="131"/>
      <c r="Q35" s="131"/>
      <c r="R35" s="132"/>
      <c r="S35" s="132"/>
      <c r="T35" s="132"/>
      <c r="U35" s="132"/>
      <c r="V35" s="132"/>
      <c r="W35" s="132"/>
      <c r="X35" s="132"/>
      <c r="Y35" s="132"/>
      <c r="Z35" s="126"/>
      <c r="AA35" s="126"/>
      <c r="AB35" s="126"/>
      <c r="AC35" s="126"/>
      <c r="AD35" s="126"/>
      <c r="AE35" s="126"/>
      <c r="AF35" s="126"/>
      <c r="AG35" s="126" t="s">
        <v>134</v>
      </c>
      <c r="AH35" s="126">
        <v>0</v>
      </c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/>
      <c r="BG35" s="126"/>
      <c r="BH35" s="126"/>
    </row>
    <row r="36" spans="1:60" outlineLevel="2" x14ac:dyDescent="0.2">
      <c r="A36" s="129"/>
      <c r="B36" s="130"/>
      <c r="C36" s="157" t="s">
        <v>390</v>
      </c>
      <c r="D36" s="133"/>
      <c r="E36" s="134">
        <v>19.760000000000002</v>
      </c>
      <c r="F36" s="132"/>
      <c r="G36" s="132"/>
      <c r="H36" s="132"/>
      <c r="I36" s="132"/>
      <c r="J36" s="132"/>
      <c r="K36" s="132"/>
      <c r="L36" s="132"/>
      <c r="M36" s="132"/>
      <c r="N36" s="131"/>
      <c r="O36" s="131"/>
      <c r="P36" s="131"/>
      <c r="Q36" s="131"/>
      <c r="R36" s="132"/>
      <c r="S36" s="132"/>
      <c r="T36" s="132"/>
      <c r="U36" s="132"/>
      <c r="V36" s="132"/>
      <c r="W36" s="132"/>
      <c r="X36" s="132"/>
      <c r="Y36" s="132"/>
      <c r="Z36" s="126"/>
      <c r="AA36" s="126"/>
      <c r="AB36" s="126"/>
      <c r="AC36" s="126"/>
      <c r="AD36" s="126"/>
      <c r="AE36" s="126"/>
      <c r="AF36" s="126"/>
      <c r="AG36" s="126" t="s">
        <v>134</v>
      </c>
      <c r="AH36" s="126">
        <v>0</v>
      </c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6"/>
      <c r="BE36" s="126"/>
      <c r="BF36" s="126"/>
      <c r="BG36" s="126"/>
      <c r="BH36" s="126"/>
    </row>
    <row r="37" spans="1:60" outlineLevel="2" x14ac:dyDescent="0.2">
      <c r="A37" s="129"/>
      <c r="B37" s="130"/>
      <c r="C37" s="157" t="s">
        <v>391</v>
      </c>
      <c r="D37" s="133"/>
      <c r="E37" s="134">
        <v>3.84</v>
      </c>
      <c r="F37" s="132"/>
      <c r="G37" s="132"/>
      <c r="H37" s="132"/>
      <c r="I37" s="132"/>
      <c r="J37" s="132"/>
      <c r="K37" s="132"/>
      <c r="L37" s="132"/>
      <c r="M37" s="132"/>
      <c r="N37" s="131"/>
      <c r="O37" s="131"/>
      <c r="P37" s="131"/>
      <c r="Q37" s="131"/>
      <c r="R37" s="132"/>
      <c r="S37" s="132"/>
      <c r="T37" s="132"/>
      <c r="U37" s="132"/>
      <c r="V37" s="132"/>
      <c r="W37" s="132"/>
      <c r="X37" s="132"/>
      <c r="Y37" s="132"/>
      <c r="Z37" s="126"/>
      <c r="AA37" s="126"/>
      <c r="AB37" s="126"/>
      <c r="AC37" s="126"/>
      <c r="AD37" s="126"/>
      <c r="AE37" s="126"/>
      <c r="AF37" s="126"/>
      <c r="AG37" s="126" t="s">
        <v>134</v>
      </c>
      <c r="AH37" s="126">
        <v>0</v>
      </c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</row>
    <row r="38" spans="1:60" ht="22.5" x14ac:dyDescent="0.2">
      <c r="A38" s="142">
        <v>11</v>
      </c>
      <c r="B38" s="143" t="s">
        <v>392</v>
      </c>
      <c r="C38" s="156" t="s">
        <v>393</v>
      </c>
      <c r="D38" s="144" t="s">
        <v>128</v>
      </c>
      <c r="E38" s="145">
        <v>51.227200000000003</v>
      </c>
      <c r="F38" s="146"/>
      <c r="G38" s="146">
        <f>E38*F38</f>
        <v>0</v>
      </c>
      <c r="H38" s="146">
        <v>0</v>
      </c>
      <c r="I38" s="146">
        <v>0</v>
      </c>
      <c r="J38" s="146">
        <v>365</v>
      </c>
      <c r="K38" s="146">
        <v>18697.928</v>
      </c>
      <c r="L38" s="146">
        <v>21</v>
      </c>
      <c r="M38" s="146">
        <v>22624.495299999999</v>
      </c>
      <c r="N38" s="145">
        <v>0</v>
      </c>
      <c r="O38" s="145">
        <v>0</v>
      </c>
      <c r="P38" s="145">
        <v>0</v>
      </c>
      <c r="Q38" s="145">
        <v>0</v>
      </c>
      <c r="R38" s="146"/>
      <c r="S38" s="146" t="s">
        <v>129</v>
      </c>
      <c r="T38" s="147" t="s">
        <v>129</v>
      </c>
      <c r="U38" s="132">
        <v>0.35</v>
      </c>
      <c r="V38" s="132">
        <v>17.92952</v>
      </c>
      <c r="W38" s="132"/>
      <c r="X38" s="132" t="s">
        <v>130</v>
      </c>
      <c r="Y38" s="132" t="s">
        <v>131</v>
      </c>
      <c r="Z38" s="126"/>
      <c r="AA38" s="126"/>
      <c r="AB38" s="126"/>
      <c r="AC38" s="126"/>
      <c r="AD38" s="126"/>
      <c r="AE38" s="126"/>
      <c r="AF38" s="126"/>
      <c r="AG38" s="126" t="s">
        <v>132</v>
      </c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/>
      <c r="BG38" s="126"/>
      <c r="BH38" s="126"/>
    </row>
    <row r="39" spans="1:60" outlineLevel="1" x14ac:dyDescent="0.2">
      <c r="A39" s="129"/>
      <c r="B39" s="130"/>
      <c r="C39" s="157" t="s">
        <v>389</v>
      </c>
      <c r="D39" s="133"/>
      <c r="E39" s="134">
        <v>27.627199999999998</v>
      </c>
      <c r="F39" s="132"/>
      <c r="G39" s="132"/>
      <c r="H39" s="132"/>
      <c r="I39" s="132"/>
      <c r="J39" s="132"/>
      <c r="K39" s="132"/>
      <c r="L39" s="132"/>
      <c r="M39" s="132"/>
      <c r="N39" s="131"/>
      <c r="O39" s="131"/>
      <c r="P39" s="131"/>
      <c r="Q39" s="131"/>
      <c r="R39" s="132"/>
      <c r="S39" s="132"/>
      <c r="T39" s="132"/>
      <c r="U39" s="132"/>
      <c r="V39" s="132"/>
      <c r="W39" s="132"/>
      <c r="X39" s="132"/>
      <c r="Y39" s="132"/>
      <c r="Z39" s="126"/>
      <c r="AA39" s="126"/>
      <c r="AB39" s="126"/>
      <c r="AC39" s="126"/>
      <c r="AD39" s="126"/>
      <c r="AE39" s="126"/>
      <c r="AF39" s="126"/>
      <c r="AG39" s="126" t="s">
        <v>134</v>
      </c>
      <c r="AH39" s="126">
        <v>0</v>
      </c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6"/>
      <c r="BF39" s="126"/>
      <c r="BG39" s="126"/>
      <c r="BH39" s="126"/>
    </row>
    <row r="40" spans="1:60" outlineLevel="2" x14ac:dyDescent="0.2">
      <c r="A40" s="129"/>
      <c r="B40" s="130"/>
      <c r="C40" s="157" t="s">
        <v>390</v>
      </c>
      <c r="D40" s="133"/>
      <c r="E40" s="134">
        <v>19.760000000000002</v>
      </c>
      <c r="F40" s="132"/>
      <c r="G40" s="132"/>
      <c r="H40" s="132"/>
      <c r="I40" s="132"/>
      <c r="J40" s="132"/>
      <c r="K40" s="132"/>
      <c r="L40" s="132"/>
      <c r="M40" s="132"/>
      <c r="N40" s="131"/>
      <c r="O40" s="131"/>
      <c r="P40" s="131"/>
      <c r="Q40" s="131"/>
      <c r="R40" s="132"/>
      <c r="S40" s="132"/>
      <c r="T40" s="132"/>
      <c r="U40" s="132"/>
      <c r="V40" s="132"/>
      <c r="W40" s="132"/>
      <c r="X40" s="132"/>
      <c r="Y40" s="132"/>
      <c r="Z40" s="126"/>
      <c r="AA40" s="126"/>
      <c r="AB40" s="126"/>
      <c r="AC40" s="126"/>
      <c r="AD40" s="126"/>
      <c r="AE40" s="126"/>
      <c r="AF40" s="126"/>
      <c r="AG40" s="126" t="s">
        <v>134</v>
      </c>
      <c r="AH40" s="126">
        <v>0</v>
      </c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6"/>
      <c r="BE40" s="126"/>
      <c r="BF40" s="126"/>
      <c r="BG40" s="126"/>
      <c r="BH40" s="126"/>
    </row>
    <row r="41" spans="1:60" outlineLevel="2" x14ac:dyDescent="0.2">
      <c r="A41" s="129"/>
      <c r="B41" s="130"/>
      <c r="C41" s="157" t="s">
        <v>391</v>
      </c>
      <c r="D41" s="133"/>
      <c r="E41" s="134">
        <v>3.84</v>
      </c>
      <c r="F41" s="132"/>
      <c r="G41" s="132"/>
      <c r="H41" s="132"/>
      <c r="I41" s="132"/>
      <c r="J41" s="132"/>
      <c r="K41" s="132"/>
      <c r="L41" s="132"/>
      <c r="M41" s="132"/>
      <c r="N41" s="131"/>
      <c r="O41" s="131"/>
      <c r="P41" s="131"/>
      <c r="Q41" s="131"/>
      <c r="R41" s="132"/>
      <c r="S41" s="132"/>
      <c r="T41" s="132"/>
      <c r="U41" s="132"/>
      <c r="V41" s="132"/>
      <c r="W41" s="132"/>
      <c r="X41" s="132"/>
      <c r="Y41" s="132"/>
      <c r="Z41" s="126"/>
      <c r="AA41" s="126"/>
      <c r="AB41" s="126"/>
      <c r="AC41" s="126"/>
      <c r="AD41" s="126"/>
      <c r="AE41" s="126"/>
      <c r="AF41" s="126"/>
      <c r="AG41" s="126" t="s">
        <v>134</v>
      </c>
      <c r="AH41" s="126">
        <v>0</v>
      </c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</row>
    <row r="42" spans="1:60" ht="22.5" x14ac:dyDescent="0.2">
      <c r="A42" s="142">
        <v>12</v>
      </c>
      <c r="B42" s="143" t="s">
        <v>394</v>
      </c>
      <c r="C42" s="156" t="s">
        <v>395</v>
      </c>
      <c r="D42" s="144" t="s">
        <v>138</v>
      </c>
      <c r="E42" s="145">
        <v>4.4648000000000003</v>
      </c>
      <c r="F42" s="146"/>
      <c r="G42" s="146">
        <f>E42*F42</f>
        <v>0</v>
      </c>
      <c r="H42" s="146">
        <v>4173.18</v>
      </c>
      <c r="I42" s="146">
        <v>18632.414064000004</v>
      </c>
      <c r="J42" s="146">
        <v>1851.82</v>
      </c>
      <c r="K42" s="146">
        <v>8268.0059359999996</v>
      </c>
      <c r="L42" s="146">
        <v>21</v>
      </c>
      <c r="M42" s="146">
        <v>32549.508199999997</v>
      </c>
      <c r="N42" s="145">
        <v>2.60162</v>
      </c>
      <c r="O42" s="145">
        <v>11.615712976000001</v>
      </c>
      <c r="P42" s="145">
        <v>0</v>
      </c>
      <c r="Q42" s="145">
        <v>0</v>
      </c>
      <c r="R42" s="146"/>
      <c r="S42" s="146" t="s">
        <v>129</v>
      </c>
      <c r="T42" s="147" t="s">
        <v>129</v>
      </c>
      <c r="U42" s="132">
        <v>3.29</v>
      </c>
      <c r="V42" s="132">
        <v>14.689192000000002</v>
      </c>
      <c r="W42" s="132"/>
      <c r="X42" s="132" t="s">
        <v>130</v>
      </c>
      <c r="Y42" s="132" t="s">
        <v>131</v>
      </c>
      <c r="Z42" s="126"/>
      <c r="AA42" s="126"/>
      <c r="AB42" s="126"/>
      <c r="AC42" s="126"/>
      <c r="AD42" s="126"/>
      <c r="AE42" s="126"/>
      <c r="AF42" s="126"/>
      <c r="AG42" s="126" t="s">
        <v>132</v>
      </c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26"/>
      <c r="BF42" s="126"/>
      <c r="BG42" s="126"/>
      <c r="BH42" s="126"/>
    </row>
    <row r="43" spans="1:60" outlineLevel="1" x14ac:dyDescent="0.2">
      <c r="A43" s="129"/>
      <c r="B43" s="130"/>
      <c r="C43" s="157" t="s">
        <v>396</v>
      </c>
      <c r="D43" s="133"/>
      <c r="E43" s="134">
        <v>4.2847999999999997</v>
      </c>
      <c r="F43" s="132"/>
      <c r="G43" s="132"/>
      <c r="H43" s="132"/>
      <c r="I43" s="132"/>
      <c r="J43" s="132"/>
      <c r="K43" s="132"/>
      <c r="L43" s="132"/>
      <c r="M43" s="132"/>
      <c r="N43" s="131"/>
      <c r="O43" s="131"/>
      <c r="P43" s="131"/>
      <c r="Q43" s="131"/>
      <c r="R43" s="132"/>
      <c r="S43" s="132"/>
      <c r="T43" s="132"/>
      <c r="U43" s="132"/>
      <c r="V43" s="132"/>
      <c r="W43" s="132"/>
      <c r="X43" s="132"/>
      <c r="Y43" s="132"/>
      <c r="Z43" s="126"/>
      <c r="AA43" s="126"/>
      <c r="AB43" s="126"/>
      <c r="AC43" s="126"/>
      <c r="AD43" s="126"/>
      <c r="AE43" s="126"/>
      <c r="AF43" s="126"/>
      <c r="AG43" s="126" t="s">
        <v>134</v>
      </c>
      <c r="AH43" s="126">
        <v>0</v>
      </c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/>
      <c r="BG43" s="126"/>
      <c r="BH43" s="126"/>
    </row>
    <row r="44" spans="1:60" outlineLevel="2" x14ac:dyDescent="0.2">
      <c r="A44" s="129"/>
      <c r="B44" s="130"/>
      <c r="C44" s="157" t="s">
        <v>397</v>
      </c>
      <c r="D44" s="133"/>
      <c r="E44" s="134">
        <v>0.18</v>
      </c>
      <c r="F44" s="132"/>
      <c r="G44" s="132"/>
      <c r="H44" s="132"/>
      <c r="I44" s="132"/>
      <c r="J44" s="132"/>
      <c r="K44" s="132"/>
      <c r="L44" s="132"/>
      <c r="M44" s="132"/>
      <c r="N44" s="131"/>
      <c r="O44" s="131"/>
      <c r="P44" s="131"/>
      <c r="Q44" s="131"/>
      <c r="R44" s="132"/>
      <c r="S44" s="132"/>
      <c r="T44" s="132"/>
      <c r="U44" s="132"/>
      <c r="V44" s="132"/>
      <c r="W44" s="132"/>
      <c r="X44" s="132"/>
      <c r="Y44" s="132"/>
      <c r="Z44" s="126"/>
      <c r="AA44" s="126"/>
      <c r="AB44" s="126"/>
      <c r="AC44" s="126"/>
      <c r="AD44" s="126"/>
      <c r="AE44" s="126"/>
      <c r="AF44" s="126"/>
      <c r="AG44" s="126" t="s">
        <v>134</v>
      </c>
      <c r="AH44" s="126">
        <v>0</v>
      </c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</row>
    <row r="45" spans="1:60" x14ac:dyDescent="0.2">
      <c r="A45" s="148">
        <v>13</v>
      </c>
      <c r="B45" s="149" t="s">
        <v>398</v>
      </c>
      <c r="C45" s="158" t="s">
        <v>399</v>
      </c>
      <c r="D45" s="150" t="s">
        <v>190</v>
      </c>
      <c r="E45" s="151">
        <v>2</v>
      </c>
      <c r="F45" s="152"/>
      <c r="G45" s="146">
        <f t="shared" ref="G45:G48" si="0">E45*F45</f>
        <v>0</v>
      </c>
      <c r="H45" s="152">
        <v>9.14</v>
      </c>
      <c r="I45" s="152">
        <v>18.28</v>
      </c>
      <c r="J45" s="152">
        <v>1173.8599999999999</v>
      </c>
      <c r="K45" s="152">
        <v>2347.7199999999998</v>
      </c>
      <c r="L45" s="152">
        <v>21</v>
      </c>
      <c r="M45" s="152">
        <v>2862.86</v>
      </c>
      <c r="N45" s="151">
        <v>7.0200000000000002E-3</v>
      </c>
      <c r="O45" s="151">
        <v>1.404E-2</v>
      </c>
      <c r="P45" s="151">
        <v>0</v>
      </c>
      <c r="Q45" s="151">
        <v>0</v>
      </c>
      <c r="R45" s="152"/>
      <c r="S45" s="152" t="s">
        <v>129</v>
      </c>
      <c r="T45" s="153" t="s">
        <v>129</v>
      </c>
      <c r="U45" s="132">
        <v>1.3140000000000001</v>
      </c>
      <c r="V45" s="132">
        <v>2.6280000000000001</v>
      </c>
      <c r="W45" s="132"/>
      <c r="X45" s="132" t="s">
        <v>130</v>
      </c>
      <c r="Y45" s="132" t="s">
        <v>131</v>
      </c>
      <c r="Z45" s="126"/>
      <c r="AA45" s="126"/>
      <c r="AB45" s="126"/>
      <c r="AC45" s="126"/>
      <c r="AD45" s="126"/>
      <c r="AE45" s="126"/>
      <c r="AF45" s="126"/>
      <c r="AG45" s="126" t="s">
        <v>132</v>
      </c>
      <c r="AH45" s="126"/>
      <c r="AI45" s="126"/>
      <c r="AJ45" s="126"/>
      <c r="AK45" s="126"/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  <c r="AX45" s="126"/>
      <c r="AY45" s="126"/>
      <c r="AZ45" s="126"/>
      <c r="BA45" s="126"/>
      <c r="BB45" s="126"/>
      <c r="BC45" s="126"/>
      <c r="BD45" s="126"/>
      <c r="BE45" s="126"/>
      <c r="BF45" s="126"/>
      <c r="BG45" s="126"/>
      <c r="BH45" s="126"/>
    </row>
    <row r="46" spans="1:60" ht="22.5" x14ac:dyDescent="0.2">
      <c r="A46" s="148">
        <v>14</v>
      </c>
      <c r="B46" s="149" t="s">
        <v>400</v>
      </c>
      <c r="C46" s="158" t="s">
        <v>401</v>
      </c>
      <c r="D46" s="150" t="s">
        <v>402</v>
      </c>
      <c r="E46" s="151">
        <v>7</v>
      </c>
      <c r="F46" s="152"/>
      <c r="G46" s="146">
        <f t="shared" si="0"/>
        <v>0</v>
      </c>
      <c r="H46" s="152">
        <v>0</v>
      </c>
      <c r="I46" s="152">
        <v>0</v>
      </c>
      <c r="J46" s="152">
        <v>200</v>
      </c>
      <c r="K46" s="152">
        <v>1400</v>
      </c>
      <c r="L46" s="152">
        <v>21</v>
      </c>
      <c r="M46" s="152">
        <v>1694</v>
      </c>
      <c r="N46" s="151">
        <v>2E-3</v>
      </c>
      <c r="O46" s="151">
        <v>1.4E-2</v>
      </c>
      <c r="P46" s="151">
        <v>0</v>
      </c>
      <c r="Q46" s="151">
        <v>0</v>
      </c>
      <c r="R46" s="152"/>
      <c r="S46" s="152" t="s">
        <v>191</v>
      </c>
      <c r="T46" s="153" t="s">
        <v>183</v>
      </c>
      <c r="U46" s="132">
        <v>0</v>
      </c>
      <c r="V46" s="132">
        <v>0</v>
      </c>
      <c r="W46" s="132"/>
      <c r="X46" s="132" t="s">
        <v>130</v>
      </c>
      <c r="Y46" s="132" t="s">
        <v>131</v>
      </c>
      <c r="Z46" s="126"/>
      <c r="AA46" s="126"/>
      <c r="AB46" s="126"/>
      <c r="AC46" s="126"/>
      <c r="AD46" s="126"/>
      <c r="AE46" s="126"/>
      <c r="AF46" s="126"/>
      <c r="AG46" s="126" t="s">
        <v>132</v>
      </c>
      <c r="AH46" s="126"/>
      <c r="AI46" s="126"/>
      <c r="AJ46" s="126"/>
      <c r="AK46" s="126"/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  <c r="AY46" s="126"/>
      <c r="AZ46" s="126"/>
      <c r="BA46" s="126"/>
      <c r="BB46" s="126"/>
      <c r="BC46" s="126"/>
      <c r="BD46" s="126"/>
      <c r="BE46" s="126"/>
      <c r="BF46" s="126"/>
      <c r="BG46" s="126"/>
      <c r="BH46" s="126"/>
    </row>
    <row r="47" spans="1:60" ht="22.5" x14ac:dyDescent="0.2">
      <c r="A47" s="148">
        <v>15</v>
      </c>
      <c r="B47" s="149" t="s">
        <v>403</v>
      </c>
      <c r="C47" s="158" t="s">
        <v>404</v>
      </c>
      <c r="D47" s="150" t="s">
        <v>402</v>
      </c>
      <c r="E47" s="151">
        <v>1</v>
      </c>
      <c r="F47" s="152"/>
      <c r="G47" s="146">
        <f t="shared" si="0"/>
        <v>0</v>
      </c>
      <c r="H47" s="152">
        <v>0</v>
      </c>
      <c r="I47" s="152">
        <v>0</v>
      </c>
      <c r="J47" s="152">
        <v>400</v>
      </c>
      <c r="K47" s="152">
        <v>400</v>
      </c>
      <c r="L47" s="152">
        <v>21</v>
      </c>
      <c r="M47" s="152">
        <v>484</v>
      </c>
      <c r="N47" s="151">
        <v>2E-3</v>
      </c>
      <c r="O47" s="151">
        <v>2E-3</v>
      </c>
      <c r="P47" s="151">
        <v>0</v>
      </c>
      <c r="Q47" s="151">
        <v>0</v>
      </c>
      <c r="R47" s="152"/>
      <c r="S47" s="152" t="s">
        <v>191</v>
      </c>
      <c r="T47" s="153" t="s">
        <v>183</v>
      </c>
      <c r="U47" s="132">
        <v>0</v>
      </c>
      <c r="V47" s="132">
        <v>0</v>
      </c>
      <c r="W47" s="132"/>
      <c r="X47" s="132" t="s">
        <v>130</v>
      </c>
      <c r="Y47" s="132" t="s">
        <v>131</v>
      </c>
      <c r="Z47" s="126"/>
      <c r="AA47" s="126"/>
      <c r="AB47" s="126"/>
      <c r="AC47" s="126"/>
      <c r="AD47" s="126"/>
      <c r="AE47" s="126"/>
      <c r="AF47" s="126"/>
      <c r="AG47" s="126" t="s">
        <v>132</v>
      </c>
      <c r="AH47" s="126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  <c r="AY47" s="126"/>
      <c r="AZ47" s="126"/>
      <c r="BA47" s="126"/>
      <c r="BB47" s="126"/>
      <c r="BC47" s="126"/>
      <c r="BD47" s="126"/>
      <c r="BE47" s="126"/>
      <c r="BF47" s="126"/>
      <c r="BG47" s="126"/>
      <c r="BH47" s="126"/>
    </row>
    <row r="48" spans="1:60" ht="22.5" x14ac:dyDescent="0.2">
      <c r="A48" s="142">
        <v>16</v>
      </c>
      <c r="B48" s="143" t="s">
        <v>405</v>
      </c>
      <c r="C48" s="156" t="s">
        <v>406</v>
      </c>
      <c r="D48" s="144" t="s">
        <v>407</v>
      </c>
      <c r="E48" s="145">
        <v>10.3</v>
      </c>
      <c r="F48" s="146"/>
      <c r="G48" s="146">
        <f t="shared" si="0"/>
        <v>0</v>
      </c>
      <c r="H48" s="146">
        <v>0</v>
      </c>
      <c r="I48" s="146">
        <v>0</v>
      </c>
      <c r="J48" s="146">
        <v>300</v>
      </c>
      <c r="K48" s="146">
        <v>3090</v>
      </c>
      <c r="L48" s="146">
        <v>21</v>
      </c>
      <c r="M48" s="146">
        <v>3738.9</v>
      </c>
      <c r="N48" s="145">
        <v>2E-3</v>
      </c>
      <c r="O48" s="145">
        <v>2.06E-2</v>
      </c>
      <c r="P48" s="145">
        <v>0</v>
      </c>
      <c r="Q48" s="145">
        <v>0</v>
      </c>
      <c r="R48" s="146"/>
      <c r="S48" s="146" t="s">
        <v>191</v>
      </c>
      <c r="T48" s="147" t="s">
        <v>183</v>
      </c>
      <c r="U48" s="132">
        <v>0</v>
      </c>
      <c r="V48" s="132">
        <v>0</v>
      </c>
      <c r="W48" s="132"/>
      <c r="X48" s="132" t="s">
        <v>130</v>
      </c>
      <c r="Y48" s="132" t="s">
        <v>131</v>
      </c>
      <c r="Z48" s="126"/>
      <c r="AA48" s="126"/>
      <c r="AB48" s="126"/>
      <c r="AC48" s="126"/>
      <c r="AD48" s="126"/>
      <c r="AE48" s="126"/>
      <c r="AF48" s="126"/>
      <c r="AG48" s="126" t="s">
        <v>132</v>
      </c>
      <c r="AH48" s="126"/>
      <c r="AI48" s="126"/>
      <c r="AJ48" s="126"/>
      <c r="AK48" s="126"/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  <c r="AV48" s="126"/>
      <c r="AW48" s="126"/>
      <c r="AX48" s="126"/>
      <c r="AY48" s="126"/>
      <c r="AZ48" s="126"/>
      <c r="BA48" s="126"/>
      <c r="BB48" s="126"/>
      <c r="BC48" s="126"/>
      <c r="BD48" s="126"/>
      <c r="BE48" s="126"/>
      <c r="BF48" s="126"/>
      <c r="BG48" s="126"/>
      <c r="BH48" s="126"/>
    </row>
    <row r="49" spans="1:60" outlineLevel="1" x14ac:dyDescent="0.2">
      <c r="A49" s="129"/>
      <c r="B49" s="130"/>
      <c r="C49" s="157" t="s">
        <v>408</v>
      </c>
      <c r="D49" s="133"/>
      <c r="E49" s="134">
        <v>10.3</v>
      </c>
      <c r="F49" s="132"/>
      <c r="G49" s="132"/>
      <c r="H49" s="132"/>
      <c r="I49" s="132"/>
      <c r="J49" s="132"/>
      <c r="K49" s="132"/>
      <c r="L49" s="132"/>
      <c r="M49" s="132"/>
      <c r="N49" s="131"/>
      <c r="O49" s="131"/>
      <c r="P49" s="131"/>
      <c r="Q49" s="131"/>
      <c r="R49" s="132"/>
      <c r="S49" s="132"/>
      <c r="T49" s="132"/>
      <c r="U49" s="132"/>
      <c r="V49" s="132"/>
      <c r="W49" s="132"/>
      <c r="X49" s="132"/>
      <c r="Y49" s="132"/>
      <c r="Z49" s="126"/>
      <c r="AA49" s="126"/>
      <c r="AB49" s="126"/>
      <c r="AC49" s="126"/>
      <c r="AD49" s="126"/>
      <c r="AE49" s="126"/>
      <c r="AF49" s="126"/>
      <c r="AG49" s="126" t="s">
        <v>134</v>
      </c>
      <c r="AH49" s="126">
        <v>0</v>
      </c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/>
      <c r="BG49" s="126"/>
      <c r="BH49" s="126"/>
    </row>
    <row r="50" spans="1:60" x14ac:dyDescent="0.2">
      <c r="A50" s="148">
        <v>17</v>
      </c>
      <c r="B50" s="149" t="s">
        <v>409</v>
      </c>
      <c r="C50" s="158" t="s">
        <v>410</v>
      </c>
      <c r="D50" s="150" t="s">
        <v>190</v>
      </c>
      <c r="E50" s="151">
        <v>2</v>
      </c>
      <c r="F50" s="152"/>
      <c r="G50" s="146">
        <f>E50*F50</f>
        <v>0</v>
      </c>
      <c r="H50" s="152">
        <v>8625</v>
      </c>
      <c r="I50" s="152">
        <v>17250</v>
      </c>
      <c r="J50" s="152">
        <v>0</v>
      </c>
      <c r="K50" s="152">
        <v>0</v>
      </c>
      <c r="L50" s="152">
        <v>21</v>
      </c>
      <c r="M50" s="152">
        <v>20872.5</v>
      </c>
      <c r="N50" s="151">
        <v>0.16900000000000001</v>
      </c>
      <c r="O50" s="151">
        <v>0.33800000000000002</v>
      </c>
      <c r="P50" s="151">
        <v>0</v>
      </c>
      <c r="Q50" s="151">
        <v>0</v>
      </c>
      <c r="R50" s="152" t="s">
        <v>411</v>
      </c>
      <c r="S50" s="152" t="s">
        <v>129</v>
      </c>
      <c r="T50" s="153" t="s">
        <v>129</v>
      </c>
      <c r="U50" s="132">
        <v>0</v>
      </c>
      <c r="V50" s="132">
        <v>0</v>
      </c>
      <c r="W50" s="132"/>
      <c r="X50" s="132" t="s">
        <v>412</v>
      </c>
      <c r="Y50" s="132" t="s">
        <v>131</v>
      </c>
      <c r="Z50" s="126"/>
      <c r="AA50" s="126"/>
      <c r="AB50" s="126"/>
      <c r="AC50" s="126"/>
      <c r="AD50" s="126"/>
      <c r="AE50" s="126"/>
      <c r="AF50" s="126"/>
      <c r="AG50" s="126" t="s">
        <v>413</v>
      </c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</row>
    <row r="51" spans="1:60" x14ac:dyDescent="0.2">
      <c r="A51" s="136" t="s">
        <v>124</v>
      </c>
      <c r="B51" s="137" t="s">
        <v>78</v>
      </c>
      <c r="C51" s="155" t="s">
        <v>79</v>
      </c>
      <c r="D51" s="138"/>
      <c r="E51" s="139"/>
      <c r="F51" s="140"/>
      <c r="G51" s="140">
        <f>G52+G54+G56+G58+G60</f>
        <v>0</v>
      </c>
      <c r="H51" s="140"/>
      <c r="I51" s="140">
        <v>17582.16</v>
      </c>
      <c r="J51" s="140"/>
      <c r="K51" s="140">
        <v>13695.81</v>
      </c>
      <c r="L51" s="140"/>
      <c r="M51" s="140"/>
      <c r="N51" s="139"/>
      <c r="O51" s="139"/>
      <c r="P51" s="139"/>
      <c r="Q51" s="139"/>
      <c r="R51" s="140"/>
      <c r="S51" s="140"/>
      <c r="T51" s="141"/>
      <c r="U51" s="135"/>
      <c r="V51" s="135"/>
      <c r="W51" s="135"/>
      <c r="X51" s="135"/>
      <c r="Y51" s="135"/>
      <c r="AG51" t="s">
        <v>125</v>
      </c>
    </row>
    <row r="52" spans="1:60" x14ac:dyDescent="0.2">
      <c r="A52" s="142">
        <v>18</v>
      </c>
      <c r="B52" s="143" t="s">
        <v>414</v>
      </c>
      <c r="C52" s="156" t="s">
        <v>415</v>
      </c>
      <c r="D52" s="144" t="s">
        <v>138</v>
      </c>
      <c r="E52" s="145">
        <v>1.3806</v>
      </c>
      <c r="F52" s="146"/>
      <c r="G52" s="146">
        <f>E52*F52</f>
        <v>0</v>
      </c>
      <c r="H52" s="146">
        <v>3800.15</v>
      </c>
      <c r="I52" s="146">
        <v>5246.4870900000005</v>
      </c>
      <c r="J52" s="146">
        <v>714.85</v>
      </c>
      <c r="K52" s="146">
        <v>986.92191000000003</v>
      </c>
      <c r="L52" s="146">
        <v>21</v>
      </c>
      <c r="M52" s="146">
        <v>7542.4260999999997</v>
      </c>
      <c r="N52" s="145">
        <v>2.5251399999999999</v>
      </c>
      <c r="O52" s="145">
        <v>3.4862082839999999</v>
      </c>
      <c r="P52" s="145">
        <v>0</v>
      </c>
      <c r="Q52" s="145">
        <v>0</v>
      </c>
      <c r="R52" s="146"/>
      <c r="S52" s="146" t="s">
        <v>129</v>
      </c>
      <c r="T52" s="147" t="s">
        <v>129</v>
      </c>
      <c r="U52" s="132">
        <v>0.99</v>
      </c>
      <c r="V52" s="132">
        <v>1.3667940000000001</v>
      </c>
      <c r="W52" s="132"/>
      <c r="X52" s="132" t="s">
        <v>130</v>
      </c>
      <c r="Y52" s="132" t="s">
        <v>131</v>
      </c>
      <c r="Z52" s="126"/>
      <c r="AA52" s="126"/>
      <c r="AB52" s="126"/>
      <c r="AC52" s="126"/>
      <c r="AD52" s="126"/>
      <c r="AE52" s="126"/>
      <c r="AF52" s="126"/>
      <c r="AG52" s="126" t="s">
        <v>132</v>
      </c>
      <c r="AH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26"/>
      <c r="AW52" s="126"/>
      <c r="AX52" s="126"/>
      <c r="AY52" s="126"/>
      <c r="AZ52" s="126"/>
      <c r="BA52" s="126"/>
      <c r="BB52" s="126"/>
      <c r="BC52" s="126"/>
      <c r="BD52" s="126"/>
      <c r="BE52" s="126"/>
      <c r="BF52" s="126"/>
      <c r="BG52" s="126"/>
      <c r="BH52" s="126"/>
    </row>
    <row r="53" spans="1:60" outlineLevel="1" x14ac:dyDescent="0.2">
      <c r="A53" s="129"/>
      <c r="B53" s="130"/>
      <c r="C53" s="157" t="s">
        <v>416</v>
      </c>
      <c r="D53" s="133"/>
      <c r="E53" s="134">
        <v>1.3806</v>
      </c>
      <c r="F53" s="132"/>
      <c r="G53" s="132"/>
      <c r="H53" s="132"/>
      <c r="I53" s="132"/>
      <c r="J53" s="132"/>
      <c r="K53" s="132"/>
      <c r="L53" s="132"/>
      <c r="M53" s="132"/>
      <c r="N53" s="131"/>
      <c r="O53" s="131"/>
      <c r="P53" s="131"/>
      <c r="Q53" s="131"/>
      <c r="R53" s="132"/>
      <c r="S53" s="132"/>
      <c r="T53" s="132"/>
      <c r="U53" s="132"/>
      <c r="V53" s="132"/>
      <c r="W53" s="132"/>
      <c r="X53" s="132"/>
      <c r="Y53" s="132"/>
      <c r="Z53" s="126"/>
      <c r="AA53" s="126"/>
      <c r="AB53" s="126"/>
      <c r="AC53" s="126"/>
      <c r="AD53" s="126"/>
      <c r="AE53" s="126"/>
      <c r="AF53" s="126"/>
      <c r="AG53" s="126" t="s">
        <v>134</v>
      </c>
      <c r="AH53" s="126">
        <v>0</v>
      </c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26"/>
      <c r="BE53" s="126"/>
      <c r="BF53" s="126"/>
      <c r="BG53" s="126"/>
      <c r="BH53" s="126"/>
    </row>
    <row r="54" spans="1:60" x14ac:dyDescent="0.2">
      <c r="A54" s="142">
        <v>19</v>
      </c>
      <c r="B54" s="143" t="s">
        <v>417</v>
      </c>
      <c r="C54" s="156" t="s">
        <v>418</v>
      </c>
      <c r="D54" s="144" t="s">
        <v>128</v>
      </c>
      <c r="E54" s="145">
        <v>5.54</v>
      </c>
      <c r="F54" s="146"/>
      <c r="G54" s="146">
        <f>E54*F54</f>
        <v>0</v>
      </c>
      <c r="H54" s="146">
        <v>380.04</v>
      </c>
      <c r="I54" s="146">
        <v>2105.4216000000001</v>
      </c>
      <c r="J54" s="146">
        <v>708.96</v>
      </c>
      <c r="K54" s="146">
        <v>3927.6384000000003</v>
      </c>
      <c r="L54" s="146">
        <v>21</v>
      </c>
      <c r="M54" s="146">
        <v>7300.0026000000007</v>
      </c>
      <c r="N54" s="145">
        <v>4.7509999999999997E-2</v>
      </c>
      <c r="O54" s="145">
        <v>0.26320539999999998</v>
      </c>
      <c r="P54" s="145">
        <v>0</v>
      </c>
      <c r="Q54" s="145">
        <v>0</v>
      </c>
      <c r="R54" s="146"/>
      <c r="S54" s="146" t="s">
        <v>129</v>
      </c>
      <c r="T54" s="147" t="s">
        <v>129</v>
      </c>
      <c r="U54" s="132">
        <v>0.65</v>
      </c>
      <c r="V54" s="132">
        <v>3.601</v>
      </c>
      <c r="W54" s="132"/>
      <c r="X54" s="132" t="s">
        <v>130</v>
      </c>
      <c r="Y54" s="132" t="s">
        <v>131</v>
      </c>
      <c r="Z54" s="126"/>
      <c r="AA54" s="126"/>
      <c r="AB54" s="126"/>
      <c r="AC54" s="126"/>
      <c r="AD54" s="126"/>
      <c r="AE54" s="126"/>
      <c r="AF54" s="126"/>
      <c r="AG54" s="126" t="s">
        <v>132</v>
      </c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6"/>
      <c r="BD54" s="126"/>
      <c r="BE54" s="126"/>
      <c r="BF54" s="126"/>
      <c r="BG54" s="126"/>
      <c r="BH54" s="126"/>
    </row>
    <row r="55" spans="1:60" outlineLevel="1" x14ac:dyDescent="0.2">
      <c r="A55" s="129"/>
      <c r="B55" s="130"/>
      <c r="C55" s="157" t="s">
        <v>419</v>
      </c>
      <c r="D55" s="133"/>
      <c r="E55" s="134">
        <v>5.54</v>
      </c>
      <c r="F55" s="132"/>
      <c r="G55" s="132"/>
      <c r="H55" s="132"/>
      <c r="I55" s="132"/>
      <c r="J55" s="132"/>
      <c r="K55" s="132"/>
      <c r="L55" s="132"/>
      <c r="M55" s="132"/>
      <c r="N55" s="131"/>
      <c r="O55" s="131"/>
      <c r="P55" s="131"/>
      <c r="Q55" s="131"/>
      <c r="R55" s="132"/>
      <c r="S55" s="132"/>
      <c r="T55" s="132"/>
      <c r="U55" s="132"/>
      <c r="V55" s="132"/>
      <c r="W55" s="132"/>
      <c r="X55" s="132"/>
      <c r="Y55" s="132"/>
      <c r="Z55" s="126"/>
      <c r="AA55" s="126"/>
      <c r="AB55" s="126"/>
      <c r="AC55" s="126"/>
      <c r="AD55" s="126"/>
      <c r="AE55" s="126"/>
      <c r="AF55" s="126"/>
      <c r="AG55" s="126" t="s">
        <v>134</v>
      </c>
      <c r="AH55" s="126">
        <v>0</v>
      </c>
      <c r="AI55" s="126"/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/>
      <c r="BG55" s="126"/>
      <c r="BH55" s="126"/>
    </row>
    <row r="56" spans="1:60" x14ac:dyDescent="0.2">
      <c r="A56" s="142">
        <v>20</v>
      </c>
      <c r="B56" s="143" t="s">
        <v>420</v>
      </c>
      <c r="C56" s="156" t="s">
        <v>421</v>
      </c>
      <c r="D56" s="144" t="s">
        <v>128</v>
      </c>
      <c r="E56" s="145">
        <v>5.54</v>
      </c>
      <c r="F56" s="146"/>
      <c r="G56" s="146">
        <f>E56*F56</f>
        <v>0</v>
      </c>
      <c r="H56" s="146">
        <v>0</v>
      </c>
      <c r="I56" s="146">
        <v>0</v>
      </c>
      <c r="J56" s="146">
        <v>249</v>
      </c>
      <c r="K56" s="146">
        <v>1379.46</v>
      </c>
      <c r="L56" s="146">
        <v>21</v>
      </c>
      <c r="M56" s="146">
        <v>1669.1466</v>
      </c>
      <c r="N56" s="145">
        <v>0</v>
      </c>
      <c r="O56" s="145">
        <v>0</v>
      </c>
      <c r="P56" s="145">
        <v>0</v>
      </c>
      <c r="Q56" s="145">
        <v>0</v>
      </c>
      <c r="R56" s="146"/>
      <c r="S56" s="146" t="s">
        <v>129</v>
      </c>
      <c r="T56" s="147" t="s">
        <v>129</v>
      </c>
      <c r="U56" s="132">
        <v>0.17</v>
      </c>
      <c r="V56" s="132">
        <v>0.94180000000000008</v>
      </c>
      <c r="W56" s="132"/>
      <c r="X56" s="132" t="s">
        <v>130</v>
      </c>
      <c r="Y56" s="132" t="s">
        <v>131</v>
      </c>
      <c r="Z56" s="126"/>
      <c r="AA56" s="126"/>
      <c r="AB56" s="126"/>
      <c r="AC56" s="126"/>
      <c r="AD56" s="126"/>
      <c r="AE56" s="126"/>
      <c r="AF56" s="126"/>
      <c r="AG56" s="126" t="s">
        <v>132</v>
      </c>
      <c r="AH56" s="126"/>
      <c r="AI56" s="126"/>
      <c r="AJ56" s="126"/>
      <c r="AK56" s="126"/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  <c r="AV56" s="126"/>
      <c r="AW56" s="126"/>
      <c r="AX56" s="126"/>
      <c r="AY56" s="126"/>
      <c r="AZ56" s="126"/>
      <c r="BA56" s="126"/>
      <c r="BB56" s="126"/>
      <c r="BC56" s="126"/>
      <c r="BD56" s="126"/>
      <c r="BE56" s="126"/>
      <c r="BF56" s="126"/>
      <c r="BG56" s="126"/>
      <c r="BH56" s="126"/>
    </row>
    <row r="57" spans="1:60" outlineLevel="1" x14ac:dyDescent="0.2">
      <c r="A57" s="129"/>
      <c r="B57" s="130"/>
      <c r="C57" s="157" t="s">
        <v>419</v>
      </c>
      <c r="D57" s="133"/>
      <c r="E57" s="134">
        <v>5.54</v>
      </c>
      <c r="F57" s="132"/>
      <c r="G57" s="132"/>
      <c r="H57" s="132"/>
      <c r="I57" s="132"/>
      <c r="J57" s="132"/>
      <c r="K57" s="132"/>
      <c r="L57" s="132"/>
      <c r="M57" s="132"/>
      <c r="N57" s="131"/>
      <c r="O57" s="131"/>
      <c r="P57" s="131"/>
      <c r="Q57" s="131"/>
      <c r="R57" s="132"/>
      <c r="S57" s="132"/>
      <c r="T57" s="132"/>
      <c r="U57" s="132"/>
      <c r="V57" s="132"/>
      <c r="W57" s="132"/>
      <c r="X57" s="132"/>
      <c r="Y57" s="132"/>
      <c r="Z57" s="126"/>
      <c r="AA57" s="126"/>
      <c r="AB57" s="126"/>
      <c r="AC57" s="126"/>
      <c r="AD57" s="126"/>
      <c r="AE57" s="126"/>
      <c r="AF57" s="126"/>
      <c r="AG57" s="126" t="s">
        <v>134</v>
      </c>
      <c r="AH57" s="126">
        <v>0</v>
      </c>
      <c r="AI57" s="126"/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/>
      <c r="BF57" s="126"/>
      <c r="BG57" s="126"/>
      <c r="BH57" s="126"/>
    </row>
    <row r="58" spans="1:60" ht="22.5" x14ac:dyDescent="0.2">
      <c r="A58" s="142">
        <v>21</v>
      </c>
      <c r="B58" s="143" t="s">
        <v>422</v>
      </c>
      <c r="C58" s="156" t="s">
        <v>423</v>
      </c>
      <c r="D58" s="144" t="s">
        <v>128</v>
      </c>
      <c r="E58" s="145">
        <v>5.54</v>
      </c>
      <c r="F58" s="146"/>
      <c r="G58" s="146">
        <f>E58*F58</f>
        <v>0</v>
      </c>
      <c r="H58" s="146">
        <v>618.1</v>
      </c>
      <c r="I58" s="146">
        <v>3424.2740000000003</v>
      </c>
      <c r="J58" s="146">
        <v>744.9</v>
      </c>
      <c r="K58" s="146">
        <v>4126.7460000000001</v>
      </c>
      <c r="L58" s="146">
        <v>21</v>
      </c>
      <c r="M58" s="146">
        <v>9136.7342000000008</v>
      </c>
      <c r="N58" s="145">
        <v>4.2520000000000002E-2</v>
      </c>
      <c r="O58" s="145">
        <v>0.23556080000000001</v>
      </c>
      <c r="P58" s="145">
        <v>0</v>
      </c>
      <c r="Q58" s="145">
        <v>0</v>
      </c>
      <c r="R58" s="146"/>
      <c r="S58" s="146" t="s">
        <v>129</v>
      </c>
      <c r="T58" s="147" t="s">
        <v>129</v>
      </c>
      <c r="U58" s="132">
        <v>0.88</v>
      </c>
      <c r="V58" s="132">
        <v>4.8752000000000004</v>
      </c>
      <c r="W58" s="132"/>
      <c r="X58" s="132" t="s">
        <v>130</v>
      </c>
      <c r="Y58" s="132" t="s">
        <v>131</v>
      </c>
      <c r="Z58" s="126"/>
      <c r="AA58" s="126"/>
      <c r="AB58" s="126"/>
      <c r="AC58" s="126"/>
      <c r="AD58" s="126"/>
      <c r="AE58" s="126"/>
      <c r="AF58" s="126"/>
      <c r="AG58" s="126" t="s">
        <v>132</v>
      </c>
      <c r="AH58" s="126"/>
      <c r="AI58" s="126"/>
      <c r="AJ58" s="126"/>
      <c r="AK58" s="126"/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  <c r="AY58" s="126"/>
      <c r="AZ58" s="126"/>
      <c r="BA58" s="126"/>
      <c r="BB58" s="126"/>
      <c r="BC58" s="126"/>
      <c r="BD58" s="126"/>
      <c r="BE58" s="126"/>
      <c r="BF58" s="126"/>
      <c r="BG58" s="126"/>
      <c r="BH58" s="126"/>
    </row>
    <row r="59" spans="1:60" outlineLevel="1" x14ac:dyDescent="0.2">
      <c r="A59" s="129"/>
      <c r="B59" s="130"/>
      <c r="C59" s="157" t="s">
        <v>419</v>
      </c>
      <c r="D59" s="133"/>
      <c r="E59" s="134">
        <v>5.54</v>
      </c>
      <c r="F59" s="132"/>
      <c r="G59" s="132"/>
      <c r="H59" s="132"/>
      <c r="I59" s="132"/>
      <c r="J59" s="132"/>
      <c r="K59" s="132"/>
      <c r="L59" s="132"/>
      <c r="M59" s="132"/>
      <c r="N59" s="131"/>
      <c r="O59" s="131"/>
      <c r="P59" s="131"/>
      <c r="Q59" s="131"/>
      <c r="R59" s="132"/>
      <c r="S59" s="132"/>
      <c r="T59" s="132"/>
      <c r="U59" s="132"/>
      <c r="V59" s="132"/>
      <c r="W59" s="132"/>
      <c r="X59" s="132"/>
      <c r="Y59" s="132"/>
      <c r="Z59" s="126"/>
      <c r="AA59" s="126"/>
      <c r="AB59" s="126"/>
      <c r="AC59" s="126"/>
      <c r="AD59" s="126"/>
      <c r="AE59" s="126"/>
      <c r="AF59" s="126"/>
      <c r="AG59" s="126" t="s">
        <v>134</v>
      </c>
      <c r="AH59" s="126">
        <v>0</v>
      </c>
      <c r="AI59" s="126"/>
      <c r="AJ59" s="126"/>
      <c r="AK59" s="126"/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  <c r="AX59" s="126"/>
      <c r="AY59" s="126"/>
      <c r="AZ59" s="126"/>
      <c r="BA59" s="126"/>
      <c r="BB59" s="126"/>
      <c r="BC59" s="126"/>
      <c r="BD59" s="126"/>
      <c r="BE59" s="126"/>
      <c r="BF59" s="126"/>
      <c r="BG59" s="126"/>
      <c r="BH59" s="126"/>
    </row>
    <row r="60" spans="1:60" x14ac:dyDescent="0.2">
      <c r="A60" s="142">
        <v>22</v>
      </c>
      <c r="B60" s="143" t="s">
        <v>424</v>
      </c>
      <c r="C60" s="156" t="s">
        <v>425</v>
      </c>
      <c r="D60" s="144" t="s">
        <v>152</v>
      </c>
      <c r="E60" s="145">
        <v>0.16567000000000001</v>
      </c>
      <c r="F60" s="146"/>
      <c r="G60" s="146">
        <f>E60*F60</f>
        <v>0</v>
      </c>
      <c r="H60" s="146">
        <v>41081.53</v>
      </c>
      <c r="I60" s="146">
        <v>6805.9770751000005</v>
      </c>
      <c r="J60" s="146">
        <v>19768.47</v>
      </c>
      <c r="K60" s="146">
        <v>3275.0424249000002</v>
      </c>
      <c r="L60" s="146">
        <v>21</v>
      </c>
      <c r="M60" s="146">
        <v>12198.0342</v>
      </c>
      <c r="N60" s="145">
        <v>1.0327900000000001</v>
      </c>
      <c r="O60" s="145">
        <v>0.17110231930000003</v>
      </c>
      <c r="P60" s="145">
        <v>0</v>
      </c>
      <c r="Q60" s="145">
        <v>0</v>
      </c>
      <c r="R60" s="146"/>
      <c r="S60" s="146" t="s">
        <v>129</v>
      </c>
      <c r="T60" s="147" t="s">
        <v>129</v>
      </c>
      <c r="U60" s="132">
        <v>26.616</v>
      </c>
      <c r="V60" s="132">
        <v>4.4094727200000001</v>
      </c>
      <c r="W60" s="132"/>
      <c r="X60" s="132" t="s">
        <v>130</v>
      </c>
      <c r="Y60" s="132" t="s">
        <v>131</v>
      </c>
      <c r="Z60" s="126"/>
      <c r="AA60" s="126"/>
      <c r="AB60" s="126"/>
      <c r="AC60" s="126"/>
      <c r="AD60" s="126"/>
      <c r="AE60" s="126"/>
      <c r="AF60" s="126"/>
      <c r="AG60" s="126" t="s">
        <v>132</v>
      </c>
      <c r="AH60" s="126"/>
      <c r="AI60" s="126"/>
      <c r="AJ60" s="126"/>
      <c r="AK60" s="126"/>
      <c r="AL60" s="126"/>
      <c r="AM60" s="126"/>
      <c r="AN60" s="126"/>
      <c r="AO60" s="126"/>
      <c r="AP60" s="126"/>
      <c r="AQ60" s="126"/>
      <c r="AR60" s="126"/>
      <c r="AS60" s="126"/>
      <c r="AT60" s="126"/>
      <c r="AU60" s="126"/>
      <c r="AV60" s="126"/>
      <c r="AW60" s="126"/>
      <c r="AX60" s="126"/>
      <c r="AY60" s="126"/>
      <c r="AZ60" s="126"/>
      <c r="BA60" s="126"/>
      <c r="BB60" s="126"/>
      <c r="BC60" s="126"/>
      <c r="BD60" s="126"/>
      <c r="BE60" s="126"/>
      <c r="BF60" s="126"/>
      <c r="BG60" s="126"/>
      <c r="BH60" s="126"/>
    </row>
    <row r="61" spans="1:60" outlineLevel="1" x14ac:dyDescent="0.2">
      <c r="A61" s="129"/>
      <c r="B61" s="130"/>
      <c r="C61" s="157" t="s">
        <v>426</v>
      </c>
      <c r="D61" s="133"/>
      <c r="E61" s="134">
        <v>0.16567000000000001</v>
      </c>
      <c r="F61" s="132"/>
      <c r="G61" s="132"/>
      <c r="H61" s="132"/>
      <c r="I61" s="132"/>
      <c r="J61" s="132"/>
      <c r="K61" s="132"/>
      <c r="L61" s="132"/>
      <c r="M61" s="132"/>
      <c r="N61" s="131"/>
      <c r="O61" s="131"/>
      <c r="P61" s="131"/>
      <c r="Q61" s="131"/>
      <c r="R61" s="132"/>
      <c r="S61" s="132"/>
      <c r="T61" s="132"/>
      <c r="U61" s="132"/>
      <c r="V61" s="132"/>
      <c r="W61" s="132"/>
      <c r="X61" s="132"/>
      <c r="Y61" s="132"/>
      <c r="Z61" s="126"/>
      <c r="AA61" s="126"/>
      <c r="AB61" s="126"/>
      <c r="AC61" s="126"/>
      <c r="AD61" s="126"/>
      <c r="AE61" s="126"/>
      <c r="AF61" s="126"/>
      <c r="AG61" s="126" t="s">
        <v>134</v>
      </c>
      <c r="AH61" s="126">
        <v>0</v>
      </c>
      <c r="AI61" s="126"/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6"/>
      <c r="BF61" s="126"/>
      <c r="BG61" s="126"/>
      <c r="BH61" s="126"/>
    </row>
    <row r="62" spans="1:60" x14ac:dyDescent="0.2">
      <c r="A62" s="136" t="s">
        <v>124</v>
      </c>
      <c r="B62" s="137" t="s">
        <v>82</v>
      </c>
      <c r="C62" s="155" t="s">
        <v>83</v>
      </c>
      <c r="D62" s="138"/>
      <c r="E62" s="139"/>
      <c r="F62" s="140"/>
      <c r="G62" s="140">
        <f>G63</f>
        <v>0</v>
      </c>
      <c r="H62" s="140"/>
      <c r="I62" s="140">
        <v>1585.73</v>
      </c>
      <c r="J62" s="140"/>
      <c r="K62" s="140">
        <v>840.79</v>
      </c>
      <c r="L62" s="140"/>
      <c r="M62" s="140"/>
      <c r="N62" s="139"/>
      <c r="O62" s="139"/>
      <c r="P62" s="139"/>
      <c r="Q62" s="139"/>
      <c r="R62" s="140"/>
      <c r="S62" s="140"/>
      <c r="T62" s="141"/>
      <c r="U62" s="135"/>
      <c r="V62" s="135"/>
      <c r="W62" s="135"/>
      <c r="X62" s="135"/>
      <c r="Y62" s="135"/>
      <c r="AG62" t="s">
        <v>125</v>
      </c>
    </row>
    <row r="63" spans="1:60" x14ac:dyDescent="0.2">
      <c r="A63" s="142">
        <v>23</v>
      </c>
      <c r="B63" s="143" t="s">
        <v>427</v>
      </c>
      <c r="C63" s="156" t="s">
        <v>428</v>
      </c>
      <c r="D63" s="144" t="s">
        <v>138</v>
      </c>
      <c r="E63" s="145">
        <v>0.44319999999999998</v>
      </c>
      <c r="F63" s="146"/>
      <c r="G63" s="146">
        <f>E63*F63</f>
        <v>0</v>
      </c>
      <c r="H63" s="146">
        <v>3577.91</v>
      </c>
      <c r="I63" s="146">
        <v>1585.7297119999998</v>
      </c>
      <c r="J63" s="146">
        <v>1897.09</v>
      </c>
      <c r="K63" s="146">
        <v>840.79028799999992</v>
      </c>
      <c r="L63" s="146">
        <v>21</v>
      </c>
      <c r="M63" s="146">
        <v>2936.0891999999999</v>
      </c>
      <c r="N63" s="145">
        <v>2.5249999999999999</v>
      </c>
      <c r="O63" s="145">
        <v>1.1190799999999999</v>
      </c>
      <c r="P63" s="145">
        <v>0</v>
      </c>
      <c r="Q63" s="145">
        <v>0</v>
      </c>
      <c r="R63" s="146"/>
      <c r="S63" s="146" t="s">
        <v>129</v>
      </c>
      <c r="T63" s="147" t="s">
        <v>129</v>
      </c>
      <c r="U63" s="132">
        <v>3.2130000000000001</v>
      </c>
      <c r="V63" s="132">
        <v>1.4240016</v>
      </c>
      <c r="W63" s="132"/>
      <c r="X63" s="132" t="s">
        <v>130</v>
      </c>
      <c r="Y63" s="132" t="s">
        <v>131</v>
      </c>
      <c r="Z63" s="126"/>
      <c r="AA63" s="126"/>
      <c r="AB63" s="126"/>
      <c r="AC63" s="126"/>
      <c r="AD63" s="126"/>
      <c r="AE63" s="126"/>
      <c r="AF63" s="126"/>
      <c r="AG63" s="126" t="s">
        <v>132</v>
      </c>
      <c r="AH63" s="126"/>
      <c r="AI63" s="126"/>
      <c r="AJ63" s="126"/>
      <c r="AK63" s="126"/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  <c r="AV63" s="126"/>
      <c r="AW63" s="126"/>
      <c r="AX63" s="126"/>
      <c r="AY63" s="126"/>
      <c r="AZ63" s="126"/>
      <c r="BA63" s="126"/>
      <c r="BB63" s="126"/>
      <c r="BC63" s="126"/>
      <c r="BD63" s="126"/>
      <c r="BE63" s="126"/>
      <c r="BF63" s="126"/>
      <c r="BG63" s="126"/>
      <c r="BH63" s="126"/>
    </row>
    <row r="64" spans="1:60" outlineLevel="1" x14ac:dyDescent="0.2">
      <c r="A64" s="129"/>
      <c r="B64" s="130"/>
      <c r="C64" s="216" t="s">
        <v>429</v>
      </c>
      <c r="D64" s="217"/>
      <c r="E64" s="217"/>
      <c r="F64" s="217"/>
      <c r="G64" s="217"/>
      <c r="H64" s="132"/>
      <c r="I64" s="132"/>
      <c r="J64" s="132"/>
      <c r="K64" s="132"/>
      <c r="L64" s="132"/>
      <c r="M64" s="132"/>
      <c r="N64" s="131"/>
      <c r="O64" s="131"/>
      <c r="P64" s="131"/>
      <c r="Q64" s="131"/>
      <c r="R64" s="132"/>
      <c r="S64" s="132"/>
      <c r="T64" s="132"/>
      <c r="U64" s="132"/>
      <c r="V64" s="132"/>
      <c r="W64" s="132"/>
      <c r="X64" s="132"/>
      <c r="Y64" s="132"/>
      <c r="Z64" s="126"/>
      <c r="AA64" s="126"/>
      <c r="AB64" s="126"/>
      <c r="AC64" s="126"/>
      <c r="AD64" s="126"/>
      <c r="AE64" s="126"/>
      <c r="AF64" s="126"/>
      <c r="AG64" s="126" t="s">
        <v>172</v>
      </c>
      <c r="AH64" s="126"/>
      <c r="AI64" s="126"/>
      <c r="AJ64" s="126"/>
      <c r="AK64" s="126"/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  <c r="AV64" s="126"/>
      <c r="AW64" s="126"/>
      <c r="AX64" s="126"/>
      <c r="AY64" s="126"/>
      <c r="AZ64" s="126"/>
      <c r="BA64" s="126"/>
      <c r="BB64" s="126"/>
      <c r="BC64" s="126"/>
      <c r="BD64" s="126"/>
      <c r="BE64" s="126"/>
      <c r="BF64" s="126"/>
      <c r="BG64" s="126"/>
      <c r="BH64" s="126"/>
    </row>
    <row r="65" spans="1:60" outlineLevel="1" x14ac:dyDescent="0.2">
      <c r="A65" s="129"/>
      <c r="B65" s="130"/>
      <c r="C65" s="157" t="s">
        <v>430</v>
      </c>
      <c r="D65" s="133"/>
      <c r="E65" s="134">
        <v>0.44319999999999998</v>
      </c>
      <c r="F65" s="132"/>
      <c r="G65" s="132"/>
      <c r="H65" s="132"/>
      <c r="I65" s="132"/>
      <c r="J65" s="132"/>
      <c r="K65" s="132"/>
      <c r="L65" s="132"/>
      <c r="M65" s="132"/>
      <c r="N65" s="131"/>
      <c r="O65" s="131"/>
      <c r="P65" s="131"/>
      <c r="Q65" s="131"/>
      <c r="R65" s="132"/>
      <c r="S65" s="132"/>
      <c r="T65" s="132"/>
      <c r="U65" s="132"/>
      <c r="V65" s="132"/>
      <c r="W65" s="132"/>
      <c r="X65" s="132"/>
      <c r="Y65" s="132"/>
      <c r="Z65" s="126"/>
      <c r="AA65" s="126"/>
      <c r="AB65" s="126"/>
      <c r="AC65" s="126"/>
      <c r="AD65" s="126"/>
      <c r="AE65" s="126"/>
      <c r="AF65" s="126"/>
      <c r="AG65" s="126" t="s">
        <v>134</v>
      </c>
      <c r="AH65" s="126">
        <v>0</v>
      </c>
      <c r="AI65" s="126"/>
      <c r="AJ65" s="126"/>
      <c r="AK65" s="126"/>
      <c r="AL65" s="126"/>
      <c r="AM65" s="126"/>
      <c r="AN65" s="126"/>
      <c r="AO65" s="126"/>
      <c r="AP65" s="126"/>
      <c r="AQ65" s="126"/>
      <c r="AR65" s="126"/>
      <c r="AS65" s="126"/>
      <c r="AT65" s="126"/>
      <c r="AU65" s="126"/>
      <c r="AV65" s="126"/>
      <c r="AW65" s="126"/>
      <c r="AX65" s="126"/>
      <c r="AY65" s="126"/>
      <c r="AZ65" s="126"/>
      <c r="BA65" s="126"/>
      <c r="BB65" s="126"/>
      <c r="BC65" s="126"/>
      <c r="BD65" s="126"/>
      <c r="BE65" s="126"/>
      <c r="BF65" s="126"/>
      <c r="BG65" s="126"/>
      <c r="BH65" s="126"/>
    </row>
    <row r="66" spans="1:60" x14ac:dyDescent="0.2">
      <c r="A66" s="136" t="s">
        <v>124</v>
      </c>
      <c r="B66" s="137" t="s">
        <v>88</v>
      </c>
      <c r="C66" s="155" t="s">
        <v>89</v>
      </c>
      <c r="D66" s="138"/>
      <c r="E66" s="139"/>
      <c r="F66" s="140"/>
      <c r="G66" s="140">
        <f>G67</f>
        <v>0</v>
      </c>
      <c r="H66" s="140"/>
      <c r="I66" s="140">
        <v>0</v>
      </c>
      <c r="J66" s="140"/>
      <c r="K66" s="140">
        <v>26785.67</v>
      </c>
      <c r="L66" s="140"/>
      <c r="M66" s="140"/>
      <c r="N66" s="139"/>
      <c r="O66" s="139"/>
      <c r="P66" s="139"/>
      <c r="Q66" s="139"/>
      <c r="R66" s="140"/>
      <c r="S66" s="140"/>
      <c r="T66" s="141"/>
      <c r="U66" s="135"/>
      <c r="V66" s="135"/>
      <c r="W66" s="135"/>
      <c r="X66" s="135"/>
      <c r="Y66" s="135"/>
      <c r="AG66" t="s">
        <v>125</v>
      </c>
    </row>
    <row r="67" spans="1:60" x14ac:dyDescent="0.2">
      <c r="A67" s="148">
        <v>24</v>
      </c>
      <c r="B67" s="149" t="s">
        <v>431</v>
      </c>
      <c r="C67" s="158" t="s">
        <v>432</v>
      </c>
      <c r="D67" s="150" t="s">
        <v>152</v>
      </c>
      <c r="E67" s="151">
        <v>34.517620000000001</v>
      </c>
      <c r="F67" s="152"/>
      <c r="G67" s="146">
        <f>E67*F67</f>
        <v>0</v>
      </c>
      <c r="H67" s="152">
        <v>0</v>
      </c>
      <c r="I67" s="152">
        <v>0</v>
      </c>
      <c r="J67" s="152">
        <v>776</v>
      </c>
      <c r="K67" s="152">
        <v>26785.673119999999</v>
      </c>
      <c r="L67" s="152">
        <v>21</v>
      </c>
      <c r="M67" s="152">
        <v>32410.660699999997</v>
      </c>
      <c r="N67" s="151">
        <v>0</v>
      </c>
      <c r="O67" s="151">
        <v>0</v>
      </c>
      <c r="P67" s="151">
        <v>0</v>
      </c>
      <c r="Q67" s="151">
        <v>0</v>
      </c>
      <c r="R67" s="152"/>
      <c r="S67" s="152" t="s">
        <v>129</v>
      </c>
      <c r="T67" s="153" t="s">
        <v>129</v>
      </c>
      <c r="U67" s="132">
        <v>1.264</v>
      </c>
      <c r="V67" s="132">
        <v>43.63027168</v>
      </c>
      <c r="W67" s="132"/>
      <c r="X67" s="132" t="s">
        <v>433</v>
      </c>
      <c r="Y67" s="132" t="s">
        <v>131</v>
      </c>
      <c r="Z67" s="126"/>
      <c r="AA67" s="126"/>
      <c r="AB67" s="126"/>
      <c r="AC67" s="126"/>
      <c r="AD67" s="126"/>
      <c r="AE67" s="126"/>
      <c r="AF67" s="126"/>
      <c r="AG67" s="126" t="s">
        <v>434</v>
      </c>
      <c r="AH67" s="126"/>
      <c r="AI67" s="126"/>
      <c r="AJ67" s="12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6"/>
      <c r="BD67" s="126"/>
      <c r="BE67" s="126"/>
      <c r="BF67" s="126"/>
      <c r="BG67" s="126"/>
      <c r="BH67" s="126"/>
    </row>
    <row r="68" spans="1:60" x14ac:dyDescent="0.2">
      <c r="A68" s="136" t="s">
        <v>124</v>
      </c>
      <c r="B68" s="137" t="s">
        <v>90</v>
      </c>
      <c r="C68" s="155" t="s">
        <v>91</v>
      </c>
      <c r="D68" s="138"/>
      <c r="E68" s="139"/>
      <c r="F68" s="140"/>
      <c r="G68" s="140">
        <f>G69+G71+G74+G76+G79+G81</f>
        <v>0</v>
      </c>
      <c r="H68" s="140"/>
      <c r="I68" s="140">
        <v>16976.25</v>
      </c>
      <c r="J68" s="140"/>
      <c r="K68" s="140">
        <v>8532.6299999999992</v>
      </c>
      <c r="L68" s="140"/>
      <c r="M68" s="140"/>
      <c r="N68" s="139"/>
      <c r="O68" s="139"/>
      <c r="P68" s="139"/>
      <c r="Q68" s="139"/>
      <c r="R68" s="140"/>
      <c r="S68" s="140"/>
      <c r="T68" s="141"/>
      <c r="U68" s="135"/>
      <c r="V68" s="135"/>
      <c r="W68" s="135"/>
      <c r="X68" s="135"/>
      <c r="Y68" s="135"/>
      <c r="AG68" t="s">
        <v>125</v>
      </c>
    </row>
    <row r="69" spans="1:60" ht="33.75" x14ac:dyDescent="0.2">
      <c r="A69" s="142">
        <v>25</v>
      </c>
      <c r="B69" s="143" t="s">
        <v>435</v>
      </c>
      <c r="C69" s="156" t="s">
        <v>436</v>
      </c>
      <c r="D69" s="144" t="s">
        <v>128</v>
      </c>
      <c r="E69" s="145">
        <v>15.0228</v>
      </c>
      <c r="F69" s="146"/>
      <c r="G69" s="146">
        <f>E69*F69</f>
        <v>0</v>
      </c>
      <c r="H69" s="146">
        <v>40.94</v>
      </c>
      <c r="I69" s="146">
        <v>615.03343199999995</v>
      </c>
      <c r="J69" s="146">
        <v>17.66</v>
      </c>
      <c r="K69" s="146">
        <v>265.30264799999998</v>
      </c>
      <c r="L69" s="146">
        <v>21</v>
      </c>
      <c r="M69" s="146">
        <v>1065.2114000000001</v>
      </c>
      <c r="N69" s="145">
        <v>3.3E-4</v>
      </c>
      <c r="O69" s="145">
        <v>4.9575239999999996E-3</v>
      </c>
      <c r="P69" s="145">
        <v>0</v>
      </c>
      <c r="Q69" s="145">
        <v>0</v>
      </c>
      <c r="R69" s="146"/>
      <c r="S69" s="146" t="s">
        <v>129</v>
      </c>
      <c r="T69" s="147" t="s">
        <v>129</v>
      </c>
      <c r="U69" s="132">
        <v>2.75E-2</v>
      </c>
      <c r="V69" s="132">
        <v>0.41312700000000002</v>
      </c>
      <c r="W69" s="132"/>
      <c r="X69" s="132" t="s">
        <v>130</v>
      </c>
      <c r="Y69" s="132" t="s">
        <v>131</v>
      </c>
      <c r="Z69" s="126"/>
      <c r="AA69" s="126"/>
      <c r="AB69" s="126"/>
      <c r="AC69" s="126"/>
      <c r="AD69" s="126"/>
      <c r="AE69" s="126"/>
      <c r="AF69" s="126"/>
      <c r="AG69" s="126" t="s">
        <v>132</v>
      </c>
      <c r="AH69" s="126"/>
      <c r="AI69" s="126"/>
      <c r="AJ69" s="126"/>
      <c r="AK69" s="126"/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  <c r="AX69" s="126"/>
      <c r="AY69" s="126"/>
      <c r="AZ69" s="126"/>
      <c r="BA69" s="126"/>
      <c r="BB69" s="126"/>
      <c r="BC69" s="126"/>
      <c r="BD69" s="126"/>
      <c r="BE69" s="126"/>
      <c r="BF69" s="126"/>
      <c r="BG69" s="126"/>
      <c r="BH69" s="126"/>
    </row>
    <row r="70" spans="1:60" outlineLevel="1" x14ac:dyDescent="0.2">
      <c r="A70" s="129"/>
      <c r="B70" s="130"/>
      <c r="C70" s="157" t="s">
        <v>437</v>
      </c>
      <c r="D70" s="133"/>
      <c r="E70" s="134">
        <v>15.0228</v>
      </c>
      <c r="F70" s="132"/>
      <c r="G70" s="132"/>
      <c r="H70" s="132"/>
      <c r="I70" s="132"/>
      <c r="J70" s="132"/>
      <c r="K70" s="132"/>
      <c r="L70" s="132"/>
      <c r="M70" s="132"/>
      <c r="N70" s="131"/>
      <c r="O70" s="131"/>
      <c r="P70" s="131"/>
      <c r="Q70" s="131"/>
      <c r="R70" s="132"/>
      <c r="S70" s="132"/>
      <c r="T70" s="132"/>
      <c r="U70" s="132"/>
      <c r="V70" s="132"/>
      <c r="W70" s="132"/>
      <c r="X70" s="132"/>
      <c r="Y70" s="132"/>
      <c r="Z70" s="126"/>
      <c r="AA70" s="126"/>
      <c r="AB70" s="126"/>
      <c r="AC70" s="126"/>
      <c r="AD70" s="126"/>
      <c r="AE70" s="126"/>
      <c r="AF70" s="126"/>
      <c r="AG70" s="126" t="s">
        <v>134</v>
      </c>
      <c r="AH70" s="126">
        <v>0</v>
      </c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  <c r="AY70" s="126"/>
      <c r="AZ70" s="126"/>
      <c r="BA70" s="126"/>
      <c r="BB70" s="126"/>
      <c r="BC70" s="126"/>
      <c r="BD70" s="126"/>
      <c r="BE70" s="126"/>
      <c r="BF70" s="126"/>
      <c r="BG70" s="126"/>
      <c r="BH70" s="126"/>
    </row>
    <row r="71" spans="1:60" ht="22.5" x14ac:dyDescent="0.2">
      <c r="A71" s="142">
        <v>26</v>
      </c>
      <c r="B71" s="143" t="s">
        <v>438</v>
      </c>
      <c r="C71" s="156" t="s">
        <v>439</v>
      </c>
      <c r="D71" s="144" t="s">
        <v>128</v>
      </c>
      <c r="E71" s="145">
        <v>27.936</v>
      </c>
      <c r="F71" s="146"/>
      <c r="G71" s="146">
        <f>E71*F71</f>
        <v>0</v>
      </c>
      <c r="H71" s="146">
        <v>48.29</v>
      </c>
      <c r="I71" s="146">
        <v>1349.02944</v>
      </c>
      <c r="J71" s="146">
        <v>31.01</v>
      </c>
      <c r="K71" s="146">
        <v>866.29536000000007</v>
      </c>
      <c r="L71" s="146">
        <v>21</v>
      </c>
      <c r="M71" s="146">
        <v>2680.5372000000002</v>
      </c>
      <c r="N71" s="145">
        <v>5.1999999999999995E-4</v>
      </c>
      <c r="O71" s="145">
        <v>1.4526719999999998E-2</v>
      </c>
      <c r="P71" s="145">
        <v>0</v>
      </c>
      <c r="Q71" s="145">
        <v>0</v>
      </c>
      <c r="R71" s="146"/>
      <c r="S71" s="146" t="s">
        <v>129</v>
      </c>
      <c r="T71" s="147" t="s">
        <v>129</v>
      </c>
      <c r="U71" s="132">
        <v>0.05</v>
      </c>
      <c r="V71" s="132">
        <v>1.3968</v>
      </c>
      <c r="W71" s="132"/>
      <c r="X71" s="132" t="s">
        <v>130</v>
      </c>
      <c r="Y71" s="132" t="s">
        <v>131</v>
      </c>
      <c r="Z71" s="126"/>
      <c r="AA71" s="126"/>
      <c r="AB71" s="126"/>
      <c r="AC71" s="126"/>
      <c r="AD71" s="126"/>
      <c r="AE71" s="126"/>
      <c r="AF71" s="126"/>
      <c r="AG71" s="126" t="s">
        <v>132</v>
      </c>
      <c r="AH71" s="126"/>
      <c r="AI71" s="126"/>
      <c r="AJ71" s="126"/>
      <c r="AK71" s="126"/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  <c r="AV71" s="126"/>
      <c r="AW71" s="126"/>
      <c r="AX71" s="126"/>
      <c r="AY71" s="126"/>
      <c r="AZ71" s="126"/>
      <c r="BA71" s="126"/>
      <c r="BB71" s="126"/>
      <c r="BC71" s="126"/>
      <c r="BD71" s="126"/>
      <c r="BE71" s="126"/>
      <c r="BF71" s="126"/>
      <c r="BG71" s="126"/>
      <c r="BH71" s="126"/>
    </row>
    <row r="72" spans="1:60" outlineLevel="1" x14ac:dyDescent="0.2">
      <c r="A72" s="129"/>
      <c r="B72" s="130"/>
      <c r="C72" s="157" t="s">
        <v>440</v>
      </c>
      <c r="D72" s="133"/>
      <c r="E72" s="134">
        <v>0.24</v>
      </c>
      <c r="F72" s="132"/>
      <c r="G72" s="132"/>
      <c r="H72" s="132"/>
      <c r="I72" s="132"/>
      <c r="J72" s="132"/>
      <c r="K72" s="132"/>
      <c r="L72" s="132"/>
      <c r="M72" s="132"/>
      <c r="N72" s="131"/>
      <c r="O72" s="131"/>
      <c r="P72" s="131"/>
      <c r="Q72" s="131"/>
      <c r="R72" s="132"/>
      <c r="S72" s="132"/>
      <c r="T72" s="132"/>
      <c r="U72" s="132"/>
      <c r="V72" s="132"/>
      <c r="W72" s="132"/>
      <c r="X72" s="132"/>
      <c r="Y72" s="132"/>
      <c r="Z72" s="126"/>
      <c r="AA72" s="126"/>
      <c r="AB72" s="126"/>
      <c r="AC72" s="126"/>
      <c r="AD72" s="126"/>
      <c r="AE72" s="126"/>
      <c r="AF72" s="126"/>
      <c r="AG72" s="126" t="s">
        <v>134</v>
      </c>
      <c r="AH72" s="126">
        <v>0</v>
      </c>
      <c r="AI72" s="126"/>
      <c r="AJ72" s="126"/>
      <c r="AK72" s="126"/>
      <c r="AL72" s="126"/>
      <c r="AM72" s="126"/>
      <c r="AN72" s="126"/>
      <c r="AO72" s="126"/>
      <c r="AP72" s="126"/>
      <c r="AQ72" s="126"/>
      <c r="AR72" s="126"/>
      <c r="AS72" s="126"/>
      <c r="AT72" s="126"/>
      <c r="AU72" s="126"/>
      <c r="AV72" s="126"/>
      <c r="AW72" s="126"/>
      <c r="AX72" s="126"/>
      <c r="AY72" s="126"/>
      <c r="AZ72" s="126"/>
      <c r="BA72" s="126"/>
      <c r="BB72" s="126"/>
      <c r="BC72" s="126"/>
      <c r="BD72" s="126"/>
      <c r="BE72" s="126"/>
      <c r="BF72" s="126"/>
      <c r="BG72" s="126"/>
      <c r="BH72" s="126"/>
    </row>
    <row r="73" spans="1:60" outlineLevel="2" x14ac:dyDescent="0.2">
      <c r="A73" s="129"/>
      <c r="B73" s="130"/>
      <c r="C73" s="157" t="s">
        <v>441</v>
      </c>
      <c r="D73" s="133"/>
      <c r="E73" s="134">
        <v>27.696000000000002</v>
      </c>
      <c r="F73" s="132"/>
      <c r="G73" s="132"/>
      <c r="H73" s="132"/>
      <c r="I73" s="132"/>
      <c r="J73" s="132"/>
      <c r="K73" s="132"/>
      <c r="L73" s="132"/>
      <c r="M73" s="132"/>
      <c r="N73" s="131"/>
      <c r="O73" s="131"/>
      <c r="P73" s="131"/>
      <c r="Q73" s="131"/>
      <c r="R73" s="132"/>
      <c r="S73" s="132"/>
      <c r="T73" s="132"/>
      <c r="U73" s="132"/>
      <c r="V73" s="132"/>
      <c r="W73" s="132"/>
      <c r="X73" s="132"/>
      <c r="Y73" s="132"/>
      <c r="Z73" s="126"/>
      <c r="AA73" s="126"/>
      <c r="AB73" s="126"/>
      <c r="AC73" s="126"/>
      <c r="AD73" s="126"/>
      <c r="AE73" s="126"/>
      <c r="AF73" s="126"/>
      <c r="AG73" s="126" t="s">
        <v>134</v>
      </c>
      <c r="AH73" s="126">
        <v>0</v>
      </c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  <c r="AX73" s="126"/>
      <c r="AY73" s="126"/>
      <c r="AZ73" s="126"/>
      <c r="BA73" s="126"/>
      <c r="BB73" s="126"/>
      <c r="BC73" s="126"/>
      <c r="BD73" s="126"/>
      <c r="BE73" s="126"/>
      <c r="BF73" s="126"/>
      <c r="BG73" s="126"/>
      <c r="BH73" s="126"/>
    </row>
    <row r="74" spans="1:60" x14ac:dyDescent="0.2">
      <c r="A74" s="142">
        <v>27</v>
      </c>
      <c r="B74" s="143" t="s">
        <v>442</v>
      </c>
      <c r="C74" s="156" t="s">
        <v>443</v>
      </c>
      <c r="D74" s="144" t="s">
        <v>128</v>
      </c>
      <c r="E74" s="145">
        <v>15.0228</v>
      </c>
      <c r="F74" s="146"/>
      <c r="G74" s="146">
        <f>E74*F74</f>
        <v>0</v>
      </c>
      <c r="H74" s="146">
        <v>10.23</v>
      </c>
      <c r="I74" s="146">
        <v>153.683244</v>
      </c>
      <c r="J74" s="146">
        <v>147.77000000000001</v>
      </c>
      <c r="K74" s="146">
        <v>2219.9191560000004</v>
      </c>
      <c r="L74" s="146">
        <v>21</v>
      </c>
      <c r="M74" s="146">
        <v>2872.056</v>
      </c>
      <c r="N74" s="145">
        <v>4.0999999999999999E-4</v>
      </c>
      <c r="O74" s="145">
        <v>6.1593480000000003E-3</v>
      </c>
      <c r="P74" s="145">
        <v>0</v>
      </c>
      <c r="Q74" s="145">
        <v>0</v>
      </c>
      <c r="R74" s="146"/>
      <c r="S74" s="146" t="s">
        <v>129</v>
      </c>
      <c r="T74" s="147" t="s">
        <v>129</v>
      </c>
      <c r="U74" s="132">
        <v>0.23</v>
      </c>
      <c r="V74" s="132">
        <v>3.455244</v>
      </c>
      <c r="W74" s="132"/>
      <c r="X74" s="132" t="s">
        <v>130</v>
      </c>
      <c r="Y74" s="132" t="s">
        <v>131</v>
      </c>
      <c r="Z74" s="126"/>
      <c r="AA74" s="126"/>
      <c r="AB74" s="126"/>
      <c r="AC74" s="126"/>
      <c r="AD74" s="126"/>
      <c r="AE74" s="126"/>
      <c r="AF74" s="126"/>
      <c r="AG74" s="126" t="s">
        <v>132</v>
      </c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  <c r="AW74" s="126"/>
      <c r="AX74" s="126"/>
      <c r="AY74" s="126"/>
      <c r="AZ74" s="126"/>
      <c r="BA74" s="126"/>
      <c r="BB74" s="126"/>
      <c r="BC74" s="126"/>
      <c r="BD74" s="126"/>
      <c r="BE74" s="126"/>
      <c r="BF74" s="126"/>
      <c r="BG74" s="126"/>
      <c r="BH74" s="126"/>
    </row>
    <row r="75" spans="1:60" outlineLevel="1" x14ac:dyDescent="0.2">
      <c r="A75" s="129"/>
      <c r="B75" s="130"/>
      <c r="C75" s="157" t="s">
        <v>437</v>
      </c>
      <c r="D75" s="133"/>
      <c r="E75" s="134">
        <v>15.0228</v>
      </c>
      <c r="F75" s="132"/>
      <c r="G75" s="132"/>
      <c r="H75" s="132"/>
      <c r="I75" s="132"/>
      <c r="J75" s="132"/>
      <c r="K75" s="132"/>
      <c r="L75" s="132"/>
      <c r="M75" s="132"/>
      <c r="N75" s="131"/>
      <c r="O75" s="131"/>
      <c r="P75" s="131"/>
      <c r="Q75" s="131"/>
      <c r="R75" s="132"/>
      <c r="S75" s="132"/>
      <c r="T75" s="132"/>
      <c r="U75" s="132"/>
      <c r="V75" s="132"/>
      <c r="W75" s="132"/>
      <c r="X75" s="132"/>
      <c r="Y75" s="132"/>
      <c r="Z75" s="126"/>
      <c r="AA75" s="126"/>
      <c r="AB75" s="126"/>
      <c r="AC75" s="126"/>
      <c r="AD75" s="126"/>
      <c r="AE75" s="126"/>
      <c r="AF75" s="126"/>
      <c r="AG75" s="126" t="s">
        <v>134</v>
      </c>
      <c r="AH75" s="126">
        <v>0</v>
      </c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126"/>
      <c r="AX75" s="126"/>
      <c r="AY75" s="126"/>
      <c r="AZ75" s="126"/>
      <c r="BA75" s="126"/>
      <c r="BB75" s="126"/>
      <c r="BC75" s="126"/>
      <c r="BD75" s="126"/>
      <c r="BE75" s="126"/>
      <c r="BF75" s="126"/>
      <c r="BG75" s="126"/>
      <c r="BH75" s="126"/>
    </row>
    <row r="76" spans="1:60" x14ac:dyDescent="0.2">
      <c r="A76" s="142">
        <v>28</v>
      </c>
      <c r="B76" s="143" t="s">
        <v>444</v>
      </c>
      <c r="C76" s="156" t="s">
        <v>445</v>
      </c>
      <c r="D76" s="144" t="s">
        <v>128</v>
      </c>
      <c r="E76" s="145">
        <v>27.936</v>
      </c>
      <c r="F76" s="146"/>
      <c r="G76" s="146">
        <f>E76*F76</f>
        <v>0</v>
      </c>
      <c r="H76" s="146">
        <v>15.19</v>
      </c>
      <c r="I76" s="146">
        <v>424.34783999999996</v>
      </c>
      <c r="J76" s="146">
        <v>170.81</v>
      </c>
      <c r="K76" s="146">
        <v>4771.7481600000001</v>
      </c>
      <c r="L76" s="146">
        <v>21</v>
      </c>
      <c r="M76" s="146">
        <v>6287.2810000000009</v>
      </c>
      <c r="N76" s="145">
        <v>5.8E-4</v>
      </c>
      <c r="O76" s="145">
        <v>1.6202879999999999E-2</v>
      </c>
      <c r="P76" s="145">
        <v>0</v>
      </c>
      <c r="Q76" s="145">
        <v>0</v>
      </c>
      <c r="R76" s="146"/>
      <c r="S76" s="146" t="s">
        <v>129</v>
      </c>
      <c r="T76" s="147" t="s">
        <v>129</v>
      </c>
      <c r="U76" s="132">
        <v>0.27</v>
      </c>
      <c r="V76" s="132">
        <v>7.5427200000000001</v>
      </c>
      <c r="W76" s="132"/>
      <c r="X76" s="132" t="s">
        <v>130</v>
      </c>
      <c r="Y76" s="132" t="s">
        <v>131</v>
      </c>
      <c r="Z76" s="126"/>
      <c r="AA76" s="126"/>
      <c r="AB76" s="126"/>
      <c r="AC76" s="126"/>
      <c r="AD76" s="126"/>
      <c r="AE76" s="126"/>
      <c r="AF76" s="126"/>
      <c r="AG76" s="126" t="s">
        <v>132</v>
      </c>
      <c r="AH76" s="126"/>
      <c r="AI76" s="126"/>
      <c r="AJ76" s="126"/>
      <c r="AK76" s="126"/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  <c r="AV76" s="126"/>
      <c r="AW76" s="126"/>
      <c r="AX76" s="126"/>
      <c r="AY76" s="126"/>
      <c r="AZ76" s="126"/>
      <c r="BA76" s="126"/>
      <c r="BB76" s="126"/>
      <c r="BC76" s="126"/>
      <c r="BD76" s="126"/>
      <c r="BE76" s="126"/>
      <c r="BF76" s="126"/>
      <c r="BG76" s="126"/>
      <c r="BH76" s="126"/>
    </row>
    <row r="77" spans="1:60" outlineLevel="1" x14ac:dyDescent="0.2">
      <c r="A77" s="129"/>
      <c r="B77" s="130"/>
      <c r="C77" s="157" t="s">
        <v>440</v>
      </c>
      <c r="D77" s="133"/>
      <c r="E77" s="134">
        <v>0.24</v>
      </c>
      <c r="F77" s="132"/>
      <c r="G77" s="132"/>
      <c r="H77" s="132"/>
      <c r="I77" s="132"/>
      <c r="J77" s="132"/>
      <c r="K77" s="132"/>
      <c r="L77" s="132"/>
      <c r="M77" s="132"/>
      <c r="N77" s="131"/>
      <c r="O77" s="131"/>
      <c r="P77" s="131"/>
      <c r="Q77" s="131"/>
      <c r="R77" s="132"/>
      <c r="S77" s="132"/>
      <c r="T77" s="132"/>
      <c r="U77" s="132"/>
      <c r="V77" s="132"/>
      <c r="W77" s="132"/>
      <c r="X77" s="132"/>
      <c r="Y77" s="132"/>
      <c r="Z77" s="126"/>
      <c r="AA77" s="126"/>
      <c r="AB77" s="126"/>
      <c r="AC77" s="126"/>
      <c r="AD77" s="126"/>
      <c r="AE77" s="126"/>
      <c r="AF77" s="126"/>
      <c r="AG77" s="126" t="s">
        <v>134</v>
      </c>
      <c r="AH77" s="126">
        <v>0</v>
      </c>
      <c r="AI77" s="126"/>
      <c r="AJ77" s="126"/>
      <c r="AK77" s="126"/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126"/>
      <c r="AX77" s="126"/>
      <c r="AY77" s="126"/>
      <c r="AZ77" s="126"/>
      <c r="BA77" s="126"/>
      <c r="BB77" s="126"/>
      <c r="BC77" s="126"/>
      <c r="BD77" s="126"/>
      <c r="BE77" s="126"/>
      <c r="BF77" s="126"/>
      <c r="BG77" s="126"/>
      <c r="BH77" s="126"/>
    </row>
    <row r="78" spans="1:60" outlineLevel="2" x14ac:dyDescent="0.2">
      <c r="A78" s="129"/>
      <c r="B78" s="130"/>
      <c r="C78" s="157" t="s">
        <v>441</v>
      </c>
      <c r="D78" s="133"/>
      <c r="E78" s="134">
        <v>27.696000000000002</v>
      </c>
      <c r="F78" s="132"/>
      <c r="G78" s="132"/>
      <c r="H78" s="132"/>
      <c r="I78" s="132"/>
      <c r="J78" s="132"/>
      <c r="K78" s="132"/>
      <c r="L78" s="132"/>
      <c r="M78" s="132"/>
      <c r="N78" s="131"/>
      <c r="O78" s="131"/>
      <c r="P78" s="131"/>
      <c r="Q78" s="131"/>
      <c r="R78" s="132"/>
      <c r="S78" s="132"/>
      <c r="T78" s="132"/>
      <c r="U78" s="132"/>
      <c r="V78" s="132"/>
      <c r="W78" s="132"/>
      <c r="X78" s="132"/>
      <c r="Y78" s="132"/>
      <c r="Z78" s="126"/>
      <c r="AA78" s="126"/>
      <c r="AB78" s="126"/>
      <c r="AC78" s="126"/>
      <c r="AD78" s="126"/>
      <c r="AE78" s="126"/>
      <c r="AF78" s="126"/>
      <c r="AG78" s="126" t="s">
        <v>134</v>
      </c>
      <c r="AH78" s="126">
        <v>0</v>
      </c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6"/>
      <c r="AZ78" s="126"/>
      <c r="BA78" s="126"/>
      <c r="BB78" s="126"/>
      <c r="BC78" s="126"/>
      <c r="BD78" s="126"/>
      <c r="BE78" s="126"/>
      <c r="BF78" s="126"/>
      <c r="BG78" s="126"/>
      <c r="BH78" s="126"/>
    </row>
    <row r="79" spans="1:60" x14ac:dyDescent="0.2">
      <c r="A79" s="142">
        <v>29</v>
      </c>
      <c r="B79" s="143" t="s">
        <v>446</v>
      </c>
      <c r="C79" s="156" t="s">
        <v>447</v>
      </c>
      <c r="D79" s="144" t="s">
        <v>128</v>
      </c>
      <c r="E79" s="145">
        <v>51.550559999999997</v>
      </c>
      <c r="F79" s="146"/>
      <c r="G79" s="146">
        <f>E79*F79</f>
        <v>0</v>
      </c>
      <c r="H79" s="146">
        <v>280</v>
      </c>
      <c r="I79" s="146">
        <v>14434.156799999999</v>
      </c>
      <c r="J79" s="146">
        <v>0</v>
      </c>
      <c r="K79" s="146">
        <v>0</v>
      </c>
      <c r="L79" s="146">
        <v>21</v>
      </c>
      <c r="M79" s="146">
        <v>17465.333599999998</v>
      </c>
      <c r="N79" s="145">
        <v>4.4999999999999997E-3</v>
      </c>
      <c r="O79" s="145">
        <v>0.23197751999999996</v>
      </c>
      <c r="P79" s="145">
        <v>0</v>
      </c>
      <c r="Q79" s="145">
        <v>0</v>
      </c>
      <c r="R79" s="146" t="s">
        <v>411</v>
      </c>
      <c r="S79" s="146" t="s">
        <v>129</v>
      </c>
      <c r="T79" s="147" t="s">
        <v>129</v>
      </c>
      <c r="U79" s="132">
        <v>0</v>
      </c>
      <c r="V79" s="132">
        <v>0</v>
      </c>
      <c r="W79" s="132"/>
      <c r="X79" s="132" t="s">
        <v>412</v>
      </c>
      <c r="Y79" s="132" t="s">
        <v>131</v>
      </c>
      <c r="Z79" s="126"/>
      <c r="AA79" s="126"/>
      <c r="AB79" s="126"/>
      <c r="AC79" s="126"/>
      <c r="AD79" s="126"/>
      <c r="AE79" s="126"/>
      <c r="AF79" s="126"/>
      <c r="AG79" s="126" t="s">
        <v>413</v>
      </c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</row>
    <row r="80" spans="1:60" outlineLevel="1" x14ac:dyDescent="0.2">
      <c r="A80" s="129"/>
      <c r="B80" s="130"/>
      <c r="C80" s="157" t="s">
        <v>448</v>
      </c>
      <c r="D80" s="133"/>
      <c r="E80" s="134">
        <v>51.550559999999997</v>
      </c>
      <c r="F80" s="132"/>
      <c r="G80" s="132"/>
      <c r="H80" s="132"/>
      <c r="I80" s="132"/>
      <c r="J80" s="132"/>
      <c r="K80" s="132"/>
      <c r="L80" s="132"/>
      <c r="M80" s="132"/>
      <c r="N80" s="131"/>
      <c r="O80" s="131"/>
      <c r="P80" s="131"/>
      <c r="Q80" s="131"/>
      <c r="R80" s="132"/>
      <c r="S80" s="132"/>
      <c r="T80" s="132"/>
      <c r="U80" s="132"/>
      <c r="V80" s="132"/>
      <c r="W80" s="132"/>
      <c r="X80" s="132"/>
      <c r="Y80" s="132"/>
      <c r="Z80" s="126"/>
      <c r="AA80" s="126"/>
      <c r="AB80" s="126"/>
      <c r="AC80" s="126"/>
      <c r="AD80" s="126"/>
      <c r="AE80" s="126"/>
      <c r="AF80" s="126"/>
      <c r="AG80" s="126" t="s">
        <v>134</v>
      </c>
      <c r="AH80" s="126">
        <v>0</v>
      </c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</row>
    <row r="81" spans="1:60" x14ac:dyDescent="0.2">
      <c r="A81" s="148">
        <v>30</v>
      </c>
      <c r="B81" s="149" t="s">
        <v>449</v>
      </c>
      <c r="C81" s="158" t="s">
        <v>450</v>
      </c>
      <c r="D81" s="150" t="s">
        <v>152</v>
      </c>
      <c r="E81" s="151">
        <v>0.27382000000000001</v>
      </c>
      <c r="F81" s="152"/>
      <c r="G81" s="146">
        <f>E81*F81</f>
        <v>0</v>
      </c>
      <c r="H81" s="152">
        <v>0</v>
      </c>
      <c r="I81" s="152">
        <v>0</v>
      </c>
      <c r="J81" s="152">
        <v>1495</v>
      </c>
      <c r="K81" s="152">
        <v>409.36090000000002</v>
      </c>
      <c r="L81" s="152">
        <v>21</v>
      </c>
      <c r="M81" s="152">
        <v>495.32560000000001</v>
      </c>
      <c r="N81" s="151">
        <v>0</v>
      </c>
      <c r="O81" s="151">
        <v>0</v>
      </c>
      <c r="P81" s="151">
        <v>0</v>
      </c>
      <c r="Q81" s="151">
        <v>0</v>
      </c>
      <c r="R81" s="152"/>
      <c r="S81" s="152" t="s">
        <v>129</v>
      </c>
      <c r="T81" s="153" t="s">
        <v>129</v>
      </c>
      <c r="U81" s="132">
        <v>1.5669999999999999</v>
      </c>
      <c r="V81" s="132">
        <v>0.42907593999999999</v>
      </c>
      <c r="W81" s="132"/>
      <c r="X81" s="132" t="s">
        <v>433</v>
      </c>
      <c r="Y81" s="132" t="s">
        <v>131</v>
      </c>
      <c r="Z81" s="126"/>
      <c r="AA81" s="126"/>
      <c r="AB81" s="126"/>
      <c r="AC81" s="126"/>
      <c r="AD81" s="126"/>
      <c r="AE81" s="126"/>
      <c r="AF81" s="126"/>
      <c r="AG81" s="126" t="s">
        <v>434</v>
      </c>
      <c r="AH81" s="126"/>
      <c r="AI81" s="126"/>
      <c r="AJ81" s="126"/>
      <c r="AK81" s="126"/>
      <c r="AL81" s="126"/>
      <c r="AM81" s="126"/>
      <c r="AN81" s="126"/>
      <c r="AO81" s="126"/>
      <c r="AP81" s="126"/>
      <c r="AQ81" s="126"/>
      <c r="AR81" s="126"/>
      <c r="AS81" s="126"/>
      <c r="AT81" s="126"/>
      <c r="AU81" s="126"/>
      <c r="AV81" s="126"/>
      <c r="AW81" s="126"/>
      <c r="AX81" s="126"/>
      <c r="AY81" s="126"/>
      <c r="AZ81" s="126"/>
      <c r="BA81" s="126"/>
      <c r="BB81" s="126"/>
      <c r="BC81" s="126"/>
      <c r="BD81" s="126"/>
      <c r="BE81" s="126"/>
      <c r="BF81" s="126"/>
      <c r="BG81" s="126"/>
      <c r="BH81" s="126"/>
    </row>
    <row r="82" spans="1:60" x14ac:dyDescent="0.2">
      <c r="A82" s="136" t="s">
        <v>124</v>
      </c>
      <c r="B82" s="137" t="s">
        <v>92</v>
      </c>
      <c r="C82" s="155" t="s">
        <v>93</v>
      </c>
      <c r="D82" s="138"/>
      <c r="E82" s="139"/>
      <c r="F82" s="140"/>
      <c r="G82" s="140">
        <f>G83+G84+G85</f>
        <v>0</v>
      </c>
      <c r="H82" s="140"/>
      <c r="I82" s="140">
        <v>87924.87</v>
      </c>
      <c r="J82" s="140"/>
      <c r="K82" s="140">
        <v>965.7</v>
      </c>
      <c r="L82" s="140"/>
      <c r="M82" s="140"/>
      <c r="N82" s="139"/>
      <c r="O82" s="139"/>
      <c r="P82" s="139"/>
      <c r="Q82" s="139"/>
      <c r="R82" s="140"/>
      <c r="S82" s="140"/>
      <c r="T82" s="141"/>
      <c r="U82" s="135"/>
      <c r="V82" s="135"/>
      <c r="W82" s="135"/>
      <c r="X82" s="135"/>
      <c r="Y82" s="135"/>
      <c r="AG82" t="s">
        <v>125</v>
      </c>
    </row>
    <row r="83" spans="1:60" x14ac:dyDescent="0.2">
      <c r="A83" s="148">
        <v>31</v>
      </c>
      <c r="B83" s="149" t="s">
        <v>451</v>
      </c>
      <c r="C83" s="158" t="s">
        <v>452</v>
      </c>
      <c r="D83" s="150" t="s">
        <v>286</v>
      </c>
      <c r="E83" s="151">
        <v>2.2999999999999998</v>
      </c>
      <c r="F83" s="152"/>
      <c r="G83" s="146">
        <f t="shared" ref="G83:G85" si="1">E83*F83</f>
        <v>0</v>
      </c>
      <c r="H83" s="152">
        <v>15.16</v>
      </c>
      <c r="I83" s="152">
        <v>34.867999999999995</v>
      </c>
      <c r="J83" s="152">
        <v>394.84</v>
      </c>
      <c r="K83" s="152">
        <v>908.13199999999983</v>
      </c>
      <c r="L83" s="152">
        <v>21</v>
      </c>
      <c r="M83" s="152">
        <v>1141.03</v>
      </c>
      <c r="N83" s="151">
        <v>6.0000000000000002E-5</v>
      </c>
      <c r="O83" s="151">
        <v>1.3799999999999999E-4</v>
      </c>
      <c r="P83" s="151">
        <v>0</v>
      </c>
      <c r="Q83" s="151">
        <v>0</v>
      </c>
      <c r="R83" s="152"/>
      <c r="S83" s="152" t="s">
        <v>129</v>
      </c>
      <c r="T83" s="153" t="s">
        <v>129</v>
      </c>
      <c r="U83" s="132">
        <v>0.51600000000000001</v>
      </c>
      <c r="V83" s="132">
        <v>1.1867999999999999</v>
      </c>
      <c r="W83" s="132"/>
      <c r="X83" s="132" t="s">
        <v>130</v>
      </c>
      <c r="Y83" s="132" t="s">
        <v>131</v>
      </c>
      <c r="Z83" s="126"/>
      <c r="AA83" s="126"/>
      <c r="AB83" s="126"/>
      <c r="AC83" s="126"/>
      <c r="AD83" s="126"/>
      <c r="AE83" s="126"/>
      <c r="AF83" s="126"/>
      <c r="AG83" s="126" t="s">
        <v>132</v>
      </c>
      <c r="AH83" s="126"/>
      <c r="AI83" s="126"/>
      <c r="AJ83" s="126"/>
      <c r="AK83" s="126"/>
      <c r="AL83" s="126"/>
      <c r="AM83" s="126"/>
      <c r="AN83" s="126"/>
      <c r="AO83" s="126"/>
      <c r="AP83" s="126"/>
      <c r="AQ83" s="126"/>
      <c r="AR83" s="126"/>
      <c r="AS83" s="126"/>
      <c r="AT83" s="126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126"/>
      <c r="BF83" s="126"/>
      <c r="BG83" s="126"/>
      <c r="BH83" s="126"/>
    </row>
    <row r="84" spans="1:60" x14ac:dyDescent="0.2">
      <c r="A84" s="148">
        <v>32</v>
      </c>
      <c r="B84" s="149" t="s">
        <v>453</v>
      </c>
      <c r="C84" s="158" t="s">
        <v>454</v>
      </c>
      <c r="D84" s="150" t="s">
        <v>190</v>
      </c>
      <c r="E84" s="151">
        <v>1</v>
      </c>
      <c r="F84" s="152"/>
      <c r="G84" s="146">
        <f t="shared" si="1"/>
        <v>0</v>
      </c>
      <c r="H84" s="152">
        <v>87890</v>
      </c>
      <c r="I84" s="152">
        <v>87890</v>
      </c>
      <c r="J84" s="152">
        <v>0</v>
      </c>
      <c r="K84" s="152">
        <v>0</v>
      </c>
      <c r="L84" s="152">
        <v>21</v>
      </c>
      <c r="M84" s="152">
        <v>106346.9</v>
      </c>
      <c r="N84" s="151">
        <v>0.03</v>
      </c>
      <c r="O84" s="151">
        <v>0.03</v>
      </c>
      <c r="P84" s="151">
        <v>0</v>
      </c>
      <c r="Q84" s="151">
        <v>0</v>
      </c>
      <c r="R84" s="152" t="s">
        <v>411</v>
      </c>
      <c r="S84" s="152" t="s">
        <v>129</v>
      </c>
      <c r="T84" s="153" t="s">
        <v>129</v>
      </c>
      <c r="U84" s="132">
        <v>0</v>
      </c>
      <c r="V84" s="132">
        <v>0</v>
      </c>
      <c r="W84" s="132"/>
      <c r="X84" s="132" t="s">
        <v>412</v>
      </c>
      <c r="Y84" s="132" t="s">
        <v>131</v>
      </c>
      <c r="Z84" s="126"/>
      <c r="AA84" s="126"/>
      <c r="AB84" s="126"/>
      <c r="AC84" s="126"/>
      <c r="AD84" s="126"/>
      <c r="AE84" s="126"/>
      <c r="AF84" s="126"/>
      <c r="AG84" s="126" t="s">
        <v>413</v>
      </c>
      <c r="AH84" s="126"/>
      <c r="AI84" s="126"/>
      <c r="AJ84" s="126"/>
      <c r="AK84" s="126"/>
      <c r="AL84" s="126"/>
      <c r="AM84" s="126"/>
      <c r="AN84" s="126"/>
      <c r="AO84" s="126"/>
      <c r="AP84" s="126"/>
      <c r="AQ84" s="126"/>
      <c r="AR84" s="126"/>
      <c r="AS84" s="126"/>
      <c r="AT84" s="126"/>
      <c r="AU84" s="126"/>
      <c r="AV84" s="126"/>
      <c r="AW84" s="126"/>
      <c r="AX84" s="126"/>
      <c r="AY84" s="126"/>
      <c r="AZ84" s="126"/>
      <c r="BA84" s="126"/>
      <c r="BB84" s="126"/>
      <c r="BC84" s="126"/>
      <c r="BD84" s="126"/>
      <c r="BE84" s="126"/>
      <c r="BF84" s="126"/>
      <c r="BG84" s="126"/>
      <c r="BH84" s="126"/>
    </row>
    <row r="85" spans="1:60" x14ac:dyDescent="0.2">
      <c r="A85" s="148">
        <v>33</v>
      </c>
      <c r="B85" s="149" t="s">
        <v>455</v>
      </c>
      <c r="C85" s="158" t="s">
        <v>456</v>
      </c>
      <c r="D85" s="150" t="s">
        <v>152</v>
      </c>
      <c r="E85" s="151">
        <v>3.014E-2</v>
      </c>
      <c r="F85" s="152"/>
      <c r="G85" s="146">
        <f t="shared" si="1"/>
        <v>0</v>
      </c>
      <c r="H85" s="152">
        <v>0</v>
      </c>
      <c r="I85" s="152">
        <v>0</v>
      </c>
      <c r="J85" s="152">
        <v>1910</v>
      </c>
      <c r="K85" s="152">
        <v>57.567399999999999</v>
      </c>
      <c r="L85" s="152">
        <v>21</v>
      </c>
      <c r="M85" s="152">
        <v>69.659700000000001</v>
      </c>
      <c r="N85" s="151">
        <v>0</v>
      </c>
      <c r="O85" s="151">
        <v>0</v>
      </c>
      <c r="P85" s="151">
        <v>0</v>
      </c>
      <c r="Q85" s="151">
        <v>0</v>
      </c>
      <c r="R85" s="152"/>
      <c r="S85" s="152" t="s">
        <v>129</v>
      </c>
      <c r="T85" s="153" t="s">
        <v>129</v>
      </c>
      <c r="U85" s="132">
        <v>3.327</v>
      </c>
      <c r="V85" s="132">
        <v>0.10027577999999999</v>
      </c>
      <c r="W85" s="132"/>
      <c r="X85" s="132" t="s">
        <v>433</v>
      </c>
      <c r="Y85" s="132" t="s">
        <v>131</v>
      </c>
      <c r="Z85" s="126"/>
      <c r="AA85" s="126"/>
      <c r="AB85" s="126"/>
      <c r="AC85" s="126"/>
      <c r="AD85" s="126"/>
      <c r="AE85" s="126"/>
      <c r="AF85" s="126"/>
      <c r="AG85" s="126" t="s">
        <v>434</v>
      </c>
      <c r="AH85" s="126"/>
      <c r="AI85" s="126"/>
      <c r="AJ85" s="126"/>
      <c r="AK85" s="126"/>
      <c r="AL85" s="126"/>
      <c r="AM85" s="126"/>
      <c r="AN85" s="126"/>
      <c r="AO85" s="126"/>
      <c r="AP85" s="126"/>
      <c r="AQ85" s="126"/>
      <c r="AR85" s="126"/>
      <c r="AS85" s="126"/>
      <c r="AT85" s="126"/>
      <c r="AU85" s="126"/>
      <c r="AV85" s="126"/>
      <c r="AW85" s="126"/>
      <c r="AX85" s="126"/>
      <c r="AY85" s="126"/>
      <c r="AZ85" s="126"/>
      <c r="BA85" s="126"/>
      <c r="BB85" s="126"/>
      <c r="BC85" s="126"/>
      <c r="BD85" s="126"/>
      <c r="BE85" s="126"/>
      <c r="BF85" s="126"/>
      <c r="BG85" s="126"/>
      <c r="BH85" s="126"/>
    </row>
    <row r="86" spans="1:60" x14ac:dyDescent="0.2">
      <c r="A86" s="136" t="s">
        <v>124</v>
      </c>
      <c r="B86" s="137" t="s">
        <v>96</v>
      </c>
      <c r="C86" s="155" t="s">
        <v>29</v>
      </c>
      <c r="D86" s="138"/>
      <c r="E86" s="139"/>
      <c r="F86" s="140"/>
      <c r="G86" s="140">
        <f>G87</f>
        <v>0</v>
      </c>
      <c r="H86" s="140"/>
      <c r="I86" s="140">
        <v>0</v>
      </c>
      <c r="J86" s="140"/>
      <c r="K86" s="140">
        <v>3722.67</v>
      </c>
      <c r="L86" s="140"/>
      <c r="M86" s="140"/>
      <c r="N86" s="139"/>
      <c r="O86" s="139"/>
      <c r="P86" s="139"/>
      <c r="Q86" s="139"/>
      <c r="R86" s="140"/>
      <c r="S86" s="140"/>
      <c r="T86" s="141"/>
      <c r="U86" s="135"/>
      <c r="V86" s="135"/>
      <c r="W86" s="135"/>
      <c r="X86" s="135"/>
      <c r="Y86" s="135"/>
      <c r="AG86" t="s">
        <v>125</v>
      </c>
    </row>
    <row r="87" spans="1:60" x14ac:dyDescent="0.2">
      <c r="A87" s="142">
        <v>34</v>
      </c>
      <c r="B87" s="143" t="s">
        <v>180</v>
      </c>
      <c r="C87" s="156" t="s">
        <v>181</v>
      </c>
      <c r="D87" s="144" t="s">
        <v>182</v>
      </c>
      <c r="E87" s="145">
        <v>1</v>
      </c>
      <c r="F87" s="146"/>
      <c r="G87" s="146">
        <f>E87*F87</f>
        <v>0</v>
      </c>
      <c r="H87" s="146">
        <v>0</v>
      </c>
      <c r="I87" s="146">
        <v>0</v>
      </c>
      <c r="J87" s="146">
        <v>3722.67</v>
      </c>
      <c r="K87" s="146">
        <v>3722.67</v>
      </c>
      <c r="L87" s="146">
        <v>21</v>
      </c>
      <c r="M87" s="146">
        <v>4504.4306999999999</v>
      </c>
      <c r="N87" s="145">
        <v>0</v>
      </c>
      <c r="O87" s="145">
        <v>0</v>
      </c>
      <c r="P87" s="145">
        <v>0</v>
      </c>
      <c r="Q87" s="145">
        <v>0</v>
      </c>
      <c r="R87" s="146"/>
      <c r="S87" s="146" t="s">
        <v>129</v>
      </c>
      <c r="T87" s="147" t="s">
        <v>183</v>
      </c>
      <c r="U87" s="132">
        <v>0</v>
      </c>
      <c r="V87" s="132">
        <v>0</v>
      </c>
      <c r="W87" s="132"/>
      <c r="X87" s="132" t="s">
        <v>184</v>
      </c>
      <c r="Y87" s="132" t="s">
        <v>131</v>
      </c>
      <c r="Z87" s="126"/>
      <c r="AA87" s="126"/>
      <c r="AB87" s="126"/>
      <c r="AC87" s="126"/>
      <c r="AD87" s="126"/>
      <c r="AE87" s="126"/>
      <c r="AF87" s="126"/>
      <c r="AG87" s="126" t="s">
        <v>185</v>
      </c>
      <c r="AH87" s="126"/>
      <c r="AI87" s="126"/>
      <c r="AJ87" s="126"/>
      <c r="AK87" s="126"/>
      <c r="AL87" s="126"/>
      <c r="AM87" s="126"/>
      <c r="AN87" s="126"/>
      <c r="AO87" s="126"/>
      <c r="AP87" s="126"/>
      <c r="AQ87" s="126"/>
      <c r="AR87" s="126"/>
      <c r="AS87" s="126"/>
      <c r="AT87" s="126"/>
      <c r="AU87" s="126"/>
      <c r="AV87" s="126"/>
      <c r="AW87" s="126"/>
      <c r="AX87" s="126"/>
      <c r="AY87" s="126"/>
      <c r="AZ87" s="126"/>
      <c r="BA87" s="126"/>
      <c r="BB87" s="126"/>
      <c r="BC87" s="126"/>
      <c r="BD87" s="126"/>
      <c r="BE87" s="126"/>
      <c r="BF87" s="126"/>
      <c r="BG87" s="126"/>
      <c r="BH87" s="126"/>
    </row>
    <row r="88" spans="1:60" outlineLevel="1" x14ac:dyDescent="0.2">
      <c r="A88" s="129"/>
      <c r="B88" s="130"/>
      <c r="C88" s="216" t="s">
        <v>186</v>
      </c>
      <c r="D88" s="217"/>
      <c r="E88" s="217"/>
      <c r="F88" s="217"/>
      <c r="G88" s="217"/>
      <c r="H88" s="132"/>
      <c r="I88" s="132"/>
      <c r="J88" s="132"/>
      <c r="K88" s="132"/>
      <c r="L88" s="132"/>
      <c r="M88" s="132"/>
      <c r="N88" s="131"/>
      <c r="O88" s="131"/>
      <c r="P88" s="131"/>
      <c r="Q88" s="131"/>
      <c r="R88" s="132"/>
      <c r="S88" s="132"/>
      <c r="T88" s="132"/>
      <c r="U88" s="132"/>
      <c r="V88" s="132"/>
      <c r="W88" s="132"/>
      <c r="X88" s="132"/>
      <c r="Y88" s="132"/>
      <c r="Z88" s="126"/>
      <c r="AA88" s="126"/>
      <c r="AB88" s="126"/>
      <c r="AC88" s="126"/>
      <c r="AD88" s="126"/>
      <c r="AE88" s="126"/>
      <c r="AF88" s="126"/>
      <c r="AG88" s="126" t="s">
        <v>172</v>
      </c>
      <c r="AH88" s="126"/>
      <c r="AI88" s="126"/>
      <c r="AJ88" s="126"/>
      <c r="AK88" s="126"/>
      <c r="AL88" s="126"/>
      <c r="AM88" s="126"/>
      <c r="AN88" s="126"/>
      <c r="AO88" s="126"/>
      <c r="AP88" s="126"/>
      <c r="AQ88" s="126"/>
      <c r="AR88" s="126"/>
      <c r="AS88" s="126"/>
      <c r="AT88" s="126"/>
      <c r="AU88" s="126"/>
      <c r="AV88" s="126"/>
      <c r="AW88" s="126"/>
      <c r="AX88" s="126"/>
      <c r="AY88" s="126"/>
      <c r="AZ88" s="126"/>
      <c r="BA88" s="126"/>
      <c r="BB88" s="126"/>
      <c r="BC88" s="126"/>
      <c r="BD88" s="126"/>
      <c r="BE88" s="126"/>
      <c r="BF88" s="126"/>
      <c r="BG88" s="126"/>
      <c r="BH88" s="126"/>
    </row>
    <row r="89" spans="1:60" x14ac:dyDescent="0.2">
      <c r="A89" s="3"/>
      <c r="B89" s="4"/>
      <c r="C89" s="159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AE89">
        <v>12</v>
      </c>
      <c r="AF89">
        <v>21</v>
      </c>
      <c r="AG89" t="s">
        <v>110</v>
      </c>
    </row>
    <row r="90" spans="1:60" x14ac:dyDescent="0.2">
      <c r="C90" s="160"/>
      <c r="D90" s="10"/>
      <c r="AG90" t="s">
        <v>187</v>
      </c>
    </row>
    <row r="91" spans="1:60" x14ac:dyDescent="0.2">
      <c r="B91" s="115" t="s">
        <v>529</v>
      </c>
      <c r="D91" s="10"/>
      <c r="G91" s="161">
        <f>G8+G16+G30+G51+G62+G66+G68+G82+G86</f>
        <v>0</v>
      </c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8">
    <mergeCell ref="C64:G64"/>
    <mergeCell ref="C88:G88"/>
    <mergeCell ref="A1:G1"/>
    <mergeCell ref="C2:G2"/>
    <mergeCell ref="C3:G3"/>
    <mergeCell ref="C4:G4"/>
    <mergeCell ref="C14:G14"/>
    <mergeCell ref="C23:G2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2" x14ac:dyDescent="0.2"/>
  <cols>
    <col min="1" max="1" width="3.42578125" customWidth="1"/>
    <col min="2" max="2" width="12.5703125" style="115" customWidth="1"/>
    <col min="3" max="3" width="38.28515625" style="11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18" t="s">
        <v>7</v>
      </c>
      <c r="B1" s="218"/>
      <c r="C1" s="218"/>
      <c r="D1" s="218"/>
      <c r="E1" s="218"/>
      <c r="F1" s="218"/>
      <c r="G1" s="218"/>
      <c r="AG1" t="s">
        <v>98</v>
      </c>
    </row>
    <row r="2" spans="1:60" ht="24.95" customHeight="1" x14ac:dyDescent="0.2">
      <c r="A2" s="118" t="s">
        <v>8</v>
      </c>
      <c r="B2" s="49" t="s">
        <v>43</v>
      </c>
      <c r="C2" s="219" t="s">
        <v>44</v>
      </c>
      <c r="D2" s="220"/>
      <c r="E2" s="220"/>
      <c r="F2" s="220"/>
      <c r="G2" s="221"/>
      <c r="AG2" t="s">
        <v>99</v>
      </c>
    </row>
    <row r="3" spans="1:60" ht="24.95" customHeight="1" x14ac:dyDescent="0.2">
      <c r="A3" s="118" t="s">
        <v>9</v>
      </c>
      <c r="B3" s="49" t="s">
        <v>52</v>
      </c>
      <c r="C3" s="219" t="s">
        <v>53</v>
      </c>
      <c r="D3" s="220"/>
      <c r="E3" s="220"/>
      <c r="F3" s="220"/>
      <c r="G3" s="221"/>
      <c r="AC3" s="115" t="s">
        <v>99</v>
      </c>
      <c r="AG3" t="s">
        <v>100</v>
      </c>
    </row>
    <row r="4" spans="1:60" ht="24.95" customHeight="1" x14ac:dyDescent="0.2">
      <c r="A4" s="119" t="s">
        <v>10</v>
      </c>
      <c r="B4" s="120" t="s">
        <v>52</v>
      </c>
      <c r="C4" s="222" t="s">
        <v>53</v>
      </c>
      <c r="D4" s="223"/>
      <c r="E4" s="223"/>
      <c r="F4" s="223"/>
      <c r="G4" s="224"/>
      <c r="AG4" t="s">
        <v>101</v>
      </c>
    </row>
    <row r="5" spans="1:60" x14ac:dyDescent="0.2">
      <c r="D5" s="10"/>
    </row>
    <row r="6" spans="1:60" ht="38.25" x14ac:dyDescent="0.2">
      <c r="A6" s="122" t="s">
        <v>102</v>
      </c>
      <c r="B6" s="124" t="s">
        <v>103</v>
      </c>
      <c r="C6" s="124" t="s">
        <v>104</v>
      </c>
      <c r="D6" s="123" t="s">
        <v>105</v>
      </c>
      <c r="E6" s="122" t="s">
        <v>106</v>
      </c>
      <c r="F6" s="121" t="s">
        <v>107</v>
      </c>
      <c r="G6" s="122" t="s">
        <v>31</v>
      </c>
      <c r="H6" s="125" t="s">
        <v>32</v>
      </c>
      <c r="I6" s="125" t="s">
        <v>108</v>
      </c>
      <c r="J6" s="125" t="s">
        <v>33</v>
      </c>
      <c r="K6" s="125" t="s">
        <v>109</v>
      </c>
      <c r="L6" s="125" t="s">
        <v>110</v>
      </c>
      <c r="M6" s="125" t="s">
        <v>111</v>
      </c>
      <c r="N6" s="125" t="s">
        <v>112</v>
      </c>
      <c r="O6" s="125" t="s">
        <v>113</v>
      </c>
      <c r="P6" s="125" t="s">
        <v>114</v>
      </c>
      <c r="Q6" s="125" t="s">
        <v>115</v>
      </c>
      <c r="R6" s="125" t="s">
        <v>116</v>
      </c>
      <c r="S6" s="125" t="s">
        <v>117</v>
      </c>
      <c r="T6" s="125" t="s">
        <v>118</v>
      </c>
      <c r="U6" s="125" t="s">
        <v>119</v>
      </c>
      <c r="V6" s="125" t="s">
        <v>120</v>
      </c>
      <c r="W6" s="125" t="s">
        <v>121</v>
      </c>
      <c r="X6" s="125" t="s">
        <v>122</v>
      </c>
      <c r="Y6" s="125" t="s">
        <v>123</v>
      </c>
    </row>
    <row r="7" spans="1:60" hidden="1" x14ac:dyDescent="0.2">
      <c r="A7" s="3"/>
      <c r="B7" s="4"/>
      <c r="C7" s="4"/>
      <c r="D7" s="6"/>
      <c r="E7" s="127"/>
      <c r="F7" s="128"/>
      <c r="G7" s="128"/>
      <c r="H7" s="128"/>
      <c r="I7" s="128"/>
      <c r="J7" s="128"/>
      <c r="K7" s="128"/>
      <c r="L7" s="128"/>
      <c r="M7" s="128"/>
      <c r="N7" s="127"/>
      <c r="O7" s="127"/>
      <c r="P7" s="127"/>
      <c r="Q7" s="127"/>
      <c r="R7" s="128"/>
      <c r="S7" s="128"/>
      <c r="T7" s="128"/>
      <c r="U7" s="128"/>
      <c r="V7" s="128"/>
      <c r="W7" s="128"/>
      <c r="X7" s="128"/>
      <c r="Y7" s="128"/>
    </row>
    <row r="8" spans="1:60" x14ac:dyDescent="0.2">
      <c r="A8" s="136" t="s">
        <v>124</v>
      </c>
      <c r="B8" s="137" t="s">
        <v>73</v>
      </c>
      <c r="C8" s="155" t="s">
        <v>74</v>
      </c>
      <c r="D8" s="138"/>
      <c r="E8" s="139"/>
      <c r="F8" s="140"/>
      <c r="G8" s="140">
        <f>G9</f>
        <v>0</v>
      </c>
      <c r="H8" s="140"/>
      <c r="I8" s="140">
        <v>0</v>
      </c>
      <c r="J8" s="140"/>
      <c r="K8" s="140">
        <v>1182.8699999999999</v>
      </c>
      <c r="L8" s="140"/>
      <c r="M8" s="140"/>
      <c r="N8" s="139"/>
      <c r="O8" s="139"/>
      <c r="P8" s="139"/>
      <c r="Q8" s="139"/>
      <c r="R8" s="140"/>
      <c r="S8" s="140"/>
      <c r="T8" s="141"/>
      <c r="U8" s="135"/>
      <c r="V8" s="135"/>
      <c r="W8" s="135"/>
      <c r="X8" s="135"/>
      <c r="Y8" s="135"/>
      <c r="AG8" t="s">
        <v>125</v>
      </c>
    </row>
    <row r="9" spans="1:60" x14ac:dyDescent="0.2">
      <c r="A9" s="142">
        <v>1</v>
      </c>
      <c r="B9" s="143" t="s">
        <v>363</v>
      </c>
      <c r="C9" s="156" t="s">
        <v>364</v>
      </c>
      <c r="D9" s="144" t="s">
        <v>138</v>
      </c>
      <c r="E9" s="145">
        <v>7.02</v>
      </c>
      <c r="F9" s="146"/>
      <c r="G9" s="146">
        <f>E9*F9</f>
        <v>0</v>
      </c>
      <c r="H9" s="146">
        <v>0</v>
      </c>
      <c r="I9" s="146">
        <v>0</v>
      </c>
      <c r="J9" s="146">
        <v>168.5</v>
      </c>
      <c r="K9" s="146">
        <v>1182.8699999999999</v>
      </c>
      <c r="L9" s="146">
        <v>21</v>
      </c>
      <c r="M9" s="146">
        <v>1431.2726999999998</v>
      </c>
      <c r="N9" s="145">
        <v>0</v>
      </c>
      <c r="O9" s="145">
        <v>0</v>
      </c>
      <c r="P9" s="145">
        <v>0</v>
      </c>
      <c r="Q9" s="145">
        <v>0</v>
      </c>
      <c r="R9" s="146"/>
      <c r="S9" s="146" t="s">
        <v>129</v>
      </c>
      <c r="T9" s="147" t="s">
        <v>129</v>
      </c>
      <c r="U9" s="132">
        <v>0.20200000000000001</v>
      </c>
      <c r="V9" s="132">
        <v>1.41804</v>
      </c>
      <c r="W9" s="132"/>
      <c r="X9" s="132" t="s">
        <v>130</v>
      </c>
      <c r="Y9" s="132" t="s">
        <v>131</v>
      </c>
      <c r="Z9" s="126"/>
      <c r="AA9" s="126"/>
      <c r="AB9" s="126"/>
      <c r="AC9" s="126"/>
      <c r="AD9" s="126"/>
      <c r="AE9" s="126"/>
      <c r="AF9" s="126"/>
      <c r="AG9" s="126" t="s">
        <v>132</v>
      </c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</row>
    <row r="10" spans="1:60" outlineLevel="1" x14ac:dyDescent="0.2">
      <c r="A10" s="129"/>
      <c r="B10" s="130"/>
      <c r="C10" s="216" t="s">
        <v>365</v>
      </c>
      <c r="D10" s="217"/>
      <c r="E10" s="217"/>
      <c r="F10" s="217"/>
      <c r="G10" s="217"/>
      <c r="H10" s="132"/>
      <c r="I10" s="132"/>
      <c r="J10" s="132"/>
      <c r="K10" s="132"/>
      <c r="L10" s="132"/>
      <c r="M10" s="132"/>
      <c r="N10" s="131"/>
      <c r="O10" s="131"/>
      <c r="P10" s="131"/>
      <c r="Q10" s="131"/>
      <c r="R10" s="132"/>
      <c r="S10" s="132"/>
      <c r="T10" s="132"/>
      <c r="U10" s="132"/>
      <c r="V10" s="132"/>
      <c r="W10" s="132"/>
      <c r="X10" s="132"/>
      <c r="Y10" s="132"/>
      <c r="Z10" s="126"/>
      <c r="AA10" s="126"/>
      <c r="AB10" s="126"/>
      <c r="AC10" s="126"/>
      <c r="AD10" s="126"/>
      <c r="AE10" s="126"/>
      <c r="AF10" s="126"/>
      <c r="AG10" s="126" t="s">
        <v>172</v>
      </c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</row>
    <row r="11" spans="1:60" outlineLevel="1" x14ac:dyDescent="0.2">
      <c r="A11" s="129"/>
      <c r="B11" s="130"/>
      <c r="C11" s="157" t="s">
        <v>457</v>
      </c>
      <c r="D11" s="133"/>
      <c r="E11" s="134">
        <v>7.02</v>
      </c>
      <c r="F11" s="132"/>
      <c r="G11" s="132"/>
      <c r="H11" s="132"/>
      <c r="I11" s="132"/>
      <c r="J11" s="132"/>
      <c r="K11" s="132"/>
      <c r="L11" s="132"/>
      <c r="M11" s="132"/>
      <c r="N11" s="131"/>
      <c r="O11" s="131"/>
      <c r="P11" s="131"/>
      <c r="Q11" s="131"/>
      <c r="R11" s="132"/>
      <c r="S11" s="132"/>
      <c r="T11" s="132"/>
      <c r="U11" s="132"/>
      <c r="V11" s="132"/>
      <c r="W11" s="132"/>
      <c r="X11" s="132"/>
      <c r="Y11" s="132"/>
      <c r="Z11" s="126"/>
      <c r="AA11" s="126"/>
      <c r="AB11" s="126"/>
      <c r="AC11" s="126"/>
      <c r="AD11" s="126"/>
      <c r="AE11" s="126"/>
      <c r="AF11" s="126"/>
      <c r="AG11" s="126" t="s">
        <v>134</v>
      </c>
      <c r="AH11" s="126">
        <v>0</v>
      </c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</row>
    <row r="12" spans="1:60" x14ac:dyDescent="0.2">
      <c r="A12" s="136" t="s">
        <v>124</v>
      </c>
      <c r="B12" s="137" t="s">
        <v>56</v>
      </c>
      <c r="C12" s="155" t="s">
        <v>75</v>
      </c>
      <c r="D12" s="138"/>
      <c r="E12" s="139"/>
      <c r="F12" s="140"/>
      <c r="G12" s="140">
        <f>G13+G16+G18+G21+G24+G27+G30+G33+G34+G36+G38</f>
        <v>0</v>
      </c>
      <c r="H12" s="140"/>
      <c r="I12" s="140">
        <v>82494.11</v>
      </c>
      <c r="J12" s="140"/>
      <c r="K12" s="140">
        <v>47513.09</v>
      </c>
      <c r="L12" s="140"/>
      <c r="M12" s="140"/>
      <c r="N12" s="139"/>
      <c r="O12" s="139"/>
      <c r="P12" s="139"/>
      <c r="Q12" s="139"/>
      <c r="R12" s="140"/>
      <c r="S12" s="140"/>
      <c r="T12" s="141"/>
      <c r="U12" s="135"/>
      <c r="V12" s="135"/>
      <c r="W12" s="135"/>
      <c r="X12" s="135"/>
      <c r="Y12" s="135"/>
      <c r="AG12" t="s">
        <v>125</v>
      </c>
    </row>
    <row r="13" spans="1:60" x14ac:dyDescent="0.2">
      <c r="A13" s="142">
        <v>2</v>
      </c>
      <c r="B13" s="143" t="s">
        <v>458</v>
      </c>
      <c r="C13" s="156" t="s">
        <v>459</v>
      </c>
      <c r="D13" s="144" t="s">
        <v>138</v>
      </c>
      <c r="E13" s="145">
        <v>6.7249999999999996</v>
      </c>
      <c r="F13" s="146"/>
      <c r="G13" s="146">
        <f>E13*F13</f>
        <v>0</v>
      </c>
      <c r="H13" s="146">
        <v>3788.96</v>
      </c>
      <c r="I13" s="146">
        <v>25480.755999999998</v>
      </c>
      <c r="J13" s="146">
        <v>401.04</v>
      </c>
      <c r="K13" s="146">
        <v>2696.9940000000001</v>
      </c>
      <c r="L13" s="146">
        <v>21</v>
      </c>
      <c r="M13" s="146">
        <v>34095.077499999999</v>
      </c>
      <c r="N13" s="145">
        <v>2.5249999999999999</v>
      </c>
      <c r="O13" s="145">
        <v>16.980625</v>
      </c>
      <c r="P13" s="145">
        <v>0</v>
      </c>
      <c r="Q13" s="145">
        <v>0</v>
      </c>
      <c r="R13" s="146"/>
      <c r="S13" s="146" t="s">
        <v>129</v>
      </c>
      <c r="T13" s="147" t="s">
        <v>129</v>
      </c>
      <c r="U13" s="132">
        <v>0.48</v>
      </c>
      <c r="V13" s="132">
        <v>3.2279999999999998</v>
      </c>
      <c r="W13" s="132"/>
      <c r="X13" s="132" t="s">
        <v>130</v>
      </c>
      <c r="Y13" s="132" t="s">
        <v>131</v>
      </c>
      <c r="Z13" s="126"/>
      <c r="AA13" s="126"/>
      <c r="AB13" s="126"/>
      <c r="AC13" s="126"/>
      <c r="AD13" s="126"/>
      <c r="AE13" s="126"/>
      <c r="AF13" s="126"/>
      <c r="AG13" s="126" t="s">
        <v>132</v>
      </c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</row>
    <row r="14" spans="1:60" outlineLevel="1" x14ac:dyDescent="0.2">
      <c r="A14" s="129"/>
      <c r="B14" s="130"/>
      <c r="C14" s="157" t="s">
        <v>460</v>
      </c>
      <c r="D14" s="133"/>
      <c r="E14" s="134">
        <v>6.0025000000000004</v>
      </c>
      <c r="F14" s="132"/>
      <c r="G14" s="132"/>
      <c r="H14" s="132"/>
      <c r="I14" s="132"/>
      <c r="J14" s="132"/>
      <c r="K14" s="132"/>
      <c r="L14" s="132"/>
      <c r="M14" s="132"/>
      <c r="N14" s="131"/>
      <c r="O14" s="131"/>
      <c r="P14" s="131"/>
      <c r="Q14" s="131"/>
      <c r="R14" s="132"/>
      <c r="S14" s="132"/>
      <c r="T14" s="132"/>
      <c r="U14" s="132"/>
      <c r="V14" s="132"/>
      <c r="W14" s="132"/>
      <c r="X14" s="132"/>
      <c r="Y14" s="132"/>
      <c r="Z14" s="126"/>
      <c r="AA14" s="126"/>
      <c r="AB14" s="126"/>
      <c r="AC14" s="126"/>
      <c r="AD14" s="126"/>
      <c r="AE14" s="126"/>
      <c r="AF14" s="126"/>
      <c r="AG14" s="126" t="s">
        <v>134</v>
      </c>
      <c r="AH14" s="126">
        <v>0</v>
      </c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</row>
    <row r="15" spans="1:60" outlineLevel="2" x14ac:dyDescent="0.2">
      <c r="A15" s="129"/>
      <c r="B15" s="130"/>
      <c r="C15" s="157" t="s">
        <v>461</v>
      </c>
      <c r="D15" s="133"/>
      <c r="E15" s="134">
        <v>0.72250000000000003</v>
      </c>
      <c r="F15" s="132"/>
      <c r="G15" s="132"/>
      <c r="H15" s="132"/>
      <c r="I15" s="132"/>
      <c r="J15" s="132"/>
      <c r="K15" s="132"/>
      <c r="L15" s="132"/>
      <c r="M15" s="132"/>
      <c r="N15" s="131"/>
      <c r="O15" s="131"/>
      <c r="P15" s="131"/>
      <c r="Q15" s="131"/>
      <c r="R15" s="132"/>
      <c r="S15" s="132"/>
      <c r="T15" s="132"/>
      <c r="U15" s="132"/>
      <c r="V15" s="132"/>
      <c r="W15" s="132"/>
      <c r="X15" s="132"/>
      <c r="Y15" s="132"/>
      <c r="Z15" s="126"/>
      <c r="AA15" s="126"/>
      <c r="AB15" s="126"/>
      <c r="AC15" s="126"/>
      <c r="AD15" s="126"/>
      <c r="AE15" s="126"/>
      <c r="AF15" s="126"/>
      <c r="AG15" s="126" t="s">
        <v>134</v>
      </c>
      <c r="AH15" s="126">
        <v>0</v>
      </c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</row>
    <row r="16" spans="1:60" x14ac:dyDescent="0.2">
      <c r="A16" s="142">
        <v>3</v>
      </c>
      <c r="B16" s="143" t="s">
        <v>370</v>
      </c>
      <c r="C16" s="156" t="s">
        <v>371</v>
      </c>
      <c r="D16" s="144" t="s">
        <v>128</v>
      </c>
      <c r="E16" s="145">
        <v>5.88</v>
      </c>
      <c r="F16" s="146"/>
      <c r="G16" s="146">
        <f>E16*F16</f>
        <v>0</v>
      </c>
      <c r="H16" s="146">
        <v>253.19</v>
      </c>
      <c r="I16" s="146">
        <v>1488.7572</v>
      </c>
      <c r="J16" s="146">
        <v>929.81</v>
      </c>
      <c r="K16" s="146">
        <v>5467.2828</v>
      </c>
      <c r="L16" s="146">
        <v>21</v>
      </c>
      <c r="M16" s="146">
        <v>8416.8083999999999</v>
      </c>
      <c r="N16" s="145">
        <v>3.9199999999999999E-2</v>
      </c>
      <c r="O16" s="145">
        <v>0.23049599999999998</v>
      </c>
      <c r="P16" s="145">
        <v>0</v>
      </c>
      <c r="Q16" s="145">
        <v>0</v>
      </c>
      <c r="R16" s="146"/>
      <c r="S16" s="146" t="s">
        <v>129</v>
      </c>
      <c r="T16" s="147" t="s">
        <v>129</v>
      </c>
      <c r="U16" s="132">
        <v>1.6</v>
      </c>
      <c r="V16" s="132">
        <v>9.4079999999999995</v>
      </c>
      <c r="W16" s="132"/>
      <c r="X16" s="132" t="s">
        <v>130</v>
      </c>
      <c r="Y16" s="132" t="s">
        <v>131</v>
      </c>
      <c r="Z16" s="126"/>
      <c r="AA16" s="126"/>
      <c r="AB16" s="126"/>
      <c r="AC16" s="126"/>
      <c r="AD16" s="126"/>
      <c r="AE16" s="126"/>
      <c r="AF16" s="126"/>
      <c r="AG16" s="126" t="s">
        <v>132</v>
      </c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</row>
    <row r="17" spans="1:60" outlineLevel="1" x14ac:dyDescent="0.2">
      <c r="A17" s="129"/>
      <c r="B17" s="130"/>
      <c r="C17" s="157" t="s">
        <v>462</v>
      </c>
      <c r="D17" s="133"/>
      <c r="E17" s="134">
        <v>5.88</v>
      </c>
      <c r="F17" s="132"/>
      <c r="G17" s="132"/>
      <c r="H17" s="132"/>
      <c r="I17" s="132"/>
      <c r="J17" s="132"/>
      <c r="K17" s="132"/>
      <c r="L17" s="132"/>
      <c r="M17" s="132"/>
      <c r="N17" s="131"/>
      <c r="O17" s="131"/>
      <c r="P17" s="131"/>
      <c r="Q17" s="131"/>
      <c r="R17" s="132"/>
      <c r="S17" s="132"/>
      <c r="T17" s="132"/>
      <c r="U17" s="132"/>
      <c r="V17" s="132"/>
      <c r="W17" s="132"/>
      <c r="X17" s="132"/>
      <c r="Y17" s="132"/>
      <c r="Z17" s="126"/>
      <c r="AA17" s="126"/>
      <c r="AB17" s="126"/>
      <c r="AC17" s="126"/>
      <c r="AD17" s="126"/>
      <c r="AE17" s="126"/>
      <c r="AF17" s="126"/>
      <c r="AG17" s="126" t="s">
        <v>134</v>
      </c>
      <c r="AH17" s="126">
        <v>0</v>
      </c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</row>
    <row r="18" spans="1:60" x14ac:dyDescent="0.2">
      <c r="A18" s="142">
        <v>4</v>
      </c>
      <c r="B18" s="143" t="s">
        <v>374</v>
      </c>
      <c r="C18" s="156" t="s">
        <v>375</v>
      </c>
      <c r="D18" s="144" t="s">
        <v>128</v>
      </c>
      <c r="E18" s="145">
        <v>5.88</v>
      </c>
      <c r="F18" s="146"/>
      <c r="G18" s="146">
        <f>E18*F18</f>
        <v>0</v>
      </c>
      <c r="H18" s="146">
        <v>0</v>
      </c>
      <c r="I18" s="146">
        <v>0</v>
      </c>
      <c r="J18" s="146">
        <v>187.5</v>
      </c>
      <c r="K18" s="146">
        <v>1102.5</v>
      </c>
      <c r="L18" s="146">
        <v>21</v>
      </c>
      <c r="M18" s="146">
        <v>1334.0250000000001</v>
      </c>
      <c r="N18" s="145">
        <v>0</v>
      </c>
      <c r="O18" s="145">
        <v>0</v>
      </c>
      <c r="P18" s="145">
        <v>0</v>
      </c>
      <c r="Q18" s="145">
        <v>0</v>
      </c>
      <c r="R18" s="146"/>
      <c r="S18" s="146" t="s">
        <v>129</v>
      </c>
      <c r="T18" s="147" t="s">
        <v>129</v>
      </c>
      <c r="U18" s="132">
        <v>0.32</v>
      </c>
      <c r="V18" s="132">
        <v>1.8815999999999999</v>
      </c>
      <c r="W18" s="132"/>
      <c r="X18" s="132" t="s">
        <v>130</v>
      </c>
      <c r="Y18" s="132" t="s">
        <v>131</v>
      </c>
      <c r="Z18" s="126"/>
      <c r="AA18" s="126"/>
      <c r="AB18" s="126"/>
      <c r="AC18" s="126"/>
      <c r="AD18" s="126"/>
      <c r="AE18" s="126"/>
      <c r="AF18" s="126"/>
      <c r="AG18" s="126" t="s">
        <v>132</v>
      </c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</row>
    <row r="19" spans="1:60" outlineLevel="1" x14ac:dyDescent="0.2">
      <c r="A19" s="129"/>
      <c r="B19" s="130"/>
      <c r="C19" s="216" t="s">
        <v>376</v>
      </c>
      <c r="D19" s="217"/>
      <c r="E19" s="217"/>
      <c r="F19" s="217"/>
      <c r="G19" s="217"/>
      <c r="H19" s="132"/>
      <c r="I19" s="132"/>
      <c r="J19" s="132"/>
      <c r="K19" s="132"/>
      <c r="L19" s="132"/>
      <c r="M19" s="132"/>
      <c r="N19" s="131"/>
      <c r="O19" s="131"/>
      <c r="P19" s="131"/>
      <c r="Q19" s="131"/>
      <c r="R19" s="132"/>
      <c r="S19" s="132"/>
      <c r="T19" s="132"/>
      <c r="U19" s="132"/>
      <c r="V19" s="132"/>
      <c r="W19" s="132"/>
      <c r="X19" s="132"/>
      <c r="Y19" s="132"/>
      <c r="Z19" s="126"/>
      <c r="AA19" s="126"/>
      <c r="AB19" s="126"/>
      <c r="AC19" s="126"/>
      <c r="AD19" s="126"/>
      <c r="AE19" s="126"/>
      <c r="AF19" s="126"/>
      <c r="AG19" s="126" t="s">
        <v>172</v>
      </c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</row>
    <row r="20" spans="1:60" outlineLevel="1" x14ac:dyDescent="0.2">
      <c r="A20" s="129"/>
      <c r="B20" s="130"/>
      <c r="C20" s="157" t="s">
        <v>462</v>
      </c>
      <c r="D20" s="133"/>
      <c r="E20" s="134">
        <v>5.88</v>
      </c>
      <c r="F20" s="132"/>
      <c r="G20" s="132"/>
      <c r="H20" s="132"/>
      <c r="I20" s="132"/>
      <c r="J20" s="132"/>
      <c r="K20" s="132"/>
      <c r="L20" s="132"/>
      <c r="M20" s="132"/>
      <c r="N20" s="131"/>
      <c r="O20" s="131"/>
      <c r="P20" s="131"/>
      <c r="Q20" s="131"/>
      <c r="R20" s="132"/>
      <c r="S20" s="132"/>
      <c r="T20" s="132"/>
      <c r="U20" s="132"/>
      <c r="V20" s="132"/>
      <c r="W20" s="132"/>
      <c r="X20" s="132"/>
      <c r="Y20" s="132"/>
      <c r="Z20" s="126"/>
      <c r="AA20" s="126"/>
      <c r="AB20" s="126"/>
      <c r="AC20" s="126"/>
      <c r="AD20" s="126"/>
      <c r="AE20" s="126"/>
      <c r="AF20" s="126"/>
      <c r="AG20" s="126" t="s">
        <v>134</v>
      </c>
      <c r="AH20" s="126">
        <v>0</v>
      </c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</row>
    <row r="21" spans="1:60" ht="22.5" x14ac:dyDescent="0.2">
      <c r="A21" s="142">
        <v>5</v>
      </c>
      <c r="B21" s="143" t="s">
        <v>463</v>
      </c>
      <c r="C21" s="156" t="s">
        <v>464</v>
      </c>
      <c r="D21" s="144" t="s">
        <v>152</v>
      </c>
      <c r="E21" s="145">
        <v>0.80700000000000005</v>
      </c>
      <c r="F21" s="146"/>
      <c r="G21" s="146">
        <f>E21*F21</f>
        <v>0</v>
      </c>
      <c r="H21" s="146">
        <v>31529.62</v>
      </c>
      <c r="I21" s="146">
        <v>25444.403340000001</v>
      </c>
      <c r="J21" s="146">
        <v>10350.379999999999</v>
      </c>
      <c r="K21" s="146">
        <v>8352.7566599999991</v>
      </c>
      <c r="L21" s="146">
        <v>21</v>
      </c>
      <c r="M21" s="146">
        <v>40894.563600000001</v>
      </c>
      <c r="N21" s="145">
        <v>1.0570200000000001</v>
      </c>
      <c r="O21" s="145">
        <v>0.85301514000000012</v>
      </c>
      <c r="P21" s="145">
        <v>0</v>
      </c>
      <c r="Q21" s="145">
        <v>0</v>
      </c>
      <c r="R21" s="146"/>
      <c r="S21" s="146" t="s">
        <v>129</v>
      </c>
      <c r="T21" s="147" t="s">
        <v>129</v>
      </c>
      <c r="U21" s="132">
        <v>15.23</v>
      </c>
      <c r="V21" s="132">
        <v>12.290610000000001</v>
      </c>
      <c r="W21" s="132"/>
      <c r="X21" s="132" t="s">
        <v>130</v>
      </c>
      <c r="Y21" s="132" t="s">
        <v>131</v>
      </c>
      <c r="Z21" s="126"/>
      <c r="AA21" s="126"/>
      <c r="AB21" s="126"/>
      <c r="AC21" s="126"/>
      <c r="AD21" s="126"/>
      <c r="AE21" s="126"/>
      <c r="AF21" s="126"/>
      <c r="AG21" s="126" t="s">
        <v>132</v>
      </c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</row>
    <row r="22" spans="1:60" outlineLevel="1" x14ac:dyDescent="0.2">
      <c r="A22" s="129"/>
      <c r="B22" s="130"/>
      <c r="C22" s="157" t="s">
        <v>465</v>
      </c>
      <c r="D22" s="133"/>
      <c r="E22" s="134">
        <v>0.72030000000000005</v>
      </c>
      <c r="F22" s="132"/>
      <c r="G22" s="132"/>
      <c r="H22" s="132"/>
      <c r="I22" s="132"/>
      <c r="J22" s="132"/>
      <c r="K22" s="132"/>
      <c r="L22" s="132"/>
      <c r="M22" s="132"/>
      <c r="N22" s="131"/>
      <c r="O22" s="131"/>
      <c r="P22" s="131"/>
      <c r="Q22" s="131"/>
      <c r="R22" s="132"/>
      <c r="S22" s="132"/>
      <c r="T22" s="132"/>
      <c r="U22" s="132"/>
      <c r="V22" s="132"/>
      <c r="W22" s="132"/>
      <c r="X22" s="132"/>
      <c r="Y22" s="132"/>
      <c r="Z22" s="126"/>
      <c r="AA22" s="126"/>
      <c r="AB22" s="126"/>
      <c r="AC22" s="126"/>
      <c r="AD22" s="126"/>
      <c r="AE22" s="126"/>
      <c r="AF22" s="126"/>
      <c r="AG22" s="126" t="s">
        <v>134</v>
      </c>
      <c r="AH22" s="126">
        <v>0</v>
      </c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</row>
    <row r="23" spans="1:60" outlineLevel="2" x14ac:dyDescent="0.2">
      <c r="A23" s="129"/>
      <c r="B23" s="130"/>
      <c r="C23" s="157" t="s">
        <v>466</v>
      </c>
      <c r="D23" s="133"/>
      <c r="E23" s="134">
        <v>8.6699999999999999E-2</v>
      </c>
      <c r="F23" s="132"/>
      <c r="G23" s="132"/>
      <c r="H23" s="132"/>
      <c r="I23" s="132"/>
      <c r="J23" s="132"/>
      <c r="K23" s="132"/>
      <c r="L23" s="132"/>
      <c r="M23" s="132"/>
      <c r="N23" s="131"/>
      <c r="O23" s="131"/>
      <c r="P23" s="131"/>
      <c r="Q23" s="131"/>
      <c r="R23" s="132"/>
      <c r="S23" s="132"/>
      <c r="T23" s="132"/>
      <c r="U23" s="132"/>
      <c r="V23" s="132"/>
      <c r="W23" s="132"/>
      <c r="X23" s="132"/>
      <c r="Y23" s="132"/>
      <c r="Z23" s="126"/>
      <c r="AA23" s="126"/>
      <c r="AB23" s="126"/>
      <c r="AC23" s="126"/>
      <c r="AD23" s="126"/>
      <c r="AE23" s="126"/>
      <c r="AF23" s="126"/>
      <c r="AG23" s="126" t="s">
        <v>134</v>
      </c>
      <c r="AH23" s="126">
        <v>0</v>
      </c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</row>
    <row r="24" spans="1:60" x14ac:dyDescent="0.2">
      <c r="A24" s="142">
        <v>6</v>
      </c>
      <c r="B24" s="143" t="s">
        <v>467</v>
      </c>
      <c r="C24" s="156" t="s">
        <v>468</v>
      </c>
      <c r="D24" s="144" t="s">
        <v>138</v>
      </c>
      <c r="E24" s="145">
        <v>3.3119999999999998</v>
      </c>
      <c r="F24" s="146"/>
      <c r="G24" s="146">
        <f>E24*F24</f>
        <v>0</v>
      </c>
      <c r="H24" s="146">
        <v>3585.64</v>
      </c>
      <c r="I24" s="146">
        <v>11875.639679999998</v>
      </c>
      <c r="J24" s="146">
        <v>399.36</v>
      </c>
      <c r="K24" s="146">
        <v>1322.6803199999999</v>
      </c>
      <c r="L24" s="146">
        <v>21</v>
      </c>
      <c r="M24" s="146">
        <v>15969.967199999999</v>
      </c>
      <c r="N24" s="145">
        <v>2.5249999999999999</v>
      </c>
      <c r="O24" s="145">
        <v>8.3628</v>
      </c>
      <c r="P24" s="145">
        <v>0</v>
      </c>
      <c r="Q24" s="145">
        <v>0</v>
      </c>
      <c r="R24" s="146"/>
      <c r="S24" s="146" t="s">
        <v>129</v>
      </c>
      <c r="T24" s="147" t="s">
        <v>129</v>
      </c>
      <c r="U24" s="132">
        <v>0.48</v>
      </c>
      <c r="V24" s="132">
        <v>1.5897599999999998</v>
      </c>
      <c r="W24" s="132"/>
      <c r="X24" s="132" t="s">
        <v>130</v>
      </c>
      <c r="Y24" s="132" t="s">
        <v>131</v>
      </c>
      <c r="Z24" s="126"/>
      <c r="AA24" s="126"/>
      <c r="AB24" s="126"/>
      <c r="AC24" s="126"/>
      <c r="AD24" s="126"/>
      <c r="AE24" s="126"/>
      <c r="AF24" s="126"/>
      <c r="AG24" s="126" t="s">
        <v>132</v>
      </c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</row>
    <row r="25" spans="1:60" outlineLevel="1" x14ac:dyDescent="0.2">
      <c r="A25" s="129"/>
      <c r="B25" s="130"/>
      <c r="C25" s="216" t="s">
        <v>469</v>
      </c>
      <c r="D25" s="217"/>
      <c r="E25" s="217"/>
      <c r="F25" s="217"/>
      <c r="G25" s="217"/>
      <c r="H25" s="132"/>
      <c r="I25" s="132"/>
      <c r="J25" s="132"/>
      <c r="K25" s="132"/>
      <c r="L25" s="132"/>
      <c r="M25" s="132"/>
      <c r="N25" s="131"/>
      <c r="O25" s="131"/>
      <c r="P25" s="131"/>
      <c r="Q25" s="131"/>
      <c r="R25" s="132"/>
      <c r="S25" s="132"/>
      <c r="T25" s="132"/>
      <c r="U25" s="132"/>
      <c r="V25" s="132"/>
      <c r="W25" s="132"/>
      <c r="X25" s="132"/>
      <c r="Y25" s="132"/>
      <c r="Z25" s="126"/>
      <c r="AA25" s="126"/>
      <c r="AB25" s="126"/>
      <c r="AC25" s="126"/>
      <c r="AD25" s="126"/>
      <c r="AE25" s="126"/>
      <c r="AF25" s="126"/>
      <c r="AG25" s="126" t="s">
        <v>172</v>
      </c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</row>
    <row r="26" spans="1:60" outlineLevel="1" x14ac:dyDescent="0.2">
      <c r="A26" s="129"/>
      <c r="B26" s="130"/>
      <c r="C26" s="157" t="s">
        <v>470</v>
      </c>
      <c r="D26" s="133"/>
      <c r="E26" s="134">
        <v>3.3119999999999998</v>
      </c>
      <c r="F26" s="132"/>
      <c r="G26" s="132"/>
      <c r="H26" s="132"/>
      <c r="I26" s="132"/>
      <c r="J26" s="132"/>
      <c r="K26" s="132"/>
      <c r="L26" s="132"/>
      <c r="M26" s="132"/>
      <c r="N26" s="131"/>
      <c r="O26" s="131"/>
      <c r="P26" s="131"/>
      <c r="Q26" s="131"/>
      <c r="R26" s="132"/>
      <c r="S26" s="132"/>
      <c r="T26" s="132"/>
      <c r="U26" s="132"/>
      <c r="V26" s="132"/>
      <c r="W26" s="132"/>
      <c r="X26" s="132"/>
      <c r="Y26" s="132"/>
      <c r="Z26" s="126"/>
      <c r="AA26" s="126"/>
      <c r="AB26" s="126"/>
      <c r="AC26" s="126"/>
      <c r="AD26" s="126"/>
      <c r="AE26" s="126"/>
      <c r="AF26" s="126"/>
      <c r="AG26" s="126" t="s">
        <v>134</v>
      </c>
      <c r="AH26" s="126">
        <v>0</v>
      </c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</row>
    <row r="27" spans="1:60" x14ac:dyDescent="0.2">
      <c r="A27" s="142">
        <v>7</v>
      </c>
      <c r="B27" s="143" t="s">
        <v>471</v>
      </c>
      <c r="C27" s="156" t="s">
        <v>472</v>
      </c>
      <c r="D27" s="144" t="s">
        <v>128</v>
      </c>
      <c r="E27" s="145">
        <v>22.08</v>
      </c>
      <c r="F27" s="146"/>
      <c r="G27" s="146">
        <f>E27*F27</f>
        <v>0</v>
      </c>
      <c r="H27" s="146">
        <v>27.3</v>
      </c>
      <c r="I27" s="146">
        <v>602.78399999999999</v>
      </c>
      <c r="J27" s="146">
        <v>809.7</v>
      </c>
      <c r="K27" s="146">
        <v>17878.175999999999</v>
      </c>
      <c r="L27" s="146">
        <v>21</v>
      </c>
      <c r="M27" s="146">
        <v>22361.961599999999</v>
      </c>
      <c r="N27" s="145">
        <v>1.9000000000000001E-4</v>
      </c>
      <c r="O27" s="145">
        <v>4.1951999999999996E-3</v>
      </c>
      <c r="P27" s="145">
        <v>0</v>
      </c>
      <c r="Q27" s="145">
        <v>0</v>
      </c>
      <c r="R27" s="146"/>
      <c r="S27" s="146" t="s">
        <v>129</v>
      </c>
      <c r="T27" s="147" t="s">
        <v>129</v>
      </c>
      <c r="U27" s="132">
        <v>0.45</v>
      </c>
      <c r="V27" s="132">
        <v>9.9359999999999999</v>
      </c>
      <c r="W27" s="132"/>
      <c r="X27" s="132" t="s">
        <v>130</v>
      </c>
      <c r="Y27" s="132" t="s">
        <v>131</v>
      </c>
      <c r="Z27" s="126"/>
      <c r="AA27" s="126"/>
      <c r="AB27" s="126"/>
      <c r="AC27" s="126"/>
      <c r="AD27" s="126"/>
      <c r="AE27" s="126"/>
      <c r="AF27" s="126"/>
      <c r="AG27" s="126" t="s">
        <v>132</v>
      </c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</row>
    <row r="28" spans="1:60" outlineLevel="1" x14ac:dyDescent="0.2">
      <c r="A28" s="129"/>
      <c r="B28" s="130"/>
      <c r="C28" s="157" t="s">
        <v>473</v>
      </c>
      <c r="D28" s="133"/>
      <c r="E28" s="134">
        <v>11.76</v>
      </c>
      <c r="F28" s="132"/>
      <c r="G28" s="132"/>
      <c r="H28" s="132"/>
      <c r="I28" s="132"/>
      <c r="J28" s="132"/>
      <c r="K28" s="132"/>
      <c r="L28" s="132"/>
      <c r="M28" s="132"/>
      <c r="N28" s="131"/>
      <c r="O28" s="131"/>
      <c r="P28" s="131"/>
      <c r="Q28" s="131"/>
      <c r="R28" s="132"/>
      <c r="S28" s="132"/>
      <c r="T28" s="132"/>
      <c r="U28" s="132"/>
      <c r="V28" s="132"/>
      <c r="W28" s="132"/>
      <c r="X28" s="132"/>
      <c r="Y28" s="132"/>
      <c r="Z28" s="126"/>
      <c r="AA28" s="126"/>
      <c r="AB28" s="126"/>
      <c r="AC28" s="126"/>
      <c r="AD28" s="126"/>
      <c r="AE28" s="126"/>
      <c r="AF28" s="126"/>
      <c r="AG28" s="126" t="s">
        <v>134</v>
      </c>
      <c r="AH28" s="126">
        <v>0</v>
      </c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</row>
    <row r="29" spans="1:60" outlineLevel="2" x14ac:dyDescent="0.2">
      <c r="A29" s="129"/>
      <c r="B29" s="130"/>
      <c r="C29" s="157" t="s">
        <v>474</v>
      </c>
      <c r="D29" s="133"/>
      <c r="E29" s="134">
        <v>10.32</v>
      </c>
      <c r="F29" s="132"/>
      <c r="G29" s="132"/>
      <c r="H29" s="132"/>
      <c r="I29" s="132"/>
      <c r="J29" s="132"/>
      <c r="K29" s="132"/>
      <c r="L29" s="132"/>
      <c r="M29" s="132"/>
      <c r="N29" s="131"/>
      <c r="O29" s="131"/>
      <c r="P29" s="131"/>
      <c r="Q29" s="131"/>
      <c r="R29" s="132"/>
      <c r="S29" s="132"/>
      <c r="T29" s="132"/>
      <c r="U29" s="132"/>
      <c r="V29" s="132"/>
      <c r="W29" s="132"/>
      <c r="X29" s="132"/>
      <c r="Y29" s="132"/>
      <c r="Z29" s="126"/>
      <c r="AA29" s="126"/>
      <c r="AB29" s="126"/>
      <c r="AC29" s="126"/>
      <c r="AD29" s="126"/>
      <c r="AE29" s="126"/>
      <c r="AF29" s="126"/>
      <c r="AG29" s="126" t="s">
        <v>134</v>
      </c>
      <c r="AH29" s="126">
        <v>0</v>
      </c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</row>
    <row r="30" spans="1:60" x14ac:dyDescent="0.2">
      <c r="A30" s="142">
        <v>8</v>
      </c>
      <c r="B30" s="143" t="s">
        <v>475</v>
      </c>
      <c r="C30" s="156" t="s">
        <v>476</v>
      </c>
      <c r="D30" s="144" t="s">
        <v>128</v>
      </c>
      <c r="E30" s="145">
        <v>22.08</v>
      </c>
      <c r="F30" s="146"/>
      <c r="G30" s="146">
        <f>E30*F30</f>
        <v>0</v>
      </c>
      <c r="H30" s="146">
        <v>0</v>
      </c>
      <c r="I30" s="146">
        <v>0</v>
      </c>
      <c r="J30" s="146">
        <v>184.5</v>
      </c>
      <c r="K30" s="146">
        <v>4073.7599999999998</v>
      </c>
      <c r="L30" s="146">
        <v>21</v>
      </c>
      <c r="M30" s="146">
        <v>4929.2496000000001</v>
      </c>
      <c r="N30" s="145">
        <v>0</v>
      </c>
      <c r="O30" s="145">
        <v>0</v>
      </c>
      <c r="P30" s="145">
        <v>0</v>
      </c>
      <c r="Q30" s="145">
        <v>0</v>
      </c>
      <c r="R30" s="146"/>
      <c r="S30" s="146" t="s">
        <v>129</v>
      </c>
      <c r="T30" s="147" t="s">
        <v>129</v>
      </c>
      <c r="U30" s="132">
        <v>0.32</v>
      </c>
      <c r="V30" s="132">
        <v>7.0655999999999999</v>
      </c>
      <c r="W30" s="132"/>
      <c r="X30" s="132" t="s">
        <v>130</v>
      </c>
      <c r="Y30" s="132" t="s">
        <v>131</v>
      </c>
      <c r="Z30" s="126"/>
      <c r="AA30" s="126"/>
      <c r="AB30" s="126"/>
      <c r="AC30" s="126"/>
      <c r="AD30" s="126"/>
      <c r="AE30" s="126"/>
      <c r="AF30" s="126"/>
      <c r="AG30" s="126" t="s">
        <v>132</v>
      </c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</row>
    <row r="31" spans="1:60" outlineLevel="1" x14ac:dyDescent="0.2">
      <c r="A31" s="129"/>
      <c r="B31" s="130"/>
      <c r="C31" s="157" t="s">
        <v>473</v>
      </c>
      <c r="D31" s="133"/>
      <c r="E31" s="134">
        <v>11.76</v>
      </c>
      <c r="F31" s="132"/>
      <c r="G31" s="132"/>
      <c r="H31" s="132"/>
      <c r="I31" s="132"/>
      <c r="J31" s="132"/>
      <c r="K31" s="132"/>
      <c r="L31" s="132"/>
      <c r="M31" s="132"/>
      <c r="N31" s="131"/>
      <c r="O31" s="131"/>
      <c r="P31" s="131"/>
      <c r="Q31" s="131"/>
      <c r="R31" s="132"/>
      <c r="S31" s="132"/>
      <c r="T31" s="132"/>
      <c r="U31" s="132"/>
      <c r="V31" s="132"/>
      <c r="W31" s="132"/>
      <c r="X31" s="132"/>
      <c r="Y31" s="132"/>
      <c r="Z31" s="126"/>
      <c r="AA31" s="126"/>
      <c r="AB31" s="126"/>
      <c r="AC31" s="126"/>
      <c r="AD31" s="126"/>
      <c r="AE31" s="126"/>
      <c r="AF31" s="126"/>
      <c r="AG31" s="126" t="s">
        <v>134</v>
      </c>
      <c r="AH31" s="126">
        <v>0</v>
      </c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</row>
    <row r="32" spans="1:60" outlineLevel="2" x14ac:dyDescent="0.2">
      <c r="A32" s="129"/>
      <c r="B32" s="130"/>
      <c r="C32" s="157" t="s">
        <v>474</v>
      </c>
      <c r="D32" s="133"/>
      <c r="E32" s="134">
        <v>10.32</v>
      </c>
      <c r="F32" s="132"/>
      <c r="G32" s="132"/>
      <c r="H32" s="132"/>
      <c r="I32" s="132"/>
      <c r="J32" s="132"/>
      <c r="K32" s="132"/>
      <c r="L32" s="132"/>
      <c r="M32" s="132"/>
      <c r="N32" s="131"/>
      <c r="O32" s="131"/>
      <c r="P32" s="131"/>
      <c r="Q32" s="131"/>
      <c r="R32" s="132"/>
      <c r="S32" s="132"/>
      <c r="T32" s="132"/>
      <c r="U32" s="132"/>
      <c r="V32" s="132"/>
      <c r="W32" s="132"/>
      <c r="X32" s="132"/>
      <c r="Y32" s="132"/>
      <c r="Z32" s="126"/>
      <c r="AA32" s="126"/>
      <c r="AB32" s="126"/>
      <c r="AC32" s="126"/>
      <c r="AD32" s="126"/>
      <c r="AE32" s="126"/>
      <c r="AF32" s="126"/>
      <c r="AG32" s="126" t="s">
        <v>134</v>
      </c>
      <c r="AH32" s="126">
        <v>0</v>
      </c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</row>
    <row r="33" spans="1:60" ht="22.5" x14ac:dyDescent="0.2">
      <c r="A33" s="148">
        <v>9</v>
      </c>
      <c r="B33" s="149" t="s">
        <v>477</v>
      </c>
      <c r="C33" s="158" t="s">
        <v>478</v>
      </c>
      <c r="D33" s="150" t="s">
        <v>190</v>
      </c>
      <c r="E33" s="151">
        <v>2</v>
      </c>
      <c r="F33" s="152"/>
      <c r="G33" s="146">
        <f t="shared" ref="G33:G34" si="0">E33*F33</f>
        <v>0</v>
      </c>
      <c r="H33" s="152">
        <v>62.19</v>
      </c>
      <c r="I33" s="152">
        <v>124.38</v>
      </c>
      <c r="J33" s="152">
        <v>249.31</v>
      </c>
      <c r="K33" s="152">
        <v>498.62</v>
      </c>
      <c r="L33" s="152">
        <v>21</v>
      </c>
      <c r="M33" s="152">
        <v>753.83</v>
      </c>
      <c r="N33" s="151">
        <v>1.41E-3</v>
      </c>
      <c r="O33" s="151">
        <v>2.82E-3</v>
      </c>
      <c r="P33" s="151">
        <v>0</v>
      </c>
      <c r="Q33" s="151">
        <v>0</v>
      </c>
      <c r="R33" s="152"/>
      <c r="S33" s="152" t="s">
        <v>129</v>
      </c>
      <c r="T33" s="153" t="s">
        <v>129</v>
      </c>
      <c r="U33" s="132">
        <v>0.4</v>
      </c>
      <c r="V33" s="132">
        <v>0.8</v>
      </c>
      <c r="W33" s="132"/>
      <c r="X33" s="132" t="s">
        <v>130</v>
      </c>
      <c r="Y33" s="132" t="s">
        <v>131</v>
      </c>
      <c r="Z33" s="126"/>
      <c r="AA33" s="126"/>
      <c r="AB33" s="126"/>
      <c r="AC33" s="126"/>
      <c r="AD33" s="126"/>
      <c r="AE33" s="126"/>
      <c r="AF33" s="126"/>
      <c r="AG33" s="126" t="s">
        <v>132</v>
      </c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</row>
    <row r="34" spans="1:60" ht="22.5" x14ac:dyDescent="0.2">
      <c r="A34" s="142">
        <v>10</v>
      </c>
      <c r="B34" s="143" t="s">
        <v>479</v>
      </c>
      <c r="C34" s="156" t="s">
        <v>480</v>
      </c>
      <c r="D34" s="144" t="s">
        <v>152</v>
      </c>
      <c r="E34" s="145">
        <v>0.26495999999999997</v>
      </c>
      <c r="F34" s="146"/>
      <c r="G34" s="146">
        <f t="shared" si="0"/>
        <v>0</v>
      </c>
      <c r="H34" s="146">
        <v>40759.4</v>
      </c>
      <c r="I34" s="146">
        <v>10799.610623999999</v>
      </c>
      <c r="J34" s="146">
        <v>17810.599999999999</v>
      </c>
      <c r="K34" s="146">
        <v>4719.096575999999</v>
      </c>
      <c r="L34" s="146">
        <v>21</v>
      </c>
      <c r="M34" s="146">
        <v>18777.6391</v>
      </c>
      <c r="N34" s="145">
        <v>1.0249299999999999</v>
      </c>
      <c r="O34" s="145">
        <v>0.27156545279999994</v>
      </c>
      <c r="P34" s="145">
        <v>0</v>
      </c>
      <c r="Q34" s="145">
        <v>0</v>
      </c>
      <c r="R34" s="146"/>
      <c r="S34" s="146" t="s">
        <v>129</v>
      </c>
      <c r="T34" s="147" t="s">
        <v>129</v>
      </c>
      <c r="U34" s="132">
        <v>23.530999999999999</v>
      </c>
      <c r="V34" s="132">
        <v>6.2347737599999995</v>
      </c>
      <c r="W34" s="132"/>
      <c r="X34" s="132" t="s">
        <v>130</v>
      </c>
      <c r="Y34" s="132" t="s">
        <v>131</v>
      </c>
      <c r="Z34" s="126"/>
      <c r="AA34" s="126"/>
      <c r="AB34" s="126"/>
      <c r="AC34" s="126"/>
      <c r="AD34" s="126"/>
      <c r="AE34" s="126"/>
      <c r="AF34" s="126"/>
      <c r="AG34" s="126" t="s">
        <v>132</v>
      </c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</row>
    <row r="35" spans="1:60" outlineLevel="1" x14ac:dyDescent="0.2">
      <c r="A35" s="129"/>
      <c r="B35" s="130"/>
      <c r="C35" s="157" t="s">
        <v>481</v>
      </c>
      <c r="D35" s="133"/>
      <c r="E35" s="134">
        <v>0.26495999999999997</v>
      </c>
      <c r="F35" s="132"/>
      <c r="G35" s="132"/>
      <c r="H35" s="132"/>
      <c r="I35" s="132"/>
      <c r="J35" s="132"/>
      <c r="K35" s="132"/>
      <c r="L35" s="132"/>
      <c r="M35" s="132"/>
      <c r="N35" s="131"/>
      <c r="O35" s="131"/>
      <c r="P35" s="131"/>
      <c r="Q35" s="131"/>
      <c r="R35" s="132"/>
      <c r="S35" s="132"/>
      <c r="T35" s="132"/>
      <c r="U35" s="132"/>
      <c r="V35" s="132"/>
      <c r="W35" s="132"/>
      <c r="X35" s="132"/>
      <c r="Y35" s="132"/>
      <c r="Z35" s="126"/>
      <c r="AA35" s="126"/>
      <c r="AB35" s="126"/>
      <c r="AC35" s="126"/>
      <c r="AD35" s="126"/>
      <c r="AE35" s="126"/>
      <c r="AF35" s="126"/>
      <c r="AG35" s="126" t="s">
        <v>134</v>
      </c>
      <c r="AH35" s="126">
        <v>0</v>
      </c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/>
      <c r="BG35" s="126"/>
      <c r="BH35" s="126"/>
    </row>
    <row r="36" spans="1:60" x14ac:dyDescent="0.2">
      <c r="A36" s="142">
        <v>11</v>
      </c>
      <c r="B36" s="143" t="s">
        <v>380</v>
      </c>
      <c r="C36" s="156" t="s">
        <v>381</v>
      </c>
      <c r="D36" s="144" t="s">
        <v>128</v>
      </c>
      <c r="E36" s="145">
        <v>26.01</v>
      </c>
      <c r="F36" s="146"/>
      <c r="G36" s="146">
        <f>E36*F36</f>
        <v>0</v>
      </c>
      <c r="H36" s="146">
        <v>215.97</v>
      </c>
      <c r="I36" s="146">
        <v>5617.3797000000004</v>
      </c>
      <c r="J36" s="146">
        <v>41.53</v>
      </c>
      <c r="K36" s="146">
        <v>1080.1953000000001</v>
      </c>
      <c r="L36" s="146">
        <v>21</v>
      </c>
      <c r="M36" s="146">
        <v>8104.0717999999997</v>
      </c>
      <c r="N36" s="145">
        <v>0.46</v>
      </c>
      <c r="O36" s="145">
        <v>11.964600000000001</v>
      </c>
      <c r="P36" s="145">
        <v>0</v>
      </c>
      <c r="Q36" s="145">
        <v>0</v>
      </c>
      <c r="R36" s="146"/>
      <c r="S36" s="146" t="s">
        <v>129</v>
      </c>
      <c r="T36" s="147" t="s">
        <v>129</v>
      </c>
      <c r="U36" s="132">
        <v>2.9000000000000001E-2</v>
      </c>
      <c r="V36" s="132">
        <v>0.75429000000000013</v>
      </c>
      <c r="W36" s="132"/>
      <c r="X36" s="132" t="s">
        <v>130</v>
      </c>
      <c r="Y36" s="132" t="s">
        <v>131</v>
      </c>
      <c r="Z36" s="126"/>
      <c r="AA36" s="126"/>
      <c r="AB36" s="126"/>
      <c r="AC36" s="126"/>
      <c r="AD36" s="126"/>
      <c r="AE36" s="126"/>
      <c r="AF36" s="126"/>
      <c r="AG36" s="126" t="s">
        <v>132</v>
      </c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6"/>
      <c r="BE36" s="126"/>
      <c r="BF36" s="126"/>
      <c r="BG36" s="126"/>
      <c r="BH36" s="126"/>
    </row>
    <row r="37" spans="1:60" outlineLevel="1" x14ac:dyDescent="0.2">
      <c r="A37" s="129"/>
      <c r="B37" s="130"/>
      <c r="C37" s="157" t="s">
        <v>482</v>
      </c>
      <c r="D37" s="133"/>
      <c r="E37" s="134">
        <v>26.01</v>
      </c>
      <c r="F37" s="132"/>
      <c r="G37" s="132"/>
      <c r="H37" s="132"/>
      <c r="I37" s="132"/>
      <c r="J37" s="132"/>
      <c r="K37" s="132"/>
      <c r="L37" s="132"/>
      <c r="M37" s="132"/>
      <c r="N37" s="131"/>
      <c r="O37" s="131"/>
      <c r="P37" s="131"/>
      <c r="Q37" s="131"/>
      <c r="R37" s="132"/>
      <c r="S37" s="132"/>
      <c r="T37" s="132"/>
      <c r="U37" s="132"/>
      <c r="V37" s="132"/>
      <c r="W37" s="132"/>
      <c r="X37" s="132"/>
      <c r="Y37" s="132"/>
      <c r="Z37" s="126"/>
      <c r="AA37" s="126"/>
      <c r="AB37" s="126"/>
      <c r="AC37" s="126"/>
      <c r="AD37" s="126"/>
      <c r="AE37" s="126"/>
      <c r="AF37" s="126"/>
      <c r="AG37" s="126" t="s">
        <v>134</v>
      </c>
      <c r="AH37" s="126">
        <v>0</v>
      </c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</row>
    <row r="38" spans="1:60" x14ac:dyDescent="0.2">
      <c r="A38" s="142">
        <v>12</v>
      </c>
      <c r="B38" s="143" t="s">
        <v>483</v>
      </c>
      <c r="C38" s="156" t="s">
        <v>484</v>
      </c>
      <c r="D38" s="144" t="s">
        <v>128</v>
      </c>
      <c r="E38" s="145">
        <v>2.89</v>
      </c>
      <c r="F38" s="146"/>
      <c r="G38" s="146">
        <f>E38*F38</f>
        <v>0</v>
      </c>
      <c r="H38" s="146">
        <v>366.92</v>
      </c>
      <c r="I38" s="146">
        <v>1060.3988000000002</v>
      </c>
      <c r="J38" s="146">
        <v>111.08</v>
      </c>
      <c r="K38" s="146">
        <v>321.02120000000002</v>
      </c>
      <c r="L38" s="146">
        <v>21</v>
      </c>
      <c r="M38" s="146">
        <v>1671.5182</v>
      </c>
      <c r="N38" s="145">
        <v>0.25335999999999997</v>
      </c>
      <c r="O38" s="145">
        <v>0.73221039999999993</v>
      </c>
      <c r="P38" s="145">
        <v>0</v>
      </c>
      <c r="Q38" s="145">
        <v>0</v>
      </c>
      <c r="R38" s="146"/>
      <c r="S38" s="146" t="s">
        <v>129</v>
      </c>
      <c r="T38" s="147" t="s">
        <v>129</v>
      </c>
      <c r="U38" s="132">
        <v>0.14000000000000001</v>
      </c>
      <c r="V38" s="132">
        <v>0.40460000000000007</v>
      </c>
      <c r="W38" s="132"/>
      <c r="X38" s="132" t="s">
        <v>130</v>
      </c>
      <c r="Y38" s="132" t="s">
        <v>131</v>
      </c>
      <c r="Z38" s="126"/>
      <c r="AA38" s="126"/>
      <c r="AB38" s="126"/>
      <c r="AC38" s="126"/>
      <c r="AD38" s="126"/>
      <c r="AE38" s="126"/>
      <c r="AF38" s="126"/>
      <c r="AG38" s="126" t="s">
        <v>132</v>
      </c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/>
      <c r="BG38" s="126"/>
      <c r="BH38" s="126"/>
    </row>
    <row r="39" spans="1:60" outlineLevel="1" x14ac:dyDescent="0.2">
      <c r="A39" s="129"/>
      <c r="B39" s="130"/>
      <c r="C39" s="157" t="s">
        <v>485</v>
      </c>
      <c r="D39" s="133"/>
      <c r="E39" s="134">
        <v>2.89</v>
      </c>
      <c r="F39" s="132"/>
      <c r="G39" s="132"/>
      <c r="H39" s="132"/>
      <c r="I39" s="132"/>
      <c r="J39" s="132"/>
      <c r="K39" s="132"/>
      <c r="L39" s="132"/>
      <c r="M39" s="132"/>
      <c r="N39" s="131"/>
      <c r="O39" s="131"/>
      <c r="P39" s="131"/>
      <c r="Q39" s="131"/>
      <c r="R39" s="132"/>
      <c r="S39" s="132"/>
      <c r="T39" s="132"/>
      <c r="U39" s="132"/>
      <c r="V39" s="132"/>
      <c r="W39" s="132"/>
      <c r="X39" s="132"/>
      <c r="Y39" s="132"/>
      <c r="Z39" s="126"/>
      <c r="AA39" s="126"/>
      <c r="AB39" s="126"/>
      <c r="AC39" s="126"/>
      <c r="AD39" s="126"/>
      <c r="AE39" s="126"/>
      <c r="AF39" s="126"/>
      <c r="AG39" s="126" t="s">
        <v>134</v>
      </c>
      <c r="AH39" s="126">
        <v>0</v>
      </c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6"/>
      <c r="BF39" s="126"/>
      <c r="BG39" s="126"/>
      <c r="BH39" s="126"/>
    </row>
    <row r="40" spans="1:60" x14ac:dyDescent="0.2">
      <c r="A40" s="136" t="s">
        <v>124</v>
      </c>
      <c r="B40" s="137" t="s">
        <v>88</v>
      </c>
      <c r="C40" s="155" t="s">
        <v>89</v>
      </c>
      <c r="D40" s="138"/>
      <c r="E40" s="139"/>
      <c r="F40" s="140"/>
      <c r="G40" s="140">
        <f>G41</f>
        <v>0</v>
      </c>
      <c r="H40" s="140"/>
      <c r="I40" s="140">
        <v>0</v>
      </c>
      <c r="J40" s="140"/>
      <c r="K40" s="140">
        <v>48661.88</v>
      </c>
      <c r="L40" s="140"/>
      <c r="M40" s="140"/>
      <c r="N40" s="139"/>
      <c r="O40" s="139"/>
      <c r="P40" s="139"/>
      <c r="Q40" s="139"/>
      <c r="R40" s="140"/>
      <c r="S40" s="140"/>
      <c r="T40" s="141"/>
      <c r="U40" s="135"/>
      <c r="V40" s="135"/>
      <c r="W40" s="135"/>
      <c r="X40" s="135"/>
      <c r="Y40" s="135"/>
      <c r="AG40" t="s">
        <v>125</v>
      </c>
    </row>
    <row r="41" spans="1:60" x14ac:dyDescent="0.2">
      <c r="A41" s="148">
        <v>13</v>
      </c>
      <c r="B41" s="149" t="s">
        <v>486</v>
      </c>
      <c r="C41" s="158" t="s">
        <v>487</v>
      </c>
      <c r="D41" s="150" t="s">
        <v>152</v>
      </c>
      <c r="E41" s="151">
        <v>39.402329999999999</v>
      </c>
      <c r="F41" s="152"/>
      <c r="G41" s="146">
        <f>E41*F41</f>
        <v>0</v>
      </c>
      <c r="H41" s="152">
        <v>0</v>
      </c>
      <c r="I41" s="152">
        <v>0</v>
      </c>
      <c r="J41" s="152">
        <v>1235</v>
      </c>
      <c r="K41" s="152">
        <v>48661.877549999997</v>
      </c>
      <c r="L41" s="152">
        <v>21</v>
      </c>
      <c r="M41" s="152">
        <v>58880.874799999998</v>
      </c>
      <c r="N41" s="151">
        <v>0</v>
      </c>
      <c r="O41" s="151">
        <v>0</v>
      </c>
      <c r="P41" s="151">
        <v>0</v>
      </c>
      <c r="Q41" s="151">
        <v>0</v>
      </c>
      <c r="R41" s="152"/>
      <c r="S41" s="152" t="s">
        <v>129</v>
      </c>
      <c r="T41" s="153" t="s">
        <v>129</v>
      </c>
      <c r="U41" s="132">
        <v>2.1</v>
      </c>
      <c r="V41" s="132">
        <v>82.744893000000005</v>
      </c>
      <c r="W41" s="132"/>
      <c r="X41" s="132" t="s">
        <v>433</v>
      </c>
      <c r="Y41" s="132" t="s">
        <v>131</v>
      </c>
      <c r="Z41" s="126"/>
      <c r="AA41" s="126"/>
      <c r="AB41" s="126"/>
      <c r="AC41" s="126"/>
      <c r="AD41" s="126"/>
      <c r="AE41" s="126"/>
      <c r="AF41" s="126"/>
      <c r="AG41" s="126" t="s">
        <v>434</v>
      </c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</row>
    <row r="42" spans="1:60" x14ac:dyDescent="0.2">
      <c r="A42" s="136" t="s">
        <v>124</v>
      </c>
      <c r="B42" s="137" t="s">
        <v>96</v>
      </c>
      <c r="C42" s="155" t="s">
        <v>29</v>
      </c>
      <c r="D42" s="138"/>
      <c r="E42" s="139"/>
      <c r="F42" s="140"/>
      <c r="G42" s="140">
        <f>G43</f>
        <v>0</v>
      </c>
      <c r="H42" s="140"/>
      <c r="I42" s="140">
        <v>0</v>
      </c>
      <c r="J42" s="140"/>
      <c r="K42" s="140">
        <v>1798.52</v>
      </c>
      <c r="L42" s="140"/>
      <c r="M42" s="140"/>
      <c r="N42" s="139"/>
      <c r="O42" s="139"/>
      <c r="P42" s="139"/>
      <c r="Q42" s="139"/>
      <c r="R42" s="140"/>
      <c r="S42" s="140"/>
      <c r="T42" s="141"/>
      <c r="U42" s="135"/>
      <c r="V42" s="135"/>
      <c r="W42" s="135"/>
      <c r="X42" s="135"/>
      <c r="Y42" s="135"/>
      <c r="AG42" t="s">
        <v>125</v>
      </c>
    </row>
    <row r="43" spans="1:60" x14ac:dyDescent="0.2">
      <c r="A43" s="142">
        <v>14</v>
      </c>
      <c r="B43" s="143" t="s">
        <v>180</v>
      </c>
      <c r="C43" s="156" t="s">
        <v>181</v>
      </c>
      <c r="D43" s="144" t="s">
        <v>182</v>
      </c>
      <c r="E43" s="145">
        <v>1</v>
      </c>
      <c r="F43" s="146"/>
      <c r="G43" s="146">
        <f>E43*F43</f>
        <v>0</v>
      </c>
      <c r="H43" s="146">
        <v>0</v>
      </c>
      <c r="I43" s="146">
        <v>0</v>
      </c>
      <c r="J43" s="146">
        <v>1798.52</v>
      </c>
      <c r="K43" s="146">
        <v>1798.52</v>
      </c>
      <c r="L43" s="146">
        <v>21</v>
      </c>
      <c r="M43" s="146">
        <v>2176.2091999999998</v>
      </c>
      <c r="N43" s="145">
        <v>0</v>
      </c>
      <c r="O43" s="145">
        <v>0</v>
      </c>
      <c r="P43" s="145">
        <v>0</v>
      </c>
      <c r="Q43" s="145">
        <v>0</v>
      </c>
      <c r="R43" s="146"/>
      <c r="S43" s="146" t="s">
        <v>129</v>
      </c>
      <c r="T43" s="147" t="s">
        <v>183</v>
      </c>
      <c r="U43" s="132">
        <v>0</v>
      </c>
      <c r="V43" s="132">
        <v>0</v>
      </c>
      <c r="W43" s="132"/>
      <c r="X43" s="132" t="s">
        <v>184</v>
      </c>
      <c r="Y43" s="132" t="s">
        <v>131</v>
      </c>
      <c r="Z43" s="126"/>
      <c r="AA43" s="126"/>
      <c r="AB43" s="126"/>
      <c r="AC43" s="126"/>
      <c r="AD43" s="126"/>
      <c r="AE43" s="126"/>
      <c r="AF43" s="126"/>
      <c r="AG43" s="126" t="s">
        <v>185</v>
      </c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/>
      <c r="BG43" s="126"/>
      <c r="BH43" s="126"/>
    </row>
    <row r="44" spans="1:60" outlineLevel="1" x14ac:dyDescent="0.2">
      <c r="A44" s="129"/>
      <c r="B44" s="130"/>
      <c r="C44" s="216" t="s">
        <v>186</v>
      </c>
      <c r="D44" s="217"/>
      <c r="E44" s="217"/>
      <c r="F44" s="217"/>
      <c r="G44" s="217"/>
      <c r="H44" s="132"/>
      <c r="I44" s="132"/>
      <c r="J44" s="132"/>
      <c r="K44" s="132"/>
      <c r="L44" s="132"/>
      <c r="M44" s="132"/>
      <c r="N44" s="131"/>
      <c r="O44" s="131"/>
      <c r="P44" s="131"/>
      <c r="Q44" s="131"/>
      <c r="R44" s="132"/>
      <c r="S44" s="132"/>
      <c r="T44" s="132"/>
      <c r="U44" s="132"/>
      <c r="V44" s="132"/>
      <c r="W44" s="132"/>
      <c r="X44" s="132"/>
      <c r="Y44" s="132"/>
      <c r="Z44" s="126"/>
      <c r="AA44" s="126"/>
      <c r="AB44" s="126"/>
      <c r="AC44" s="126"/>
      <c r="AD44" s="126"/>
      <c r="AE44" s="126"/>
      <c r="AF44" s="126"/>
      <c r="AG44" s="126" t="s">
        <v>172</v>
      </c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</row>
    <row r="45" spans="1:60" x14ac:dyDescent="0.2">
      <c r="A45" s="3"/>
      <c r="B45" s="4"/>
      <c r="C45" s="159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E45">
        <v>12</v>
      </c>
      <c r="AF45">
        <v>21</v>
      </c>
      <c r="AG45" t="s">
        <v>110</v>
      </c>
    </row>
    <row r="46" spans="1:60" x14ac:dyDescent="0.2">
      <c r="C46" s="160"/>
      <c r="D46" s="10"/>
      <c r="AG46" t="s">
        <v>187</v>
      </c>
    </row>
    <row r="47" spans="1:60" x14ac:dyDescent="0.2">
      <c r="B47" s="115" t="s">
        <v>529</v>
      </c>
      <c r="D47" s="10"/>
      <c r="G47" s="161">
        <f>G8+G12+G40+G42</f>
        <v>0</v>
      </c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8">
    <mergeCell ref="C25:G25"/>
    <mergeCell ref="C44:G44"/>
    <mergeCell ref="A1:G1"/>
    <mergeCell ref="C2:G2"/>
    <mergeCell ref="C3:G3"/>
    <mergeCell ref="C4:G4"/>
    <mergeCell ref="C10:G10"/>
    <mergeCell ref="C19:G1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24" sqref="F9:F24"/>
    </sheetView>
  </sheetViews>
  <sheetFormatPr defaultRowHeight="12.75" outlineLevelRow="1" x14ac:dyDescent="0.2"/>
  <cols>
    <col min="1" max="1" width="3.42578125" customWidth="1"/>
    <col min="2" max="2" width="12.5703125" style="115" customWidth="1"/>
    <col min="3" max="3" width="38.28515625" style="11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18" t="s">
        <v>7</v>
      </c>
      <c r="B1" s="218"/>
      <c r="C1" s="218"/>
      <c r="D1" s="218"/>
      <c r="E1" s="218"/>
      <c r="F1" s="218"/>
      <c r="G1" s="218"/>
      <c r="AG1" t="s">
        <v>98</v>
      </c>
    </row>
    <row r="2" spans="1:60" ht="24.95" customHeight="1" x14ac:dyDescent="0.2">
      <c r="A2" s="118" t="s">
        <v>8</v>
      </c>
      <c r="B2" s="49" t="s">
        <v>43</v>
      </c>
      <c r="C2" s="219" t="s">
        <v>44</v>
      </c>
      <c r="D2" s="220"/>
      <c r="E2" s="220"/>
      <c r="F2" s="220"/>
      <c r="G2" s="221"/>
      <c r="AG2" t="s">
        <v>99</v>
      </c>
    </row>
    <row r="3" spans="1:60" ht="24.95" customHeight="1" x14ac:dyDescent="0.2">
      <c r="A3" s="118" t="s">
        <v>9</v>
      </c>
      <c r="B3" s="49" t="s">
        <v>54</v>
      </c>
      <c r="C3" s="219" t="s">
        <v>55</v>
      </c>
      <c r="D3" s="220"/>
      <c r="E3" s="220"/>
      <c r="F3" s="220"/>
      <c r="G3" s="221"/>
      <c r="AC3" s="115" t="s">
        <v>99</v>
      </c>
      <c r="AG3" t="s">
        <v>100</v>
      </c>
    </row>
    <row r="4" spans="1:60" ht="24.95" customHeight="1" x14ac:dyDescent="0.2">
      <c r="A4" s="119" t="s">
        <v>10</v>
      </c>
      <c r="B4" s="120" t="s">
        <v>56</v>
      </c>
      <c r="C4" s="222" t="s">
        <v>55</v>
      </c>
      <c r="D4" s="223"/>
      <c r="E4" s="223"/>
      <c r="F4" s="223"/>
      <c r="G4" s="224"/>
      <c r="AG4" t="s">
        <v>101</v>
      </c>
    </row>
    <row r="5" spans="1:60" x14ac:dyDescent="0.2">
      <c r="D5" s="10"/>
    </row>
    <row r="6" spans="1:60" ht="38.25" x14ac:dyDescent="0.2">
      <c r="A6" s="122" t="s">
        <v>102</v>
      </c>
      <c r="B6" s="124" t="s">
        <v>103</v>
      </c>
      <c r="C6" s="124" t="s">
        <v>104</v>
      </c>
      <c r="D6" s="123" t="s">
        <v>105</v>
      </c>
      <c r="E6" s="122" t="s">
        <v>106</v>
      </c>
      <c r="F6" s="121" t="s">
        <v>107</v>
      </c>
      <c r="G6" s="122" t="s">
        <v>31</v>
      </c>
      <c r="H6" s="125" t="s">
        <v>32</v>
      </c>
      <c r="I6" s="125" t="s">
        <v>108</v>
      </c>
      <c r="J6" s="125" t="s">
        <v>33</v>
      </c>
      <c r="K6" s="125" t="s">
        <v>109</v>
      </c>
      <c r="L6" s="125" t="s">
        <v>110</v>
      </c>
      <c r="M6" s="125" t="s">
        <v>111</v>
      </c>
      <c r="N6" s="125" t="s">
        <v>112</v>
      </c>
      <c r="O6" s="125" t="s">
        <v>113</v>
      </c>
      <c r="P6" s="125" t="s">
        <v>114</v>
      </c>
      <c r="Q6" s="125" t="s">
        <v>115</v>
      </c>
      <c r="R6" s="125" t="s">
        <v>116</v>
      </c>
      <c r="S6" s="125" t="s">
        <v>117</v>
      </c>
      <c r="T6" s="125" t="s">
        <v>118</v>
      </c>
      <c r="U6" s="125" t="s">
        <v>119</v>
      </c>
      <c r="V6" s="125" t="s">
        <v>120</v>
      </c>
      <c r="W6" s="125" t="s">
        <v>121</v>
      </c>
      <c r="X6" s="125" t="s">
        <v>122</v>
      </c>
      <c r="Y6" s="125" t="s">
        <v>123</v>
      </c>
    </row>
    <row r="7" spans="1:60" hidden="1" x14ac:dyDescent="0.2">
      <c r="A7" s="3"/>
      <c r="B7" s="4"/>
      <c r="C7" s="4"/>
      <c r="D7" s="6"/>
      <c r="E7" s="127"/>
      <c r="F7" s="128"/>
      <c r="G7" s="128"/>
      <c r="H7" s="128"/>
      <c r="I7" s="128"/>
      <c r="J7" s="128"/>
      <c r="K7" s="128"/>
      <c r="L7" s="128"/>
      <c r="M7" s="128"/>
      <c r="N7" s="127"/>
      <c r="O7" s="127"/>
      <c r="P7" s="127"/>
      <c r="Q7" s="127"/>
      <c r="R7" s="128"/>
      <c r="S7" s="128"/>
      <c r="T7" s="128"/>
      <c r="U7" s="128"/>
      <c r="V7" s="128"/>
      <c r="W7" s="128"/>
      <c r="X7" s="128"/>
      <c r="Y7" s="128"/>
    </row>
    <row r="8" spans="1:60" ht="38.25" x14ac:dyDescent="0.2">
      <c r="A8" s="136" t="s">
        <v>124</v>
      </c>
      <c r="B8" s="137" t="s">
        <v>67</v>
      </c>
      <c r="C8" s="155" t="s">
        <v>68</v>
      </c>
      <c r="D8" s="138"/>
      <c r="E8" s="139"/>
      <c r="F8" s="140"/>
      <c r="G8" s="140">
        <f>G9+G10+G11+G12</f>
        <v>0</v>
      </c>
      <c r="H8" s="140"/>
      <c r="I8" s="140">
        <v>0</v>
      </c>
      <c r="J8" s="140"/>
      <c r="K8" s="140">
        <v>1443000</v>
      </c>
      <c r="L8" s="140"/>
      <c r="M8" s="140"/>
      <c r="N8" s="139"/>
      <c r="O8" s="139"/>
      <c r="P8" s="139"/>
      <c r="Q8" s="139"/>
      <c r="R8" s="140"/>
      <c r="S8" s="140"/>
      <c r="T8" s="141"/>
      <c r="U8" s="135"/>
      <c r="V8" s="135"/>
      <c r="W8" s="135"/>
      <c r="X8" s="135"/>
      <c r="Y8" s="135"/>
      <c r="AG8" t="s">
        <v>125</v>
      </c>
    </row>
    <row r="9" spans="1:60" ht="22.5" x14ac:dyDescent="0.2">
      <c r="A9" s="148">
        <v>1</v>
      </c>
      <c r="B9" s="149" t="s">
        <v>198</v>
      </c>
      <c r="C9" s="158" t="s">
        <v>488</v>
      </c>
      <c r="D9" s="150" t="s">
        <v>489</v>
      </c>
      <c r="E9" s="151">
        <v>8</v>
      </c>
      <c r="F9" s="152"/>
      <c r="G9" s="152">
        <f>E9*F9</f>
        <v>0</v>
      </c>
      <c r="H9" s="152">
        <v>0</v>
      </c>
      <c r="I9" s="152">
        <v>0</v>
      </c>
      <c r="J9" s="152">
        <v>96000</v>
      </c>
      <c r="K9" s="152">
        <v>768000</v>
      </c>
      <c r="L9" s="152">
        <v>21</v>
      </c>
      <c r="M9" s="152">
        <v>929280</v>
      </c>
      <c r="N9" s="151">
        <v>0</v>
      </c>
      <c r="O9" s="151">
        <v>0</v>
      </c>
      <c r="P9" s="151">
        <v>0</v>
      </c>
      <c r="Q9" s="151">
        <v>0</v>
      </c>
      <c r="R9" s="152"/>
      <c r="S9" s="152" t="s">
        <v>191</v>
      </c>
      <c r="T9" s="153" t="s">
        <v>183</v>
      </c>
      <c r="U9" s="132">
        <v>0</v>
      </c>
      <c r="V9" s="132">
        <v>0</v>
      </c>
      <c r="W9" s="132"/>
      <c r="X9" s="132" t="s">
        <v>130</v>
      </c>
      <c r="Y9" s="132" t="s">
        <v>131</v>
      </c>
      <c r="Z9" s="126"/>
      <c r="AA9" s="126"/>
      <c r="AB9" s="126"/>
      <c r="AC9" s="126"/>
      <c r="AD9" s="126"/>
      <c r="AE9" s="126"/>
      <c r="AF9" s="126"/>
      <c r="AG9" s="126" t="s">
        <v>192</v>
      </c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</row>
    <row r="10" spans="1:60" x14ac:dyDescent="0.2">
      <c r="A10" s="148">
        <v>2</v>
      </c>
      <c r="B10" s="149" t="s">
        <v>200</v>
      </c>
      <c r="C10" s="158" t="s">
        <v>490</v>
      </c>
      <c r="D10" s="150" t="s">
        <v>489</v>
      </c>
      <c r="E10" s="151">
        <v>1</v>
      </c>
      <c r="F10" s="152"/>
      <c r="G10" s="152">
        <f t="shared" ref="G10:G12" si="0">E10*F10</f>
        <v>0</v>
      </c>
      <c r="H10" s="152">
        <v>0</v>
      </c>
      <c r="I10" s="152">
        <v>0</v>
      </c>
      <c r="J10" s="152">
        <v>55000</v>
      </c>
      <c r="K10" s="152">
        <v>55000</v>
      </c>
      <c r="L10" s="152">
        <v>21</v>
      </c>
      <c r="M10" s="152">
        <v>66550</v>
      </c>
      <c r="N10" s="151">
        <v>0</v>
      </c>
      <c r="O10" s="151">
        <v>0</v>
      </c>
      <c r="P10" s="151">
        <v>0</v>
      </c>
      <c r="Q10" s="151">
        <v>0</v>
      </c>
      <c r="R10" s="152"/>
      <c r="S10" s="152" t="s">
        <v>191</v>
      </c>
      <c r="T10" s="153" t="s">
        <v>183</v>
      </c>
      <c r="U10" s="132">
        <v>0</v>
      </c>
      <c r="V10" s="132">
        <v>0</v>
      </c>
      <c r="W10" s="132"/>
      <c r="X10" s="132" t="s">
        <v>130</v>
      </c>
      <c r="Y10" s="132" t="s">
        <v>131</v>
      </c>
      <c r="Z10" s="126"/>
      <c r="AA10" s="126"/>
      <c r="AB10" s="126"/>
      <c r="AC10" s="126"/>
      <c r="AD10" s="126"/>
      <c r="AE10" s="126"/>
      <c r="AF10" s="126"/>
      <c r="AG10" s="126" t="s">
        <v>192</v>
      </c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</row>
    <row r="11" spans="1:60" ht="22.5" x14ac:dyDescent="0.2">
      <c r="A11" s="148">
        <v>3</v>
      </c>
      <c r="B11" s="149" t="s">
        <v>202</v>
      </c>
      <c r="C11" s="158" t="s">
        <v>491</v>
      </c>
      <c r="D11" s="150" t="s">
        <v>489</v>
      </c>
      <c r="E11" s="151">
        <v>8</v>
      </c>
      <c r="F11" s="152"/>
      <c r="G11" s="152">
        <f t="shared" si="0"/>
        <v>0</v>
      </c>
      <c r="H11" s="152">
        <v>0</v>
      </c>
      <c r="I11" s="152">
        <v>0</v>
      </c>
      <c r="J11" s="152">
        <v>40000</v>
      </c>
      <c r="K11" s="152">
        <v>320000</v>
      </c>
      <c r="L11" s="152">
        <v>21</v>
      </c>
      <c r="M11" s="152">
        <v>387200</v>
      </c>
      <c r="N11" s="151">
        <v>0</v>
      </c>
      <c r="O11" s="151">
        <v>0</v>
      </c>
      <c r="P11" s="151">
        <v>0</v>
      </c>
      <c r="Q11" s="151">
        <v>0</v>
      </c>
      <c r="R11" s="152"/>
      <c r="S11" s="152" t="s">
        <v>191</v>
      </c>
      <c r="T11" s="153" t="s">
        <v>183</v>
      </c>
      <c r="U11" s="132">
        <v>0</v>
      </c>
      <c r="V11" s="132">
        <v>0</v>
      </c>
      <c r="W11" s="132"/>
      <c r="X11" s="132" t="s">
        <v>130</v>
      </c>
      <c r="Y11" s="132" t="s">
        <v>131</v>
      </c>
      <c r="Z11" s="126"/>
      <c r="AA11" s="126"/>
      <c r="AB11" s="126"/>
      <c r="AC11" s="126"/>
      <c r="AD11" s="126"/>
      <c r="AE11" s="126"/>
      <c r="AF11" s="126"/>
      <c r="AG11" s="126" t="s">
        <v>192</v>
      </c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</row>
    <row r="12" spans="1:60" x14ac:dyDescent="0.2">
      <c r="A12" s="148">
        <v>4</v>
      </c>
      <c r="B12" s="149" t="s">
        <v>492</v>
      </c>
      <c r="C12" s="158" t="s">
        <v>493</v>
      </c>
      <c r="D12" s="150" t="s">
        <v>489</v>
      </c>
      <c r="E12" s="151">
        <v>1</v>
      </c>
      <c r="F12" s="152"/>
      <c r="G12" s="152">
        <f t="shared" si="0"/>
        <v>0</v>
      </c>
      <c r="H12" s="152">
        <v>0</v>
      </c>
      <c r="I12" s="152">
        <v>0</v>
      </c>
      <c r="J12" s="152">
        <v>300000</v>
      </c>
      <c r="K12" s="152">
        <v>300000</v>
      </c>
      <c r="L12" s="152">
        <v>21</v>
      </c>
      <c r="M12" s="152">
        <v>363000</v>
      </c>
      <c r="N12" s="151">
        <v>0</v>
      </c>
      <c r="O12" s="151">
        <v>0</v>
      </c>
      <c r="P12" s="151">
        <v>0</v>
      </c>
      <c r="Q12" s="151">
        <v>0</v>
      </c>
      <c r="R12" s="152"/>
      <c r="S12" s="152" t="s">
        <v>191</v>
      </c>
      <c r="T12" s="153" t="s">
        <v>183</v>
      </c>
      <c r="U12" s="132">
        <v>0</v>
      </c>
      <c r="V12" s="132">
        <v>0</v>
      </c>
      <c r="W12" s="132"/>
      <c r="X12" s="132" t="s">
        <v>130</v>
      </c>
      <c r="Y12" s="132" t="s">
        <v>131</v>
      </c>
      <c r="Z12" s="126"/>
      <c r="AA12" s="126"/>
      <c r="AB12" s="126"/>
      <c r="AC12" s="126"/>
      <c r="AD12" s="126"/>
      <c r="AE12" s="126"/>
      <c r="AF12" s="126"/>
      <c r="AG12" s="126" t="s">
        <v>192</v>
      </c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</row>
    <row r="13" spans="1:60" ht="25.5" x14ac:dyDescent="0.2">
      <c r="A13" s="136" t="s">
        <v>124</v>
      </c>
      <c r="B13" s="137" t="s">
        <v>70</v>
      </c>
      <c r="C13" s="155" t="s">
        <v>72</v>
      </c>
      <c r="D13" s="138"/>
      <c r="E13" s="139"/>
      <c r="F13" s="140"/>
      <c r="G13" s="140">
        <f>G14+G15+G16+G17</f>
        <v>0</v>
      </c>
      <c r="H13" s="140"/>
      <c r="I13" s="140">
        <v>0</v>
      </c>
      <c r="J13" s="140"/>
      <c r="K13" s="140">
        <v>335000</v>
      </c>
      <c r="L13" s="140"/>
      <c r="M13" s="140"/>
      <c r="N13" s="139"/>
      <c r="O13" s="139"/>
      <c r="P13" s="139"/>
      <c r="Q13" s="139"/>
      <c r="R13" s="140"/>
      <c r="S13" s="140"/>
      <c r="T13" s="141"/>
      <c r="U13" s="135"/>
      <c r="V13" s="135"/>
      <c r="W13" s="135"/>
      <c r="X13" s="135"/>
      <c r="Y13" s="135"/>
      <c r="AG13" t="s">
        <v>125</v>
      </c>
    </row>
    <row r="14" spans="1:60" x14ac:dyDescent="0.2">
      <c r="A14" s="148">
        <v>5</v>
      </c>
      <c r="B14" s="149" t="s">
        <v>204</v>
      </c>
      <c r="C14" s="158" t="s">
        <v>494</v>
      </c>
      <c r="D14" s="150" t="s">
        <v>489</v>
      </c>
      <c r="E14" s="151">
        <v>1</v>
      </c>
      <c r="F14" s="152"/>
      <c r="G14" s="152">
        <f t="shared" ref="G14:G17" si="1">E14*F14</f>
        <v>0</v>
      </c>
      <c r="H14" s="152">
        <v>0</v>
      </c>
      <c r="I14" s="152">
        <v>0</v>
      </c>
      <c r="J14" s="152">
        <v>35000</v>
      </c>
      <c r="K14" s="152">
        <v>35000</v>
      </c>
      <c r="L14" s="152">
        <v>21</v>
      </c>
      <c r="M14" s="152">
        <v>42350</v>
      </c>
      <c r="N14" s="151">
        <v>0</v>
      </c>
      <c r="O14" s="151">
        <v>0</v>
      </c>
      <c r="P14" s="151">
        <v>0</v>
      </c>
      <c r="Q14" s="151">
        <v>0</v>
      </c>
      <c r="R14" s="152"/>
      <c r="S14" s="152" t="s">
        <v>191</v>
      </c>
      <c r="T14" s="153" t="s">
        <v>183</v>
      </c>
      <c r="U14" s="132">
        <v>0</v>
      </c>
      <c r="V14" s="132">
        <v>0</v>
      </c>
      <c r="W14" s="132"/>
      <c r="X14" s="132" t="s">
        <v>130</v>
      </c>
      <c r="Y14" s="132" t="s">
        <v>131</v>
      </c>
      <c r="Z14" s="126"/>
      <c r="AA14" s="126"/>
      <c r="AB14" s="126"/>
      <c r="AC14" s="126"/>
      <c r="AD14" s="126"/>
      <c r="AE14" s="126"/>
      <c r="AF14" s="126"/>
      <c r="AG14" s="126" t="s">
        <v>192</v>
      </c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</row>
    <row r="15" spans="1:60" x14ac:dyDescent="0.2">
      <c r="A15" s="148">
        <v>6</v>
      </c>
      <c r="B15" s="149" t="s">
        <v>206</v>
      </c>
      <c r="C15" s="158" t="s">
        <v>495</v>
      </c>
      <c r="D15" s="150" t="s">
        <v>489</v>
      </c>
      <c r="E15" s="151">
        <v>1</v>
      </c>
      <c r="F15" s="152"/>
      <c r="G15" s="152">
        <f t="shared" si="1"/>
        <v>0</v>
      </c>
      <c r="H15" s="152">
        <v>0</v>
      </c>
      <c r="I15" s="152">
        <v>0</v>
      </c>
      <c r="J15" s="152">
        <v>240000</v>
      </c>
      <c r="K15" s="152">
        <v>240000</v>
      </c>
      <c r="L15" s="152">
        <v>21</v>
      </c>
      <c r="M15" s="152">
        <v>290400</v>
      </c>
      <c r="N15" s="151">
        <v>0</v>
      </c>
      <c r="O15" s="151">
        <v>0</v>
      </c>
      <c r="P15" s="151">
        <v>0</v>
      </c>
      <c r="Q15" s="151">
        <v>0</v>
      </c>
      <c r="R15" s="152"/>
      <c r="S15" s="152" t="s">
        <v>191</v>
      </c>
      <c r="T15" s="153" t="s">
        <v>183</v>
      </c>
      <c r="U15" s="132">
        <v>0</v>
      </c>
      <c r="V15" s="132">
        <v>0</v>
      </c>
      <c r="W15" s="132"/>
      <c r="X15" s="132" t="s">
        <v>130</v>
      </c>
      <c r="Y15" s="132" t="s">
        <v>131</v>
      </c>
      <c r="Z15" s="126"/>
      <c r="AA15" s="126"/>
      <c r="AB15" s="126"/>
      <c r="AC15" s="126"/>
      <c r="AD15" s="126"/>
      <c r="AE15" s="126"/>
      <c r="AF15" s="126"/>
      <c r="AG15" s="126" t="s">
        <v>192</v>
      </c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</row>
    <row r="16" spans="1:60" x14ac:dyDescent="0.2">
      <c r="A16" s="148">
        <v>7</v>
      </c>
      <c r="B16" s="149" t="s">
        <v>209</v>
      </c>
      <c r="C16" s="158" t="s">
        <v>496</v>
      </c>
      <c r="D16" s="150" t="s">
        <v>489</v>
      </c>
      <c r="E16" s="151">
        <v>1</v>
      </c>
      <c r="F16" s="152"/>
      <c r="G16" s="152">
        <f t="shared" si="1"/>
        <v>0</v>
      </c>
      <c r="H16" s="152">
        <v>0</v>
      </c>
      <c r="I16" s="152">
        <v>0</v>
      </c>
      <c r="J16" s="152">
        <v>45000</v>
      </c>
      <c r="K16" s="152">
        <v>45000</v>
      </c>
      <c r="L16" s="152">
        <v>21</v>
      </c>
      <c r="M16" s="152">
        <v>54450</v>
      </c>
      <c r="N16" s="151">
        <v>0</v>
      </c>
      <c r="O16" s="151">
        <v>0</v>
      </c>
      <c r="P16" s="151">
        <v>0</v>
      </c>
      <c r="Q16" s="151">
        <v>0</v>
      </c>
      <c r="R16" s="152"/>
      <c r="S16" s="152" t="s">
        <v>191</v>
      </c>
      <c r="T16" s="153" t="s">
        <v>183</v>
      </c>
      <c r="U16" s="132">
        <v>0</v>
      </c>
      <c r="V16" s="132">
        <v>0</v>
      </c>
      <c r="W16" s="132"/>
      <c r="X16" s="132" t="s">
        <v>130</v>
      </c>
      <c r="Y16" s="132" t="s">
        <v>131</v>
      </c>
      <c r="Z16" s="126"/>
      <c r="AA16" s="126"/>
      <c r="AB16" s="126"/>
      <c r="AC16" s="126"/>
      <c r="AD16" s="126"/>
      <c r="AE16" s="126"/>
      <c r="AF16" s="126"/>
      <c r="AG16" s="126" t="s">
        <v>192</v>
      </c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</row>
    <row r="17" spans="1:60" x14ac:dyDescent="0.2">
      <c r="A17" s="148">
        <v>8</v>
      </c>
      <c r="B17" s="149" t="s">
        <v>211</v>
      </c>
      <c r="C17" s="158" t="s">
        <v>497</v>
      </c>
      <c r="D17" s="150" t="s">
        <v>489</v>
      </c>
      <c r="E17" s="151">
        <v>1</v>
      </c>
      <c r="F17" s="152"/>
      <c r="G17" s="152">
        <f t="shared" si="1"/>
        <v>0</v>
      </c>
      <c r="H17" s="152">
        <v>0</v>
      </c>
      <c r="I17" s="152">
        <v>0</v>
      </c>
      <c r="J17" s="152">
        <v>15000</v>
      </c>
      <c r="K17" s="152">
        <v>15000</v>
      </c>
      <c r="L17" s="152">
        <v>21</v>
      </c>
      <c r="M17" s="152">
        <v>18150</v>
      </c>
      <c r="N17" s="151">
        <v>0</v>
      </c>
      <c r="O17" s="151">
        <v>0</v>
      </c>
      <c r="P17" s="151">
        <v>0</v>
      </c>
      <c r="Q17" s="151">
        <v>0</v>
      </c>
      <c r="R17" s="152"/>
      <c r="S17" s="152" t="s">
        <v>191</v>
      </c>
      <c r="T17" s="153" t="s">
        <v>183</v>
      </c>
      <c r="U17" s="132">
        <v>0</v>
      </c>
      <c r="V17" s="132">
        <v>0</v>
      </c>
      <c r="W17" s="132"/>
      <c r="X17" s="132" t="s">
        <v>130</v>
      </c>
      <c r="Y17" s="132" t="s">
        <v>131</v>
      </c>
      <c r="Z17" s="126"/>
      <c r="AA17" s="126"/>
      <c r="AB17" s="126"/>
      <c r="AC17" s="126"/>
      <c r="AD17" s="126"/>
      <c r="AE17" s="126"/>
      <c r="AF17" s="126"/>
      <c r="AG17" s="126" t="s">
        <v>192</v>
      </c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</row>
    <row r="18" spans="1:60" x14ac:dyDescent="0.2">
      <c r="A18" s="136" t="s">
        <v>124</v>
      </c>
      <c r="B18" s="137" t="s">
        <v>84</v>
      </c>
      <c r="C18" s="155" t="s">
        <v>85</v>
      </c>
      <c r="D18" s="138"/>
      <c r="E18" s="139"/>
      <c r="F18" s="140"/>
      <c r="G18" s="140">
        <f>G19</f>
        <v>0</v>
      </c>
      <c r="H18" s="140"/>
      <c r="I18" s="140">
        <v>12605.51</v>
      </c>
      <c r="J18" s="140"/>
      <c r="K18" s="140">
        <v>9754.9699999999993</v>
      </c>
      <c r="L18" s="140"/>
      <c r="M18" s="140"/>
      <c r="N18" s="139"/>
      <c r="O18" s="139"/>
      <c r="P18" s="139"/>
      <c r="Q18" s="139"/>
      <c r="R18" s="140"/>
      <c r="S18" s="140"/>
      <c r="T18" s="141"/>
      <c r="U18" s="135"/>
      <c r="V18" s="135"/>
      <c r="W18" s="135"/>
      <c r="X18" s="135"/>
      <c r="Y18" s="135"/>
      <c r="AG18" t="s">
        <v>125</v>
      </c>
    </row>
    <row r="19" spans="1:60" ht="22.5" x14ac:dyDescent="0.2">
      <c r="A19" s="142">
        <v>9</v>
      </c>
      <c r="B19" s="143" t="s">
        <v>498</v>
      </c>
      <c r="C19" s="156" t="s">
        <v>499</v>
      </c>
      <c r="D19" s="144" t="s">
        <v>128</v>
      </c>
      <c r="E19" s="145">
        <v>32.548000000000002</v>
      </c>
      <c r="F19" s="146"/>
      <c r="G19" s="152">
        <f>E19*F19</f>
        <v>0</v>
      </c>
      <c r="H19" s="146">
        <v>387.29</v>
      </c>
      <c r="I19" s="146">
        <v>12605.514920000001</v>
      </c>
      <c r="J19" s="146">
        <v>299.70999999999998</v>
      </c>
      <c r="K19" s="146">
        <v>9754.9610799999991</v>
      </c>
      <c r="L19" s="146">
        <v>21</v>
      </c>
      <c r="M19" s="146">
        <v>27056.180799999998</v>
      </c>
      <c r="N19" s="145">
        <v>4.3099999999999996E-3</v>
      </c>
      <c r="O19" s="145">
        <v>0.14028188</v>
      </c>
      <c r="P19" s="145">
        <v>0</v>
      </c>
      <c r="Q19" s="145">
        <v>0</v>
      </c>
      <c r="R19" s="146"/>
      <c r="S19" s="146" t="s">
        <v>129</v>
      </c>
      <c r="T19" s="147" t="s">
        <v>166</v>
      </c>
      <c r="U19" s="132">
        <v>0.5</v>
      </c>
      <c r="V19" s="132">
        <v>16.274000000000001</v>
      </c>
      <c r="W19" s="132"/>
      <c r="X19" s="132" t="s">
        <v>130</v>
      </c>
      <c r="Y19" s="132" t="s">
        <v>131</v>
      </c>
      <c r="Z19" s="126"/>
      <c r="AA19" s="126"/>
      <c r="AB19" s="126"/>
      <c r="AC19" s="126"/>
      <c r="AD19" s="126"/>
      <c r="AE19" s="126"/>
      <c r="AF19" s="126"/>
      <c r="AG19" s="126" t="s">
        <v>132</v>
      </c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</row>
    <row r="20" spans="1:60" outlineLevel="1" x14ac:dyDescent="0.2">
      <c r="A20" s="129"/>
      <c r="B20" s="130"/>
      <c r="C20" s="157" t="s">
        <v>500</v>
      </c>
      <c r="D20" s="133"/>
      <c r="E20" s="134">
        <v>32.548000000000002</v>
      </c>
      <c r="F20" s="132"/>
      <c r="G20" s="132"/>
      <c r="H20" s="132"/>
      <c r="I20" s="132"/>
      <c r="J20" s="132"/>
      <c r="K20" s="132"/>
      <c r="L20" s="132"/>
      <c r="M20" s="132"/>
      <c r="N20" s="131"/>
      <c r="O20" s="131"/>
      <c r="P20" s="131"/>
      <c r="Q20" s="131"/>
      <c r="R20" s="132"/>
      <c r="S20" s="132"/>
      <c r="T20" s="132"/>
      <c r="U20" s="132"/>
      <c r="V20" s="132"/>
      <c r="W20" s="132"/>
      <c r="X20" s="132"/>
      <c r="Y20" s="132"/>
      <c r="Z20" s="126"/>
      <c r="AA20" s="126"/>
      <c r="AB20" s="126"/>
      <c r="AC20" s="126"/>
      <c r="AD20" s="126"/>
      <c r="AE20" s="126"/>
      <c r="AF20" s="126"/>
      <c r="AG20" s="126" t="s">
        <v>134</v>
      </c>
      <c r="AH20" s="126">
        <v>0</v>
      </c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</row>
    <row r="21" spans="1:60" x14ac:dyDescent="0.2">
      <c r="A21" s="136" t="s">
        <v>124</v>
      </c>
      <c r="B21" s="137" t="s">
        <v>86</v>
      </c>
      <c r="C21" s="155" t="s">
        <v>87</v>
      </c>
      <c r="D21" s="138"/>
      <c r="E21" s="139"/>
      <c r="F21" s="140"/>
      <c r="G21" s="140">
        <f>G22</f>
        <v>0</v>
      </c>
      <c r="H21" s="140"/>
      <c r="I21" s="140">
        <v>0</v>
      </c>
      <c r="J21" s="140"/>
      <c r="K21" s="140">
        <v>70000</v>
      </c>
      <c r="L21" s="140"/>
      <c r="M21" s="140"/>
      <c r="N21" s="139"/>
      <c r="O21" s="139"/>
      <c r="P21" s="139"/>
      <c r="Q21" s="139"/>
      <c r="R21" s="140"/>
      <c r="S21" s="140"/>
      <c r="T21" s="141"/>
      <c r="U21" s="135"/>
      <c r="V21" s="135"/>
      <c r="W21" s="135"/>
      <c r="X21" s="135"/>
      <c r="Y21" s="135"/>
      <c r="AG21" t="s">
        <v>125</v>
      </c>
    </row>
    <row r="22" spans="1:60" x14ac:dyDescent="0.2">
      <c r="A22" s="148">
        <v>10</v>
      </c>
      <c r="B22" s="149" t="s">
        <v>188</v>
      </c>
      <c r="C22" s="158" t="s">
        <v>501</v>
      </c>
      <c r="D22" s="150" t="s">
        <v>489</v>
      </c>
      <c r="E22" s="151">
        <v>1</v>
      </c>
      <c r="F22" s="152"/>
      <c r="G22" s="152">
        <f>E22*F22</f>
        <v>0</v>
      </c>
      <c r="H22" s="152">
        <v>0</v>
      </c>
      <c r="I22" s="152">
        <v>0</v>
      </c>
      <c r="J22" s="152">
        <v>70000</v>
      </c>
      <c r="K22" s="152">
        <v>70000</v>
      </c>
      <c r="L22" s="152">
        <v>21</v>
      </c>
      <c r="M22" s="152">
        <v>84700</v>
      </c>
      <c r="N22" s="151">
        <v>0</v>
      </c>
      <c r="O22" s="151">
        <v>0</v>
      </c>
      <c r="P22" s="151">
        <v>0</v>
      </c>
      <c r="Q22" s="151">
        <v>0</v>
      </c>
      <c r="R22" s="152"/>
      <c r="S22" s="152" t="s">
        <v>191</v>
      </c>
      <c r="T22" s="153" t="s">
        <v>183</v>
      </c>
      <c r="U22" s="132">
        <v>0</v>
      </c>
      <c r="V22" s="132">
        <v>0</v>
      </c>
      <c r="W22" s="132"/>
      <c r="X22" s="132" t="s">
        <v>130</v>
      </c>
      <c r="Y22" s="132" t="s">
        <v>131</v>
      </c>
      <c r="Z22" s="126"/>
      <c r="AA22" s="126"/>
      <c r="AB22" s="126"/>
      <c r="AC22" s="126"/>
      <c r="AD22" s="126"/>
      <c r="AE22" s="126"/>
      <c r="AF22" s="126"/>
      <c r="AG22" s="126" t="s">
        <v>192</v>
      </c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</row>
    <row r="23" spans="1:60" x14ac:dyDescent="0.2">
      <c r="A23" s="136" t="s">
        <v>124</v>
      </c>
      <c r="B23" s="137" t="s">
        <v>96</v>
      </c>
      <c r="C23" s="155" t="s">
        <v>29</v>
      </c>
      <c r="D23" s="138"/>
      <c r="E23" s="139"/>
      <c r="F23" s="140"/>
      <c r="G23" s="140">
        <f>G24</f>
        <v>0</v>
      </c>
      <c r="H23" s="140"/>
      <c r="I23" s="140">
        <v>0</v>
      </c>
      <c r="J23" s="140"/>
      <c r="K23" s="140">
        <v>37407.21</v>
      </c>
      <c r="L23" s="140"/>
      <c r="M23" s="140"/>
      <c r="N23" s="139"/>
      <c r="O23" s="139"/>
      <c r="P23" s="139"/>
      <c r="Q23" s="139"/>
      <c r="R23" s="140"/>
      <c r="S23" s="140"/>
      <c r="T23" s="141"/>
      <c r="U23" s="135"/>
      <c r="V23" s="135"/>
      <c r="W23" s="135"/>
      <c r="X23" s="135"/>
      <c r="Y23" s="135"/>
      <c r="AG23" t="s">
        <v>125</v>
      </c>
    </row>
    <row r="24" spans="1:60" x14ac:dyDescent="0.2">
      <c r="A24" s="142">
        <v>11</v>
      </c>
      <c r="B24" s="143" t="s">
        <v>180</v>
      </c>
      <c r="C24" s="156" t="s">
        <v>181</v>
      </c>
      <c r="D24" s="144" t="s">
        <v>182</v>
      </c>
      <c r="E24" s="145">
        <v>1</v>
      </c>
      <c r="F24" s="146"/>
      <c r="G24" s="152">
        <f>E24*F24</f>
        <v>0</v>
      </c>
      <c r="H24" s="146">
        <v>0</v>
      </c>
      <c r="I24" s="146">
        <v>0</v>
      </c>
      <c r="J24" s="146">
        <v>37407.21</v>
      </c>
      <c r="K24" s="146">
        <v>37407.21</v>
      </c>
      <c r="L24" s="146">
        <v>21</v>
      </c>
      <c r="M24" s="146">
        <v>45262.724099999999</v>
      </c>
      <c r="N24" s="145">
        <v>0</v>
      </c>
      <c r="O24" s="145">
        <v>0</v>
      </c>
      <c r="P24" s="145">
        <v>0</v>
      </c>
      <c r="Q24" s="145">
        <v>0</v>
      </c>
      <c r="R24" s="146"/>
      <c r="S24" s="146" t="s">
        <v>129</v>
      </c>
      <c r="T24" s="147" t="s">
        <v>183</v>
      </c>
      <c r="U24" s="132">
        <v>0</v>
      </c>
      <c r="V24" s="132">
        <v>0</v>
      </c>
      <c r="W24" s="132"/>
      <c r="X24" s="132" t="s">
        <v>184</v>
      </c>
      <c r="Y24" s="132" t="s">
        <v>131</v>
      </c>
      <c r="Z24" s="126"/>
      <c r="AA24" s="126"/>
      <c r="AB24" s="126"/>
      <c r="AC24" s="126"/>
      <c r="AD24" s="126"/>
      <c r="AE24" s="126"/>
      <c r="AF24" s="126"/>
      <c r="AG24" s="126" t="s">
        <v>185</v>
      </c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</row>
    <row r="25" spans="1:60" outlineLevel="1" x14ac:dyDescent="0.2">
      <c r="A25" s="129"/>
      <c r="B25" s="130"/>
      <c r="C25" s="216" t="s">
        <v>186</v>
      </c>
      <c r="D25" s="217"/>
      <c r="E25" s="217"/>
      <c r="F25" s="217"/>
      <c r="G25" s="217"/>
      <c r="H25" s="132"/>
      <c r="I25" s="132"/>
      <c r="J25" s="132"/>
      <c r="K25" s="132"/>
      <c r="L25" s="132"/>
      <c r="M25" s="132"/>
      <c r="N25" s="131"/>
      <c r="O25" s="131"/>
      <c r="P25" s="131"/>
      <c r="Q25" s="131"/>
      <c r="R25" s="132"/>
      <c r="S25" s="132"/>
      <c r="T25" s="132"/>
      <c r="U25" s="132"/>
      <c r="V25" s="132"/>
      <c r="W25" s="132"/>
      <c r="X25" s="132"/>
      <c r="Y25" s="132"/>
      <c r="Z25" s="126"/>
      <c r="AA25" s="126"/>
      <c r="AB25" s="126"/>
      <c r="AC25" s="126"/>
      <c r="AD25" s="126"/>
      <c r="AE25" s="126"/>
      <c r="AF25" s="126"/>
      <c r="AG25" s="126" t="s">
        <v>172</v>
      </c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</row>
    <row r="26" spans="1:60" x14ac:dyDescent="0.2">
      <c r="A26" s="3"/>
      <c r="B26" s="4"/>
      <c r="C26" s="159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110</v>
      </c>
    </row>
    <row r="27" spans="1:60" x14ac:dyDescent="0.2">
      <c r="C27" s="160"/>
      <c r="D27" s="10"/>
      <c r="AG27" t="s">
        <v>187</v>
      </c>
    </row>
    <row r="28" spans="1:60" x14ac:dyDescent="0.2">
      <c r="B28" s="115" t="s">
        <v>529</v>
      </c>
      <c r="D28" s="10"/>
      <c r="G28" s="161">
        <f>G8+G13+G18+G21+G23</f>
        <v>0</v>
      </c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5">
    <mergeCell ref="A1:G1"/>
    <mergeCell ref="C2:G2"/>
    <mergeCell ref="C3:G3"/>
    <mergeCell ref="C4:G4"/>
    <mergeCell ref="C25:G25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F21" sqref="F9:F21"/>
    </sheetView>
  </sheetViews>
  <sheetFormatPr defaultRowHeight="12.75" outlineLevelRow="2" x14ac:dyDescent="0.2"/>
  <cols>
    <col min="1" max="1" width="3.42578125" customWidth="1"/>
    <col min="2" max="2" width="12.5703125" style="115" customWidth="1"/>
    <col min="3" max="3" width="38.28515625" style="11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18" t="s">
        <v>7</v>
      </c>
      <c r="B1" s="218"/>
      <c r="C1" s="218"/>
      <c r="D1" s="218"/>
      <c r="E1" s="218"/>
      <c r="F1" s="218"/>
      <c r="G1" s="218"/>
      <c r="AG1" t="s">
        <v>98</v>
      </c>
    </row>
    <row r="2" spans="1:60" ht="24.95" customHeight="1" x14ac:dyDescent="0.2">
      <c r="A2" s="118" t="s">
        <v>8</v>
      </c>
      <c r="B2" s="49" t="s">
        <v>43</v>
      </c>
      <c r="C2" s="219" t="s">
        <v>44</v>
      </c>
      <c r="D2" s="220"/>
      <c r="E2" s="220"/>
      <c r="F2" s="220"/>
      <c r="G2" s="221"/>
      <c r="AG2" t="s">
        <v>99</v>
      </c>
    </row>
    <row r="3" spans="1:60" ht="24.95" customHeight="1" x14ac:dyDescent="0.2">
      <c r="A3" s="118" t="s">
        <v>9</v>
      </c>
      <c r="B3" s="49" t="s">
        <v>57</v>
      </c>
      <c r="C3" s="219" t="s">
        <v>58</v>
      </c>
      <c r="D3" s="220"/>
      <c r="E3" s="220"/>
      <c r="F3" s="220"/>
      <c r="G3" s="221"/>
      <c r="AC3" s="115" t="s">
        <v>99</v>
      </c>
      <c r="AG3" t="s">
        <v>100</v>
      </c>
    </row>
    <row r="4" spans="1:60" ht="24.95" customHeight="1" x14ac:dyDescent="0.2">
      <c r="A4" s="119" t="s">
        <v>10</v>
      </c>
      <c r="B4" s="120" t="s">
        <v>57</v>
      </c>
      <c r="C4" s="222" t="s">
        <v>58</v>
      </c>
      <c r="D4" s="223"/>
      <c r="E4" s="223"/>
      <c r="F4" s="223"/>
      <c r="G4" s="224"/>
      <c r="AG4" t="s">
        <v>101</v>
      </c>
    </row>
    <row r="5" spans="1:60" x14ac:dyDescent="0.2">
      <c r="D5" s="10"/>
    </row>
    <row r="6" spans="1:60" ht="38.25" x14ac:dyDescent="0.2">
      <c r="A6" s="122" t="s">
        <v>102</v>
      </c>
      <c r="B6" s="124" t="s">
        <v>103</v>
      </c>
      <c r="C6" s="124" t="s">
        <v>104</v>
      </c>
      <c r="D6" s="123" t="s">
        <v>105</v>
      </c>
      <c r="E6" s="122" t="s">
        <v>106</v>
      </c>
      <c r="F6" s="121" t="s">
        <v>107</v>
      </c>
      <c r="G6" s="122" t="s">
        <v>31</v>
      </c>
      <c r="H6" s="125" t="s">
        <v>32</v>
      </c>
      <c r="I6" s="125" t="s">
        <v>108</v>
      </c>
      <c r="J6" s="125" t="s">
        <v>33</v>
      </c>
      <c r="K6" s="125" t="s">
        <v>109</v>
      </c>
      <c r="L6" s="125" t="s">
        <v>110</v>
      </c>
      <c r="M6" s="125" t="s">
        <v>111</v>
      </c>
      <c r="N6" s="125" t="s">
        <v>112</v>
      </c>
      <c r="O6" s="125" t="s">
        <v>113</v>
      </c>
      <c r="P6" s="125" t="s">
        <v>114</v>
      </c>
      <c r="Q6" s="125" t="s">
        <v>115</v>
      </c>
      <c r="R6" s="125" t="s">
        <v>116</v>
      </c>
      <c r="S6" s="125" t="s">
        <v>117</v>
      </c>
      <c r="T6" s="125" t="s">
        <v>118</v>
      </c>
      <c r="U6" s="125" t="s">
        <v>119</v>
      </c>
      <c r="V6" s="125" t="s">
        <v>120</v>
      </c>
      <c r="W6" s="125" t="s">
        <v>121</v>
      </c>
      <c r="X6" s="125" t="s">
        <v>122</v>
      </c>
      <c r="Y6" s="125" t="s">
        <v>123</v>
      </c>
    </row>
    <row r="7" spans="1:60" hidden="1" x14ac:dyDescent="0.2">
      <c r="A7" s="3"/>
      <c r="B7" s="4"/>
      <c r="C7" s="4"/>
      <c r="D7" s="6"/>
      <c r="E7" s="127"/>
      <c r="F7" s="128"/>
      <c r="G7" s="128"/>
      <c r="H7" s="128"/>
      <c r="I7" s="128"/>
      <c r="J7" s="128"/>
      <c r="K7" s="128"/>
      <c r="L7" s="128"/>
      <c r="M7" s="128"/>
      <c r="N7" s="127"/>
      <c r="O7" s="127"/>
      <c r="P7" s="127"/>
      <c r="Q7" s="127"/>
      <c r="R7" s="128"/>
      <c r="S7" s="128"/>
      <c r="T7" s="128"/>
      <c r="U7" s="128"/>
      <c r="V7" s="128"/>
      <c r="W7" s="128"/>
      <c r="X7" s="128"/>
      <c r="Y7" s="128"/>
    </row>
    <row r="8" spans="1:60" x14ac:dyDescent="0.2">
      <c r="A8" s="136" t="s">
        <v>124</v>
      </c>
      <c r="B8" s="137" t="s">
        <v>80</v>
      </c>
      <c r="C8" s="155" t="s">
        <v>81</v>
      </c>
      <c r="D8" s="138"/>
      <c r="E8" s="139"/>
      <c r="F8" s="140"/>
      <c r="G8" s="140">
        <f>G9+G12+G15</f>
        <v>0</v>
      </c>
      <c r="H8" s="140"/>
      <c r="I8" s="140">
        <v>20629.48</v>
      </c>
      <c r="J8" s="140"/>
      <c r="K8" s="140">
        <v>43253.31</v>
      </c>
      <c r="L8" s="140"/>
      <c r="M8" s="140"/>
      <c r="N8" s="139"/>
      <c r="O8" s="139"/>
      <c r="P8" s="139"/>
      <c r="Q8" s="139"/>
      <c r="R8" s="140"/>
      <c r="S8" s="140"/>
      <c r="T8" s="141"/>
      <c r="U8" s="135"/>
      <c r="V8" s="135"/>
      <c r="W8" s="135"/>
      <c r="X8" s="135"/>
      <c r="Y8" s="135"/>
      <c r="AG8" t="s">
        <v>125</v>
      </c>
    </row>
    <row r="9" spans="1:60" x14ac:dyDescent="0.2">
      <c r="A9" s="142">
        <v>1</v>
      </c>
      <c r="B9" s="143" t="s">
        <v>502</v>
      </c>
      <c r="C9" s="156" t="s">
        <v>503</v>
      </c>
      <c r="D9" s="144" t="s">
        <v>128</v>
      </c>
      <c r="E9" s="145">
        <v>49.662999999999997</v>
      </c>
      <c r="F9" s="146"/>
      <c r="G9" s="146">
        <f>E9*F9</f>
        <v>0</v>
      </c>
      <c r="H9" s="146">
        <v>162.1</v>
      </c>
      <c r="I9" s="146">
        <v>8050.3722999999991</v>
      </c>
      <c r="J9" s="146">
        <v>35.9</v>
      </c>
      <c r="K9" s="146">
        <v>1782.9016999999999</v>
      </c>
      <c r="L9" s="146">
        <v>21</v>
      </c>
      <c r="M9" s="146">
        <v>11898.2567</v>
      </c>
      <c r="N9" s="145">
        <v>0.34499999999999997</v>
      </c>
      <c r="O9" s="145">
        <v>17.133734999999998</v>
      </c>
      <c r="P9" s="145">
        <v>0</v>
      </c>
      <c r="Q9" s="145">
        <v>0</v>
      </c>
      <c r="R9" s="146"/>
      <c r="S9" s="146" t="s">
        <v>129</v>
      </c>
      <c r="T9" s="147" t="s">
        <v>129</v>
      </c>
      <c r="U9" s="132">
        <v>2.5999999999999999E-2</v>
      </c>
      <c r="V9" s="132">
        <v>1.2912379999999999</v>
      </c>
      <c r="W9" s="132"/>
      <c r="X9" s="132" t="s">
        <v>130</v>
      </c>
      <c r="Y9" s="132" t="s">
        <v>131</v>
      </c>
      <c r="Z9" s="126"/>
      <c r="AA9" s="126"/>
      <c r="AB9" s="126"/>
      <c r="AC9" s="126"/>
      <c r="AD9" s="126"/>
      <c r="AE9" s="126"/>
      <c r="AF9" s="126"/>
      <c r="AG9" s="126" t="s">
        <v>132</v>
      </c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</row>
    <row r="10" spans="1:60" outlineLevel="1" x14ac:dyDescent="0.2">
      <c r="A10" s="129"/>
      <c r="B10" s="130"/>
      <c r="C10" s="157" t="s">
        <v>133</v>
      </c>
      <c r="D10" s="133"/>
      <c r="E10" s="134">
        <v>32.770000000000003</v>
      </c>
      <c r="F10" s="132"/>
      <c r="G10" s="132"/>
      <c r="H10" s="132"/>
      <c r="I10" s="132"/>
      <c r="J10" s="132"/>
      <c r="K10" s="132"/>
      <c r="L10" s="132"/>
      <c r="M10" s="132"/>
      <c r="N10" s="131"/>
      <c r="O10" s="131"/>
      <c r="P10" s="131"/>
      <c r="Q10" s="131"/>
      <c r="R10" s="132"/>
      <c r="S10" s="132"/>
      <c r="T10" s="132"/>
      <c r="U10" s="132"/>
      <c r="V10" s="132"/>
      <c r="W10" s="132"/>
      <c r="X10" s="132"/>
      <c r="Y10" s="132"/>
      <c r="Z10" s="126"/>
      <c r="AA10" s="126"/>
      <c r="AB10" s="126"/>
      <c r="AC10" s="126"/>
      <c r="AD10" s="126"/>
      <c r="AE10" s="126"/>
      <c r="AF10" s="126"/>
      <c r="AG10" s="126" t="s">
        <v>134</v>
      </c>
      <c r="AH10" s="126">
        <v>0</v>
      </c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</row>
    <row r="11" spans="1:60" outlineLevel="2" x14ac:dyDescent="0.2">
      <c r="A11" s="129"/>
      <c r="B11" s="130"/>
      <c r="C11" s="157" t="s">
        <v>135</v>
      </c>
      <c r="D11" s="133"/>
      <c r="E11" s="134">
        <v>16.893000000000001</v>
      </c>
      <c r="F11" s="132"/>
      <c r="G11" s="132"/>
      <c r="H11" s="132"/>
      <c r="I11" s="132"/>
      <c r="J11" s="132"/>
      <c r="K11" s="132"/>
      <c r="L11" s="132"/>
      <c r="M11" s="132"/>
      <c r="N11" s="131"/>
      <c r="O11" s="131"/>
      <c r="P11" s="131"/>
      <c r="Q11" s="131"/>
      <c r="R11" s="132"/>
      <c r="S11" s="132"/>
      <c r="T11" s="132"/>
      <c r="U11" s="132"/>
      <c r="V11" s="132"/>
      <c r="W11" s="132"/>
      <c r="X11" s="132"/>
      <c r="Y11" s="132"/>
      <c r="Z11" s="126"/>
      <c r="AA11" s="126"/>
      <c r="AB11" s="126"/>
      <c r="AC11" s="126"/>
      <c r="AD11" s="126"/>
      <c r="AE11" s="126"/>
      <c r="AF11" s="126"/>
      <c r="AG11" s="126" t="s">
        <v>134</v>
      </c>
      <c r="AH11" s="126">
        <v>0</v>
      </c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</row>
    <row r="12" spans="1:60" x14ac:dyDescent="0.2">
      <c r="A12" s="142">
        <v>2</v>
      </c>
      <c r="B12" s="143" t="s">
        <v>380</v>
      </c>
      <c r="C12" s="156" t="s">
        <v>381</v>
      </c>
      <c r="D12" s="144" t="s">
        <v>128</v>
      </c>
      <c r="E12" s="145">
        <v>47.91</v>
      </c>
      <c r="F12" s="146"/>
      <c r="G12" s="146">
        <f>E12*F12</f>
        <v>0</v>
      </c>
      <c r="H12" s="146">
        <v>215.97</v>
      </c>
      <c r="I12" s="146">
        <v>10347.1227</v>
      </c>
      <c r="J12" s="146">
        <v>41.53</v>
      </c>
      <c r="K12" s="146">
        <v>1989.7022999999999</v>
      </c>
      <c r="L12" s="146">
        <v>21</v>
      </c>
      <c r="M12" s="146">
        <v>14927.5643</v>
      </c>
      <c r="N12" s="145">
        <v>0.46</v>
      </c>
      <c r="O12" s="145">
        <v>22.038599999999999</v>
      </c>
      <c r="P12" s="145">
        <v>0</v>
      </c>
      <c r="Q12" s="145">
        <v>0</v>
      </c>
      <c r="R12" s="146"/>
      <c r="S12" s="146" t="s">
        <v>129</v>
      </c>
      <c r="T12" s="147" t="s">
        <v>129</v>
      </c>
      <c r="U12" s="132">
        <v>0.03</v>
      </c>
      <c r="V12" s="132">
        <v>1.4372999999999998</v>
      </c>
      <c r="W12" s="132"/>
      <c r="X12" s="132" t="s">
        <v>130</v>
      </c>
      <c r="Y12" s="132" t="s">
        <v>131</v>
      </c>
      <c r="Z12" s="126"/>
      <c r="AA12" s="126"/>
      <c r="AB12" s="126"/>
      <c r="AC12" s="126"/>
      <c r="AD12" s="126"/>
      <c r="AE12" s="126"/>
      <c r="AF12" s="126"/>
      <c r="AG12" s="126" t="s">
        <v>132</v>
      </c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</row>
    <row r="13" spans="1:60" outlineLevel="1" x14ac:dyDescent="0.2">
      <c r="A13" s="129"/>
      <c r="B13" s="130"/>
      <c r="C13" s="157" t="s">
        <v>133</v>
      </c>
      <c r="D13" s="133"/>
      <c r="E13" s="134">
        <v>32.770000000000003</v>
      </c>
      <c r="F13" s="132"/>
      <c r="G13" s="132"/>
      <c r="H13" s="132"/>
      <c r="I13" s="132"/>
      <c r="J13" s="132"/>
      <c r="K13" s="132"/>
      <c r="L13" s="132"/>
      <c r="M13" s="132"/>
      <c r="N13" s="131"/>
      <c r="O13" s="131"/>
      <c r="P13" s="131"/>
      <c r="Q13" s="131"/>
      <c r="R13" s="132"/>
      <c r="S13" s="132"/>
      <c r="T13" s="132"/>
      <c r="U13" s="132"/>
      <c r="V13" s="132"/>
      <c r="W13" s="132"/>
      <c r="X13" s="132"/>
      <c r="Y13" s="132"/>
      <c r="Z13" s="126"/>
      <c r="AA13" s="126"/>
      <c r="AB13" s="126"/>
      <c r="AC13" s="126"/>
      <c r="AD13" s="126"/>
      <c r="AE13" s="126"/>
      <c r="AF13" s="126"/>
      <c r="AG13" s="126" t="s">
        <v>134</v>
      </c>
      <c r="AH13" s="126">
        <v>0</v>
      </c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</row>
    <row r="14" spans="1:60" outlineLevel="2" x14ac:dyDescent="0.2">
      <c r="A14" s="129"/>
      <c r="B14" s="130"/>
      <c r="C14" s="157" t="s">
        <v>504</v>
      </c>
      <c r="D14" s="133"/>
      <c r="E14" s="134">
        <v>15.14</v>
      </c>
      <c r="F14" s="132"/>
      <c r="G14" s="132"/>
      <c r="H14" s="132"/>
      <c r="I14" s="132"/>
      <c r="J14" s="132"/>
      <c r="K14" s="132"/>
      <c r="L14" s="132"/>
      <c r="M14" s="132"/>
      <c r="N14" s="131"/>
      <c r="O14" s="131"/>
      <c r="P14" s="131"/>
      <c r="Q14" s="131"/>
      <c r="R14" s="132"/>
      <c r="S14" s="132"/>
      <c r="T14" s="132"/>
      <c r="U14" s="132"/>
      <c r="V14" s="132"/>
      <c r="W14" s="132"/>
      <c r="X14" s="132"/>
      <c r="Y14" s="132"/>
      <c r="Z14" s="126"/>
      <c r="AA14" s="126"/>
      <c r="AB14" s="126"/>
      <c r="AC14" s="126"/>
      <c r="AD14" s="126"/>
      <c r="AE14" s="126"/>
      <c r="AF14" s="126"/>
      <c r="AG14" s="126" t="s">
        <v>134</v>
      </c>
      <c r="AH14" s="126">
        <v>0</v>
      </c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</row>
    <row r="15" spans="1:60" ht="22.5" x14ac:dyDescent="0.2">
      <c r="A15" s="142">
        <v>3</v>
      </c>
      <c r="B15" s="143" t="s">
        <v>505</v>
      </c>
      <c r="C15" s="156" t="s">
        <v>506</v>
      </c>
      <c r="D15" s="144" t="s">
        <v>128</v>
      </c>
      <c r="E15" s="145">
        <v>54.813000000000002</v>
      </c>
      <c r="F15" s="146"/>
      <c r="G15" s="146">
        <f>E15*F15</f>
        <v>0</v>
      </c>
      <c r="H15" s="146">
        <v>40.72</v>
      </c>
      <c r="I15" s="146">
        <v>2231.9853600000001</v>
      </c>
      <c r="J15" s="146">
        <v>720.28</v>
      </c>
      <c r="K15" s="146">
        <v>39480.707640000001</v>
      </c>
      <c r="L15" s="146">
        <v>21</v>
      </c>
      <c r="M15" s="146">
        <v>50472.354900000006</v>
      </c>
      <c r="N15" s="145">
        <v>0.11</v>
      </c>
      <c r="O15" s="145">
        <v>6.0294300000000005</v>
      </c>
      <c r="P15" s="145">
        <v>0</v>
      </c>
      <c r="Q15" s="145">
        <v>0</v>
      </c>
      <c r="R15" s="146"/>
      <c r="S15" s="146" t="s">
        <v>129</v>
      </c>
      <c r="T15" s="147" t="s">
        <v>129</v>
      </c>
      <c r="U15" s="132">
        <v>1.1399999999999999</v>
      </c>
      <c r="V15" s="132">
        <v>62.486819999999994</v>
      </c>
      <c r="W15" s="132"/>
      <c r="X15" s="132" t="s">
        <v>130</v>
      </c>
      <c r="Y15" s="132" t="s">
        <v>131</v>
      </c>
      <c r="Z15" s="126"/>
      <c r="AA15" s="126"/>
      <c r="AB15" s="126"/>
      <c r="AC15" s="126"/>
      <c r="AD15" s="126"/>
      <c r="AE15" s="126"/>
      <c r="AF15" s="126"/>
      <c r="AG15" s="126" t="s">
        <v>132</v>
      </c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</row>
    <row r="16" spans="1:60" outlineLevel="1" x14ac:dyDescent="0.2">
      <c r="A16" s="129"/>
      <c r="B16" s="130"/>
      <c r="C16" s="157" t="s">
        <v>133</v>
      </c>
      <c r="D16" s="133"/>
      <c r="E16" s="134">
        <v>32.770000000000003</v>
      </c>
      <c r="F16" s="132"/>
      <c r="G16" s="132"/>
      <c r="H16" s="132"/>
      <c r="I16" s="132"/>
      <c r="J16" s="132"/>
      <c r="K16" s="132"/>
      <c r="L16" s="132"/>
      <c r="M16" s="132"/>
      <c r="N16" s="131"/>
      <c r="O16" s="131"/>
      <c r="P16" s="131"/>
      <c r="Q16" s="131"/>
      <c r="R16" s="132"/>
      <c r="S16" s="132"/>
      <c r="T16" s="132"/>
      <c r="U16" s="132"/>
      <c r="V16" s="132"/>
      <c r="W16" s="132"/>
      <c r="X16" s="132"/>
      <c r="Y16" s="132"/>
      <c r="Z16" s="126"/>
      <c r="AA16" s="126"/>
      <c r="AB16" s="126"/>
      <c r="AC16" s="126"/>
      <c r="AD16" s="126"/>
      <c r="AE16" s="126"/>
      <c r="AF16" s="126"/>
      <c r="AG16" s="126" t="s">
        <v>134</v>
      </c>
      <c r="AH16" s="126">
        <v>0</v>
      </c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</row>
    <row r="17" spans="1:60" outlineLevel="2" x14ac:dyDescent="0.2">
      <c r="A17" s="129"/>
      <c r="B17" s="130"/>
      <c r="C17" s="157" t="s">
        <v>507</v>
      </c>
      <c r="D17" s="133"/>
      <c r="E17" s="134">
        <v>22.042999999999999</v>
      </c>
      <c r="F17" s="132"/>
      <c r="G17" s="132"/>
      <c r="H17" s="132"/>
      <c r="I17" s="132"/>
      <c r="J17" s="132"/>
      <c r="K17" s="132"/>
      <c r="L17" s="132"/>
      <c r="M17" s="132"/>
      <c r="N17" s="131"/>
      <c r="O17" s="131"/>
      <c r="P17" s="131"/>
      <c r="Q17" s="131"/>
      <c r="R17" s="132"/>
      <c r="S17" s="132"/>
      <c r="T17" s="132"/>
      <c r="U17" s="132"/>
      <c r="V17" s="132"/>
      <c r="W17" s="132"/>
      <c r="X17" s="132"/>
      <c r="Y17" s="132"/>
      <c r="Z17" s="126"/>
      <c r="AA17" s="126"/>
      <c r="AB17" s="126"/>
      <c r="AC17" s="126"/>
      <c r="AD17" s="126"/>
      <c r="AE17" s="126"/>
      <c r="AF17" s="126"/>
      <c r="AG17" s="126" t="s">
        <v>134</v>
      </c>
      <c r="AH17" s="126">
        <v>0</v>
      </c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</row>
    <row r="18" spans="1:60" x14ac:dyDescent="0.2">
      <c r="A18" s="136" t="s">
        <v>124</v>
      </c>
      <c r="B18" s="137" t="s">
        <v>88</v>
      </c>
      <c r="C18" s="155" t="s">
        <v>89</v>
      </c>
      <c r="D18" s="138"/>
      <c r="E18" s="139"/>
      <c r="F18" s="140"/>
      <c r="G18" s="140">
        <f>G19</f>
        <v>0</v>
      </c>
      <c r="H18" s="140"/>
      <c r="I18" s="140">
        <v>0</v>
      </c>
      <c r="J18" s="140"/>
      <c r="K18" s="140">
        <v>43348.49</v>
      </c>
      <c r="L18" s="140"/>
      <c r="M18" s="140"/>
      <c r="N18" s="139"/>
      <c r="O18" s="139"/>
      <c r="P18" s="139"/>
      <c r="Q18" s="139"/>
      <c r="R18" s="140"/>
      <c r="S18" s="140"/>
      <c r="T18" s="141"/>
      <c r="U18" s="135"/>
      <c r="V18" s="135"/>
      <c r="W18" s="135"/>
      <c r="X18" s="135"/>
      <c r="Y18" s="135"/>
      <c r="AG18" t="s">
        <v>125</v>
      </c>
    </row>
    <row r="19" spans="1:60" x14ac:dyDescent="0.2">
      <c r="A19" s="148">
        <v>4</v>
      </c>
      <c r="B19" s="149" t="s">
        <v>508</v>
      </c>
      <c r="C19" s="158" t="s">
        <v>509</v>
      </c>
      <c r="D19" s="150" t="s">
        <v>152</v>
      </c>
      <c r="E19" s="151">
        <v>45.20176</v>
      </c>
      <c r="F19" s="152"/>
      <c r="G19" s="146">
        <f>E19*F19</f>
        <v>0</v>
      </c>
      <c r="H19" s="152">
        <v>0</v>
      </c>
      <c r="I19" s="152">
        <v>0</v>
      </c>
      <c r="J19" s="152">
        <v>959</v>
      </c>
      <c r="K19" s="152">
        <v>43348.487840000002</v>
      </c>
      <c r="L19" s="152">
        <v>21</v>
      </c>
      <c r="M19" s="152">
        <v>52451.672899999998</v>
      </c>
      <c r="N19" s="151">
        <v>0</v>
      </c>
      <c r="O19" s="151">
        <v>0</v>
      </c>
      <c r="P19" s="151">
        <v>0</v>
      </c>
      <c r="Q19" s="151">
        <v>0</v>
      </c>
      <c r="R19" s="152"/>
      <c r="S19" s="152" t="s">
        <v>129</v>
      </c>
      <c r="T19" s="153" t="s">
        <v>129</v>
      </c>
      <c r="U19" s="132">
        <v>1.67</v>
      </c>
      <c r="V19" s="132">
        <v>75.486939199999995</v>
      </c>
      <c r="W19" s="132"/>
      <c r="X19" s="132" t="s">
        <v>433</v>
      </c>
      <c r="Y19" s="132" t="s">
        <v>131</v>
      </c>
      <c r="Z19" s="126"/>
      <c r="AA19" s="126"/>
      <c r="AB19" s="126"/>
      <c r="AC19" s="126"/>
      <c r="AD19" s="126"/>
      <c r="AE19" s="126"/>
      <c r="AF19" s="126"/>
      <c r="AG19" s="126" t="s">
        <v>434</v>
      </c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</row>
    <row r="20" spans="1:60" x14ac:dyDescent="0.2">
      <c r="A20" s="136" t="s">
        <v>124</v>
      </c>
      <c r="B20" s="137" t="s">
        <v>96</v>
      </c>
      <c r="C20" s="155" t="s">
        <v>29</v>
      </c>
      <c r="D20" s="138"/>
      <c r="E20" s="139"/>
      <c r="F20" s="140"/>
      <c r="G20" s="140">
        <f>G21</f>
        <v>0</v>
      </c>
      <c r="H20" s="140"/>
      <c r="I20" s="140">
        <v>0</v>
      </c>
      <c r="J20" s="140"/>
      <c r="K20" s="140">
        <v>2144.63</v>
      </c>
      <c r="L20" s="140"/>
      <c r="M20" s="140"/>
      <c r="N20" s="139"/>
      <c r="O20" s="139"/>
      <c r="P20" s="139"/>
      <c r="Q20" s="139"/>
      <c r="R20" s="140"/>
      <c r="S20" s="140"/>
      <c r="T20" s="141"/>
      <c r="U20" s="135"/>
      <c r="V20" s="135"/>
      <c r="W20" s="135"/>
      <c r="X20" s="135"/>
      <c r="Y20" s="135"/>
      <c r="AG20" t="s">
        <v>125</v>
      </c>
    </row>
    <row r="21" spans="1:60" x14ac:dyDescent="0.2">
      <c r="A21" s="142">
        <v>5</v>
      </c>
      <c r="B21" s="143" t="s">
        <v>180</v>
      </c>
      <c r="C21" s="156" t="s">
        <v>181</v>
      </c>
      <c r="D21" s="144" t="s">
        <v>182</v>
      </c>
      <c r="E21" s="145">
        <v>1</v>
      </c>
      <c r="F21" s="146"/>
      <c r="G21" s="146">
        <f>E21*F21</f>
        <v>0</v>
      </c>
      <c r="H21" s="146">
        <v>0</v>
      </c>
      <c r="I21" s="146">
        <v>0</v>
      </c>
      <c r="J21" s="146">
        <v>2144.63</v>
      </c>
      <c r="K21" s="146">
        <v>2144.63</v>
      </c>
      <c r="L21" s="146">
        <v>21</v>
      </c>
      <c r="M21" s="146">
        <v>2595.0023000000001</v>
      </c>
      <c r="N21" s="145">
        <v>0</v>
      </c>
      <c r="O21" s="145">
        <v>0</v>
      </c>
      <c r="P21" s="145">
        <v>0</v>
      </c>
      <c r="Q21" s="145">
        <v>0</v>
      </c>
      <c r="R21" s="146"/>
      <c r="S21" s="146" t="s">
        <v>129</v>
      </c>
      <c r="T21" s="147" t="s">
        <v>183</v>
      </c>
      <c r="U21" s="132">
        <v>0</v>
      </c>
      <c r="V21" s="132">
        <v>0</v>
      </c>
      <c r="W21" s="132"/>
      <c r="X21" s="132" t="s">
        <v>184</v>
      </c>
      <c r="Y21" s="132" t="s">
        <v>131</v>
      </c>
      <c r="Z21" s="126"/>
      <c r="AA21" s="126"/>
      <c r="AB21" s="126"/>
      <c r="AC21" s="126"/>
      <c r="AD21" s="126"/>
      <c r="AE21" s="126"/>
      <c r="AF21" s="126"/>
      <c r="AG21" s="126" t="s">
        <v>185</v>
      </c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</row>
    <row r="22" spans="1:60" outlineLevel="1" x14ac:dyDescent="0.2">
      <c r="A22" s="129"/>
      <c r="B22" s="130"/>
      <c r="C22" s="216" t="s">
        <v>186</v>
      </c>
      <c r="D22" s="217"/>
      <c r="E22" s="217"/>
      <c r="F22" s="217"/>
      <c r="G22" s="217"/>
      <c r="H22" s="132"/>
      <c r="I22" s="132"/>
      <c r="J22" s="132"/>
      <c r="K22" s="132"/>
      <c r="L22" s="132"/>
      <c r="M22" s="132"/>
      <c r="N22" s="131"/>
      <c r="O22" s="131"/>
      <c r="P22" s="131"/>
      <c r="Q22" s="131"/>
      <c r="R22" s="132"/>
      <c r="S22" s="132"/>
      <c r="T22" s="132"/>
      <c r="U22" s="132"/>
      <c r="V22" s="132"/>
      <c r="W22" s="132"/>
      <c r="X22" s="132"/>
      <c r="Y22" s="132"/>
      <c r="Z22" s="126"/>
      <c r="AA22" s="126"/>
      <c r="AB22" s="126"/>
      <c r="AC22" s="126"/>
      <c r="AD22" s="126"/>
      <c r="AE22" s="126"/>
      <c r="AF22" s="126"/>
      <c r="AG22" s="126" t="s">
        <v>172</v>
      </c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</row>
    <row r="23" spans="1:60" x14ac:dyDescent="0.2">
      <c r="A23" s="3"/>
      <c r="B23" s="4"/>
      <c r="C23" s="159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v>12</v>
      </c>
      <c r="AF23">
        <v>21</v>
      </c>
      <c r="AG23" t="s">
        <v>110</v>
      </c>
    </row>
    <row r="24" spans="1:60" x14ac:dyDescent="0.2">
      <c r="C24" s="160"/>
      <c r="D24" s="10"/>
      <c r="AG24" t="s">
        <v>187</v>
      </c>
    </row>
    <row r="25" spans="1:60" x14ac:dyDescent="0.2">
      <c r="B25" s="115" t="s">
        <v>529</v>
      </c>
      <c r="D25" s="10"/>
      <c r="G25" s="161">
        <f>G8+G18+G20</f>
        <v>0</v>
      </c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5">
    <mergeCell ref="A1:G1"/>
    <mergeCell ref="C2:G2"/>
    <mergeCell ref="C3:G3"/>
    <mergeCell ref="C4:G4"/>
    <mergeCell ref="C22:G2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SO01 SO01 Pol</vt:lpstr>
      <vt:lpstr>SO02 SO02 Pol</vt:lpstr>
      <vt:lpstr>SO03 SO03 Pol</vt:lpstr>
      <vt:lpstr>SO04 SO04 Pol</vt:lpstr>
      <vt:lpstr>SO05 2 Pol</vt:lpstr>
      <vt:lpstr>SO06 SO06 Pol</vt:lpstr>
      <vt:lpstr>SO07 SO07 Pol</vt:lpstr>
      <vt:lpstr>SO08 SO08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SO01 Pol'!Názvy_tisku</vt:lpstr>
      <vt:lpstr>'SO02 SO02 Pol'!Názvy_tisku</vt:lpstr>
      <vt:lpstr>'SO03 SO03 Pol'!Názvy_tisku</vt:lpstr>
      <vt:lpstr>'SO04 SO04 Pol'!Názvy_tisku</vt:lpstr>
      <vt:lpstr>'SO05 2 Pol'!Názvy_tisku</vt:lpstr>
      <vt:lpstr>'SO06 SO06 Pol'!Názvy_tisku</vt:lpstr>
      <vt:lpstr>'SO07 SO07 Pol'!Názvy_tisku</vt:lpstr>
      <vt:lpstr>'SO08 SO08 Pol'!Názvy_tisku</vt:lpstr>
      <vt:lpstr>oadresa</vt:lpstr>
      <vt:lpstr>Stavba!Objednatel</vt:lpstr>
      <vt:lpstr>Stavba!Objekt</vt:lpstr>
      <vt:lpstr>'SO01 SO01 Pol'!Oblast_tisku</vt:lpstr>
      <vt:lpstr>'SO02 SO02 Pol'!Oblast_tisku</vt:lpstr>
      <vt:lpstr>'SO03 SO03 Pol'!Oblast_tisku</vt:lpstr>
      <vt:lpstr>'SO04 SO04 Pol'!Oblast_tisku</vt:lpstr>
      <vt:lpstr>'SO05 2 Pol'!Oblast_tisku</vt:lpstr>
      <vt:lpstr>'SO06 SO06 Pol'!Oblast_tisku</vt:lpstr>
      <vt:lpstr>'SO07 SO07 Pol'!Oblast_tisku</vt:lpstr>
      <vt:lpstr>'SO08 SO08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</dc:creator>
  <cp:lastModifiedBy>Frkalová Beáta</cp:lastModifiedBy>
  <cp:lastPrinted>2019-03-19T12:27:02Z</cp:lastPrinted>
  <dcterms:created xsi:type="dcterms:W3CDTF">2009-04-08T07:15:50Z</dcterms:created>
  <dcterms:modified xsi:type="dcterms:W3CDTF">2025-04-08T10:43:03Z</dcterms:modified>
</cp:coreProperties>
</file>